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 - Fotbalové hřiště" sheetId="2" r:id="rId2"/>
    <sheet name="D.2. - Drenáže hřiště" sheetId="3" r:id="rId3"/>
    <sheet name="D.3. - Zavlažovací systém" sheetId="4" r:id="rId4"/>
    <sheet name="D.4. - Opěrná stěna" sheetId="5" r:id="rId5"/>
    <sheet name="D.5. - Tribuna" sheetId="6" r:id="rId6"/>
    <sheet name="D.6. - Osvětlení, NN" sheetId="7" r:id="rId7"/>
    <sheet name="D.7. - Přeložka přípojek ..." sheetId="8" r:id="rId8"/>
    <sheet name="D.8. - Úprava kanalizační..." sheetId="9" r:id="rId9"/>
    <sheet name="D.9. - Stavební úpravy šaten" sheetId="10" r:id="rId10"/>
    <sheet name="D9.1 - ZTI" sheetId="11" r:id="rId11"/>
    <sheet name="D9.2 - ELE" sheetId="12" r:id="rId12"/>
    <sheet name="x - VRN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'D.1. - Fotbalové hřiště'!$C$89:$K$229</definedName>
    <definedName name="_xlnm.Print_Area" localSheetId="1">'D.1. - Fotbalové hřiště'!$C$4:$J$39,'D.1. - Fotbalové hřiště'!$C$77:$K$229</definedName>
    <definedName name="_xlnm.Print_Titles" localSheetId="1">'D.1. - Fotbalové hřiště'!$89:$89</definedName>
    <definedName name="_xlnm._FilterDatabase" localSheetId="2" hidden="1">'D.2. - Drenáže hřiště'!$C$86:$K$175</definedName>
    <definedName name="_xlnm.Print_Area" localSheetId="2">'D.2. - Drenáže hřiště'!$C$4:$J$39,'D.2. - Drenáže hřiště'!$C$74:$K$175</definedName>
    <definedName name="_xlnm.Print_Titles" localSheetId="2">'D.2. - Drenáže hřiště'!$86:$86</definedName>
    <definedName name="_xlnm._FilterDatabase" localSheetId="3" hidden="1">'D.3. - Zavlažovací systém'!$C$89:$K$162</definedName>
    <definedName name="_xlnm.Print_Area" localSheetId="3">'D.3. - Zavlažovací systém'!$C$4:$J$39,'D.3. - Zavlažovací systém'!$C$77:$K$162</definedName>
    <definedName name="_xlnm.Print_Titles" localSheetId="3">'D.3. - Zavlažovací systém'!$89:$89</definedName>
    <definedName name="_xlnm._FilterDatabase" localSheetId="4" hidden="1">'D.4. - Opěrná stěna'!$C$86:$K$210</definedName>
    <definedName name="_xlnm.Print_Area" localSheetId="4">'D.4. - Opěrná stěna'!$C$4:$J$39,'D.4. - Opěrná stěna'!$C$74:$K$210</definedName>
    <definedName name="_xlnm.Print_Titles" localSheetId="4">'D.4. - Opěrná stěna'!$86:$86</definedName>
    <definedName name="_xlnm._FilterDatabase" localSheetId="5" hidden="1">'D.5. - Tribuna'!$C$83:$K$138</definedName>
    <definedName name="_xlnm.Print_Area" localSheetId="5">'D.5. - Tribuna'!$C$4:$J$39,'D.5. - Tribuna'!$C$71:$K$138</definedName>
    <definedName name="_xlnm.Print_Titles" localSheetId="5">'D.5. - Tribuna'!$83:$83</definedName>
    <definedName name="_xlnm._FilterDatabase" localSheetId="6" hidden="1">'D.6. - Osvětlení, NN'!$C$84:$K$165</definedName>
    <definedName name="_xlnm.Print_Area" localSheetId="6">'D.6. - Osvětlení, NN'!$C$4:$J$39,'D.6. - Osvětlení, NN'!$C$72:$K$165</definedName>
    <definedName name="_xlnm.Print_Titles" localSheetId="6">'D.6. - Osvětlení, NN'!$84:$84</definedName>
    <definedName name="_xlnm._FilterDatabase" localSheetId="7" hidden="1">'D.7. - Přeložka přípojek ...'!$C$89:$K$333</definedName>
    <definedName name="_xlnm.Print_Area" localSheetId="7">'D.7. - Přeložka přípojek ...'!$C$4:$J$39,'D.7. - Přeložka přípojek ...'!$C$77:$K$333</definedName>
    <definedName name="_xlnm.Print_Titles" localSheetId="7">'D.7. - Přeložka přípojek ...'!$89:$89</definedName>
    <definedName name="_xlnm._FilterDatabase" localSheetId="8" hidden="1">'D.8. - Úprava kanalizační...'!$C$88:$K$212</definedName>
    <definedName name="_xlnm.Print_Area" localSheetId="8">'D.8. - Úprava kanalizační...'!$C$4:$J$39,'D.8. - Úprava kanalizační...'!$C$76:$K$212</definedName>
    <definedName name="_xlnm.Print_Titles" localSheetId="8">'D.8. - Úprava kanalizační...'!$88:$88</definedName>
    <definedName name="_xlnm._FilterDatabase" localSheetId="9" hidden="1">'D.9. - Stavební úpravy šaten'!$C$96:$K$415</definedName>
    <definedName name="_xlnm.Print_Area" localSheetId="9">'D.9. - Stavební úpravy šaten'!$C$4:$J$39,'D.9. - Stavební úpravy šaten'!$C$84:$K$415</definedName>
    <definedName name="_xlnm.Print_Titles" localSheetId="9">'D.9. - Stavební úpravy šaten'!$96:$96</definedName>
    <definedName name="_xlnm._FilterDatabase" localSheetId="10" hidden="1">'D9.1 - ZTI'!$C$96:$K$226</definedName>
    <definedName name="_xlnm.Print_Area" localSheetId="10">'D9.1 - ZTI'!$C$4:$J$41,'D9.1 - ZTI'!$C$82:$K$226</definedName>
    <definedName name="_xlnm.Print_Titles" localSheetId="10">'D9.1 - ZTI'!$96:$96</definedName>
    <definedName name="_xlnm._FilterDatabase" localSheetId="11" hidden="1">'D9.2 - ELE'!$C$92:$K$155</definedName>
    <definedName name="_xlnm.Print_Area" localSheetId="11">'D9.2 - ELE'!$C$4:$J$41,'D9.2 - ELE'!$C$78:$K$155</definedName>
    <definedName name="_xlnm.Print_Titles" localSheetId="11">'D9.2 - ELE'!$92:$92</definedName>
    <definedName name="_xlnm._FilterDatabase" localSheetId="12" hidden="1">'x - VRN'!$C$85:$K$128</definedName>
    <definedName name="_xlnm.Print_Area" localSheetId="12">'x - VRN'!$C$4:$J$39,'x - VRN'!$C$73:$K$128</definedName>
    <definedName name="_xlnm.Print_Titles" localSheetId="12">'x - VRN'!$85:$85</definedName>
  </definedNames>
  <calcPr/>
</workbook>
</file>

<file path=xl/calcChain.xml><?xml version="1.0" encoding="utf-8"?>
<calcChain xmlns="http://schemas.openxmlformats.org/spreadsheetml/2006/main">
  <c i="13" l="1" r="J37"/>
  <c r="J36"/>
  <c i="1" r="AY67"/>
  <c i="13" r="J35"/>
  <c i="1" r="AX67"/>
  <c i="13" r="BI125"/>
  <c r="BH125"/>
  <c r="BG125"/>
  <c r="BF125"/>
  <c r="T125"/>
  <c r="T124"/>
  <c r="R125"/>
  <c r="R124"/>
  <c r="P125"/>
  <c r="P124"/>
  <c r="BI122"/>
  <c r="BH122"/>
  <c r="BG122"/>
  <c r="BF122"/>
  <c r="T122"/>
  <c r="T121"/>
  <c r="R122"/>
  <c r="R121"/>
  <c r="P122"/>
  <c r="P121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12" r="J39"/>
  <c r="J38"/>
  <c i="1" r="AY66"/>
  <c i="12" r="J37"/>
  <c i="1" r="AX66"/>
  <c i="12"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J89"/>
  <c r="F89"/>
  <c r="F87"/>
  <c r="E85"/>
  <c r="J58"/>
  <c r="F58"/>
  <c r="F56"/>
  <c r="E54"/>
  <c r="J26"/>
  <c r="E26"/>
  <c r="J90"/>
  <c r="J25"/>
  <c r="J20"/>
  <c r="E20"/>
  <c r="F59"/>
  <c r="J19"/>
  <c r="J14"/>
  <c r="J87"/>
  <c r="E7"/>
  <c r="E50"/>
  <c i="11" r="J39"/>
  <c r="J38"/>
  <c i="1" r="AY65"/>
  <c i="11" r="J37"/>
  <c i="1" r="AX65"/>
  <c i="11" r="BI225"/>
  <c r="BH225"/>
  <c r="BG225"/>
  <c r="BF225"/>
  <c r="T225"/>
  <c r="T224"/>
  <c r="R225"/>
  <c r="R224"/>
  <c r="P225"/>
  <c r="P224"/>
  <c r="BI222"/>
  <c r="BH222"/>
  <c r="BG222"/>
  <c r="BF222"/>
  <c r="T222"/>
  <c r="T221"/>
  <c r="T220"/>
  <c r="R222"/>
  <c r="R221"/>
  <c r="R220"/>
  <c r="P222"/>
  <c r="P221"/>
  <c r="P220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94"/>
  <c r="J25"/>
  <c r="J20"/>
  <c r="E20"/>
  <c r="F94"/>
  <c r="J19"/>
  <c r="J14"/>
  <c r="J56"/>
  <c r="E7"/>
  <c r="E85"/>
  <c i="10" r="J37"/>
  <c r="J36"/>
  <c i="1" r="AY64"/>
  <c i="10" r="J35"/>
  <c i="1" r="AX64"/>
  <c i="10" r="BI412"/>
  <c r="BH412"/>
  <c r="BG412"/>
  <c r="BF412"/>
  <c r="T412"/>
  <c r="T411"/>
  <c r="R412"/>
  <c r="R411"/>
  <c r="P412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0"/>
  <c r="BH260"/>
  <c r="BG260"/>
  <c r="BF260"/>
  <c r="T260"/>
  <c r="R260"/>
  <c r="P260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08"/>
  <c r="BH108"/>
  <c r="BG108"/>
  <c r="BF108"/>
  <c r="T108"/>
  <c r="R108"/>
  <c r="P108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54"/>
  <c r="F54"/>
  <c r="F52"/>
  <c r="E50"/>
  <c r="J24"/>
  <c r="E24"/>
  <c r="J94"/>
  <c r="J23"/>
  <c r="J18"/>
  <c r="E18"/>
  <c r="F55"/>
  <c r="J17"/>
  <c r="J12"/>
  <c r="J91"/>
  <c r="E7"/>
  <c r="E87"/>
  <c i="9" r="J37"/>
  <c r="J36"/>
  <c i="1" r="AY62"/>
  <c i="9" r="J35"/>
  <c i="1" r="AX62"/>
  <c i="9"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T173"/>
  <c r="R174"/>
  <c r="R173"/>
  <c r="P174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79"/>
  <c i="8" r="J37"/>
  <c r="J36"/>
  <c i="1" r="AY61"/>
  <c i="8" r="J35"/>
  <c i="1" r="AX61"/>
  <c i="8"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T319"/>
  <c r="R320"/>
  <c r="R319"/>
  <c r="P320"/>
  <c r="P319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87"/>
  <c r="J17"/>
  <c r="J12"/>
  <c r="J84"/>
  <c r="E7"/>
  <c r="E80"/>
  <c i="7" r="J37"/>
  <c r="J36"/>
  <c i="1" r="AY60"/>
  <c i="7" r="J35"/>
  <c i="1" r="AX60"/>
  <c i="7"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6" r="J37"/>
  <c r="J36"/>
  <c i="1" r="AY59"/>
  <c i="6" r="J35"/>
  <c i="1" r="AX59"/>
  <c i="6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5" r="J37"/>
  <c r="J36"/>
  <c i="1" r="AY58"/>
  <c i="5" r="J35"/>
  <c i="1" r="AX58"/>
  <c i="5"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30"/>
  <c r="BH130"/>
  <c r="BG130"/>
  <c r="BF130"/>
  <c r="T130"/>
  <c r="R130"/>
  <c r="P130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81"/>
  <c r="E7"/>
  <c r="E77"/>
  <c i="4" r="J37"/>
  <c r="J36"/>
  <c i="1" r="AY57"/>
  <c i="4" r="J35"/>
  <c i="1" r="AX57"/>
  <c i="4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F86"/>
  <c r="F84"/>
  <c r="E82"/>
  <c r="J54"/>
  <c r="F54"/>
  <c r="F52"/>
  <c r="E50"/>
  <c r="J24"/>
  <c r="E24"/>
  <c r="J55"/>
  <c r="J23"/>
  <c r="J18"/>
  <c r="E18"/>
  <c r="F87"/>
  <c r="J17"/>
  <c r="J12"/>
  <c r="J52"/>
  <c r="E7"/>
  <c r="E80"/>
  <c i="3" r="J37"/>
  <c r="J36"/>
  <c i="1" r="AY56"/>
  <c i="3" r="J35"/>
  <c i="1" r="AX56"/>
  <c i="3"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24"/>
  <c r="BH124"/>
  <c r="BG124"/>
  <c r="BF124"/>
  <c r="T124"/>
  <c r="R124"/>
  <c r="P124"/>
  <c r="BI121"/>
  <c r="BH121"/>
  <c r="BG121"/>
  <c r="BF121"/>
  <c r="T121"/>
  <c r="R121"/>
  <c r="P121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4"/>
  <c r="BH94"/>
  <c r="BG94"/>
  <c r="BF94"/>
  <c r="T94"/>
  <c r="R94"/>
  <c r="P94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55"/>
  <c r="J17"/>
  <c r="J12"/>
  <c r="J52"/>
  <c r="E7"/>
  <c r="E77"/>
  <c i="2" r="J37"/>
  <c r="J36"/>
  <c i="1" r="AY55"/>
  <c i="2" r="J35"/>
  <c i="1" r="AX55"/>
  <c i="2"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80"/>
  <c i="1" r="L50"/>
  <c r="AM50"/>
  <c r="AM49"/>
  <c r="L49"/>
  <c r="AM47"/>
  <c r="L47"/>
  <c r="L45"/>
  <c r="L44"/>
  <c i="2" r="J100"/>
  <c r="J203"/>
  <c r="BK174"/>
  <c r="J115"/>
  <c r="J191"/>
  <c r="BK154"/>
  <c r="BK194"/>
  <c r="J167"/>
  <c r="J130"/>
  <c r="BK203"/>
  <c r="BK148"/>
  <c r="BK104"/>
  <c r="BK115"/>
  <c r="BK102"/>
  <c i="3" r="BK161"/>
  <c r="J174"/>
  <c r="BK124"/>
  <c r="BK149"/>
  <c r="J124"/>
  <c r="J121"/>
  <c i="4" r="J125"/>
  <c r="BK154"/>
  <c r="J118"/>
  <c r="J150"/>
  <c r="BK139"/>
  <c r="J120"/>
  <c r="J137"/>
  <c r="BK126"/>
  <c r="BK162"/>
  <c r="J138"/>
  <c r="BK118"/>
  <c r="J151"/>
  <c r="BK156"/>
  <c r="BK98"/>
  <c r="J149"/>
  <c r="BK123"/>
  <c i="5" r="J180"/>
  <c r="J108"/>
  <c r="J157"/>
  <c r="J170"/>
  <c r="J151"/>
  <c r="J202"/>
  <c r="J164"/>
  <c r="BK158"/>
  <c r="BK201"/>
  <c r="J99"/>
  <c i="6" r="BK135"/>
  <c r="BK104"/>
  <c r="J117"/>
  <c r="BK112"/>
  <c i="7" r="BK139"/>
  <c r="BK97"/>
  <c r="J118"/>
  <c r="BK91"/>
  <c r="J145"/>
  <c r="J139"/>
  <c r="J98"/>
  <c r="BK102"/>
  <c r="J154"/>
  <c r="J101"/>
  <c i="8" r="J220"/>
  <c r="J177"/>
  <c r="J274"/>
  <c r="BK118"/>
  <c r="J260"/>
  <c r="BK198"/>
  <c r="J167"/>
  <c r="J279"/>
  <c r="BK232"/>
  <c r="BK162"/>
  <c r="J98"/>
  <c r="BK256"/>
  <c r="J139"/>
  <c r="J258"/>
  <c r="J198"/>
  <c r="J162"/>
  <c r="BK262"/>
  <c r="J184"/>
  <c r="BK332"/>
  <c r="BK303"/>
  <c r="J256"/>
  <c r="BK111"/>
  <c i="9" r="BK149"/>
  <c r="J210"/>
  <c r="BK134"/>
  <c r="BK177"/>
  <c r="J128"/>
  <c r="BK199"/>
  <c r="J145"/>
  <c r="BK201"/>
  <c r="J158"/>
  <c i="10" r="J139"/>
  <c r="BK392"/>
  <c r="J359"/>
  <c r="J284"/>
  <c r="J173"/>
  <c r="J383"/>
  <c r="J330"/>
  <c r="BK231"/>
  <c r="BK134"/>
  <c r="J343"/>
  <c r="BK295"/>
  <c r="J233"/>
  <c r="BK178"/>
  <c r="J412"/>
  <c r="BK341"/>
  <c r="J298"/>
  <c r="J238"/>
  <c r="J124"/>
  <c r="BK371"/>
  <c r="BK315"/>
  <c r="BK276"/>
  <c r="J178"/>
  <c r="J106"/>
  <c r="J367"/>
  <c r="J306"/>
  <c r="J281"/>
  <c r="BK180"/>
  <c r="BK124"/>
  <c r="J260"/>
  <c r="BK201"/>
  <c r="J141"/>
  <c i="11" r="J185"/>
  <c r="J162"/>
  <c r="J125"/>
  <c r="J215"/>
  <c r="BK177"/>
  <c r="J127"/>
  <c r="J183"/>
  <c r="J129"/>
  <c r="BK131"/>
  <c r="BK185"/>
  <c r="J131"/>
  <c r="BK208"/>
  <c r="J181"/>
  <c r="BK125"/>
  <c r="BK133"/>
  <c i="12" r="J118"/>
  <c r="J154"/>
  <c r="BK146"/>
  <c r="J108"/>
  <c r="BK130"/>
  <c r="J144"/>
  <c r="J146"/>
  <c i="13" r="J116"/>
  <c r="BK110"/>
  <c r="J125"/>
  <c r="BK103"/>
  <c r="BK125"/>
  <c r="J99"/>
  <c i="2" r="BK127"/>
  <c r="J212"/>
  <c r="BK191"/>
  <c r="J140"/>
  <c r="J216"/>
  <c r="J189"/>
  <c r="BK119"/>
  <c r="J174"/>
  <c r="BK142"/>
  <c r="BK219"/>
  <c r="BK162"/>
  <c r="J150"/>
  <c r="J102"/>
  <c i="3" r="BK174"/>
  <c r="BK140"/>
  <c r="BK147"/>
  <c r="J90"/>
  <c r="J140"/>
  <c r="BK167"/>
  <c r="J94"/>
  <c i="4" r="BK108"/>
  <c r="BK124"/>
  <c r="BK155"/>
  <c r="BK140"/>
  <c r="J130"/>
  <c r="J111"/>
  <c r="J133"/>
  <c r="J94"/>
  <c r="J143"/>
  <c r="J126"/>
  <c r="BK113"/>
  <c r="BK125"/>
  <c r="BK158"/>
  <c r="BK130"/>
  <c i="5" r="J207"/>
  <c r="J146"/>
  <c r="J165"/>
  <c r="J201"/>
  <c r="J154"/>
  <c r="J199"/>
  <c r="J161"/>
  <c r="BK165"/>
  <c r="J197"/>
  <c r="BK93"/>
  <c i="6" r="BK127"/>
  <c r="J87"/>
  <c r="J110"/>
  <c r="J107"/>
  <c r="J114"/>
  <c i="7" r="BK108"/>
  <c r="J149"/>
  <c r="J102"/>
  <c r="BK122"/>
  <c r="J141"/>
  <c r="J135"/>
  <c r="BK118"/>
  <c r="J130"/>
  <c i="8" r="J276"/>
  <c r="J227"/>
  <c r="J154"/>
  <c r="BK282"/>
  <c r="J234"/>
  <c r="BK320"/>
  <c r="J264"/>
  <c r="J197"/>
  <c r="J297"/>
  <c r="J218"/>
  <c r="J132"/>
  <c r="BK297"/>
  <c r="BK241"/>
  <c r="J127"/>
  <c r="J282"/>
  <c r="J241"/>
  <c r="J175"/>
  <c r="J271"/>
  <c r="J195"/>
  <c r="J116"/>
  <c r="BK314"/>
  <c r="BK211"/>
  <c r="J144"/>
  <c i="9" r="BK154"/>
  <c r="BK196"/>
  <c r="BK145"/>
  <c r="BK205"/>
  <c r="J143"/>
  <c r="J196"/>
  <c r="J131"/>
  <c r="J189"/>
  <c r="BK115"/>
  <c r="BK107"/>
  <c r="J105"/>
  <c r="BK101"/>
  <c r="BK92"/>
  <c r="J199"/>
  <c r="BK194"/>
  <c r="BK189"/>
  <c r="J182"/>
  <c r="J177"/>
  <c r="BK167"/>
  <c r="J160"/>
  <c r="BK158"/>
  <c r="J157"/>
  <c r="J152"/>
  <c r="BK151"/>
  <c r="J148"/>
  <c r="J136"/>
  <c r="J134"/>
  <c r="J126"/>
  <c r="J122"/>
  <c r="BK111"/>
  <c r="J97"/>
  <c r="BK141"/>
  <c r="BK133"/>
  <c r="BK128"/>
  <c r="J115"/>
  <c r="J111"/>
  <c r="J101"/>
  <c r="BK97"/>
  <c r="J92"/>
  <c i="10" r="BK409"/>
  <c r="J407"/>
  <c r="J405"/>
  <c r="BK394"/>
  <c r="J377"/>
  <c r="BK369"/>
  <c r="J357"/>
  <c r="BK353"/>
  <c r="J348"/>
  <c r="BK338"/>
  <c r="BK333"/>
  <c r="J327"/>
  <c r="J309"/>
  <c r="BK308"/>
  <c r="J300"/>
  <c r="J295"/>
  <c r="J287"/>
  <c r="J283"/>
  <c r="J279"/>
  <c r="BK270"/>
  <c r="J250"/>
  <c r="J180"/>
  <c r="BK157"/>
  <c r="BK401"/>
  <c r="BK348"/>
  <c r="J184"/>
  <c r="BK407"/>
  <c r="BK343"/>
  <c r="J217"/>
  <c r="BK137"/>
  <c r="J373"/>
  <c r="BK274"/>
  <c r="BK198"/>
  <c r="J150"/>
  <c r="J362"/>
  <c r="BK312"/>
  <c r="BK280"/>
  <c r="BK141"/>
  <c r="BK377"/>
  <c r="J302"/>
  <c r="BK247"/>
  <c r="BK173"/>
  <c r="J409"/>
  <c r="J324"/>
  <c r="BK241"/>
  <c r="J198"/>
  <c r="BK150"/>
  <c r="BK100"/>
  <c r="J231"/>
  <c r="J182"/>
  <c i="11" r="J210"/>
  <c r="J179"/>
  <c r="BK139"/>
  <c r="J107"/>
  <c r="J204"/>
  <c r="J169"/>
  <c r="BK119"/>
  <c r="BK164"/>
  <c r="BK127"/>
  <c r="BK107"/>
  <c r="J154"/>
  <c r="BK117"/>
  <c r="J189"/>
  <c r="J142"/>
  <c r="BK144"/>
  <c i="12" r="J124"/>
  <c r="BK140"/>
  <c r="J130"/>
  <c r="J110"/>
  <c r="J135"/>
  <c r="BK135"/>
  <c r="J134"/>
  <c i="13" r="BK114"/>
  <c r="J91"/>
  <c r="BK99"/>
  <c r="J119"/>
  <c i="1" r="AS63"/>
  <c i="2" r="BK130"/>
  <c r="BK209"/>
  <c r="BK187"/>
  <c r="J205"/>
  <c r="J148"/>
  <c r="J104"/>
  <c r="J176"/>
  <c r="BK107"/>
  <c r="J107"/>
  <c i="3" r="J171"/>
  <c r="J145"/>
  <c r="BK169"/>
  <c r="BK109"/>
  <c r="BK171"/>
  <c r="BK90"/>
  <c r="BK106"/>
  <c i="4" r="J121"/>
  <c r="BK150"/>
  <c r="J115"/>
  <c r="J147"/>
  <c r="BK138"/>
  <c r="J116"/>
  <c r="BK134"/>
  <c r="J98"/>
  <c r="J140"/>
  <c r="BK96"/>
  <c r="J160"/>
  <c r="BK122"/>
  <c r="J153"/>
  <c r="J128"/>
  <c i="5" r="J204"/>
  <c r="BK162"/>
  <c r="BK177"/>
  <c r="J153"/>
  <c r="J175"/>
  <c r="BK114"/>
  <c r="J177"/>
  <c r="BK194"/>
  <c r="J90"/>
  <c r="BK105"/>
  <c i="6" r="BK93"/>
  <c r="J135"/>
  <c r="J93"/>
  <c r="BK130"/>
  <c i="7" r="J133"/>
  <c r="J156"/>
  <c r="J97"/>
  <c r="BK147"/>
  <c r="BK126"/>
  <c r="J126"/>
  <c r="J106"/>
  <c r="J137"/>
  <c i="8" r="BK299"/>
  <c r="J201"/>
  <c r="J103"/>
  <c r="BK276"/>
  <c r="BK189"/>
  <c r="J280"/>
  <c r="BK201"/>
  <c r="BK144"/>
  <c r="J277"/>
  <c r="J206"/>
  <c r="BK127"/>
  <c r="BK270"/>
  <c r="J213"/>
  <c r="J270"/>
  <c r="J189"/>
  <c r="J314"/>
  <c r="BK237"/>
  <c r="BK148"/>
  <c r="BK324"/>
  <c r="BK280"/>
  <c r="BK206"/>
  <c r="J170"/>
  <c i="9" r="BK184"/>
  <c r="J107"/>
  <c r="BK157"/>
  <c r="J118"/>
  <c r="J154"/>
  <c r="J201"/>
  <c r="J149"/>
  <c r="J165"/>
  <c r="BK143"/>
  <c i="10" r="BK375"/>
  <c r="BK291"/>
  <c r="BK271"/>
  <c r="BK143"/>
  <c r="BK367"/>
  <c r="BK233"/>
  <c r="J148"/>
  <c r="J355"/>
  <c r="BK302"/>
  <c r="J227"/>
  <c r="J157"/>
  <c r="BK399"/>
  <c r="BK314"/>
  <c r="BK284"/>
  <c r="BK217"/>
  <c r="BK383"/>
  <c r="J320"/>
  <c r="J274"/>
  <c r="BK209"/>
  <c r="J152"/>
  <c r="J333"/>
  <c r="J292"/>
  <c r="BK238"/>
  <c r="BK163"/>
  <c r="BK116"/>
  <c r="J247"/>
  <c r="BK184"/>
  <c i="11" r="BK206"/>
  <c r="J171"/>
  <c r="BK129"/>
  <c r="J187"/>
  <c r="BK146"/>
  <c r="BK189"/>
  <c r="BK199"/>
  <c r="J195"/>
  <c r="BK191"/>
  <c r="BK179"/>
  <c r="J166"/>
  <c r="BK162"/>
  <c r="J148"/>
  <c r="J208"/>
  <c r="BK152"/>
  <c r="BK113"/>
  <c r="J191"/>
  <c r="BK148"/>
  <c r="J150"/>
  <c i="12" r="J142"/>
  <c r="BK150"/>
  <c r="J147"/>
  <c r="BK126"/>
  <c r="BK139"/>
  <c r="J99"/>
  <c r="J150"/>
  <c i="13" r="BK101"/>
  <c r="J95"/>
  <c r="BK105"/>
  <c r="BK89"/>
  <c r="BK116"/>
  <c i="2" r="J138"/>
  <c r="J219"/>
  <c r="BK205"/>
  <c r="J179"/>
  <c r="BK156"/>
  <c r="J111"/>
  <c r="BK208"/>
  <c r="J197"/>
  <c r="J169"/>
  <c r="BK100"/>
  <c r="J181"/>
  <c r="BK150"/>
  <c r="BK125"/>
  <c r="BK204"/>
  <c r="BK179"/>
  <c r="J156"/>
  <c r="J119"/>
  <c r="J127"/>
  <c r="BK157"/>
  <c i="3" r="J167"/>
  <c r="J147"/>
  <c r="J114"/>
  <c r="J149"/>
  <c r="BK121"/>
  <c r="J165"/>
  <c r="BK103"/>
  <c r="BK94"/>
  <c r="J161"/>
  <c r="J103"/>
  <c i="4" r="J123"/>
  <c r="J155"/>
  <c r="BK148"/>
  <c r="J117"/>
  <c r="J159"/>
  <c r="BK146"/>
  <c r="BK137"/>
  <c r="BK117"/>
  <c r="BK161"/>
  <c r="BK136"/>
  <c r="J124"/>
  <c r="BK153"/>
  <c r="J141"/>
  <c r="J127"/>
  <c r="J101"/>
  <c r="J92"/>
  <c r="J134"/>
  <c r="BK101"/>
  <c r="BK151"/>
  <c r="J129"/>
  <c r="BK94"/>
  <c i="5" r="J186"/>
  <c r="J155"/>
  <c r="BK207"/>
  <c r="J158"/>
  <c r="BK110"/>
  <c r="BK186"/>
  <c r="BK164"/>
  <c r="BK108"/>
  <c r="J93"/>
  <c r="J190"/>
  <c r="J148"/>
  <c r="BK204"/>
  <c r="BK151"/>
  <c r="BK180"/>
  <c r="J96"/>
  <c i="6" r="BK107"/>
  <c r="J124"/>
  <c r="J90"/>
  <c r="BK124"/>
  <c r="BK100"/>
  <c r="J130"/>
  <c r="J127"/>
  <c i="7" r="J151"/>
  <c r="BK101"/>
  <c r="J143"/>
  <c r="J108"/>
  <c r="BK154"/>
  <c r="BK133"/>
  <c r="BK151"/>
  <c r="J122"/>
  <c r="BK137"/>
  <c r="BK143"/>
  <c r="J104"/>
  <c r="J147"/>
  <c r="BK103"/>
  <c i="8" r="BK274"/>
  <c r="J237"/>
  <c r="BK195"/>
  <c r="J107"/>
  <c r="J292"/>
  <c r="BK249"/>
  <c r="BK154"/>
  <c r="J290"/>
  <c r="J246"/>
  <c r="BK220"/>
  <c r="BK175"/>
  <c r="J122"/>
  <c r="J252"/>
  <c r="BK227"/>
  <c r="J148"/>
  <c r="J111"/>
  <c r="BK290"/>
  <c r="BK239"/>
  <c r="BK120"/>
  <c r="J285"/>
  <c r="BK251"/>
  <c r="BK184"/>
  <c r="BK98"/>
  <c r="BK267"/>
  <c r="BK218"/>
  <c r="BK170"/>
  <c r="BK132"/>
  <c r="BK328"/>
  <c r="J309"/>
  <c r="BK260"/>
  <c r="J182"/>
  <c i="9" r="BK208"/>
  <c r="BK160"/>
  <c r="BK136"/>
  <c r="J191"/>
  <c r="BK148"/>
  <c r="BK126"/>
  <c r="BK165"/>
  <c r="BK210"/>
  <c r="BK162"/>
  <c r="BK122"/>
  <c r="BK99"/>
  <c r="BK171"/>
  <c r="J147"/>
  <c i="10" r="J263"/>
  <c r="J213"/>
  <c r="J201"/>
  <c r="BK170"/>
  <c r="BK118"/>
  <c r="BK385"/>
  <c r="BK355"/>
  <c r="BK290"/>
  <c r="J236"/>
  <c r="BK168"/>
  <c r="BK380"/>
  <c r="BK327"/>
  <c r="BK304"/>
  <c r="BK191"/>
  <c r="BK155"/>
  <c r="J401"/>
  <c r="J375"/>
  <c r="J312"/>
  <c r="J253"/>
  <c r="J195"/>
  <c r="BK159"/>
  <c r="BK121"/>
  <c r="J392"/>
  <c r="BK317"/>
  <c r="J291"/>
  <c r="BK236"/>
  <c r="J161"/>
  <c r="BK403"/>
  <c r="J380"/>
  <c r="J322"/>
  <c r="BK298"/>
  <c r="J241"/>
  <c r="BK206"/>
  <c r="J168"/>
  <c r="J132"/>
  <c r="BK373"/>
  <c r="BK322"/>
  <c r="BK300"/>
  <c r="BK287"/>
  <c r="J223"/>
  <c r="BK165"/>
  <c r="BK139"/>
  <c r="BK311"/>
  <c r="BK283"/>
  <c r="J191"/>
  <c r="BK152"/>
  <c i="11" r="BK197"/>
  <c r="BK173"/>
  <c r="BK135"/>
  <c r="J113"/>
  <c r="BK225"/>
  <c r="BK193"/>
  <c r="BK175"/>
  <c r="J123"/>
  <c r="BK171"/>
  <c r="J146"/>
  <c r="BK123"/>
  <c r="BK202"/>
  <c r="J158"/>
  <c r="J103"/>
  <c r="BK169"/>
  <c r="J144"/>
  <c r="J109"/>
  <c r="J197"/>
  <c r="J173"/>
  <c r="J156"/>
  <c r="BK160"/>
  <c r="BK109"/>
  <c i="12" r="BK134"/>
  <c r="J96"/>
  <c r="J115"/>
  <c r="BK96"/>
  <c r="J132"/>
  <c r="J140"/>
  <c r="J126"/>
  <c r="BK105"/>
  <c r="BK118"/>
  <c r="BK128"/>
  <c i="13" r="J122"/>
  <c r="BK112"/>
  <c r="J110"/>
  <c r="BK108"/>
  <c r="J114"/>
  <c r="J108"/>
  <c r="BK95"/>
  <c i="2" r="J125"/>
  <c r="J209"/>
  <c r="BK176"/>
  <c r="J123"/>
  <c r="J204"/>
  <c r="BK138"/>
  <c r="BK189"/>
  <c r="J162"/>
  <c r="BK212"/>
  <c r="J157"/>
  <c r="BK111"/>
  <c r="J154"/>
  <c i="3" r="BK165"/>
  <c r="J106"/>
  <c r="J112"/>
  <c r="BK157"/>
  <c r="J134"/>
  <c r="J157"/>
  <c i="4" r="J161"/>
  <c r="J156"/>
  <c r="BK121"/>
  <c r="BK111"/>
  <c r="BK143"/>
  <c r="BK128"/>
  <c r="J148"/>
  <c r="J113"/>
  <c r="BK160"/>
  <c r="J135"/>
  <c r="BK152"/>
  <c r="BK149"/>
  <c r="BK92"/>
  <c r="BK135"/>
  <c r="J96"/>
  <c i="5" r="J168"/>
  <c r="J110"/>
  <c r="J162"/>
  <c r="BK99"/>
  <c r="BK168"/>
  <c r="BK90"/>
  <c r="J105"/>
  <c r="BK154"/>
  <c r="BK175"/>
  <c i="6" r="BK131"/>
  <c r="BK114"/>
  <c r="BK90"/>
  <c r="J120"/>
  <c r="J112"/>
  <c i="7" r="J103"/>
  <c r="BK141"/>
  <c r="J159"/>
  <c r="J95"/>
  <c r="BK111"/>
  <c r="BK156"/>
  <c r="BK99"/>
  <c i="8" r="BK223"/>
  <c r="J320"/>
  <c r="BK268"/>
  <c r="BK177"/>
  <c r="J268"/>
  <c r="J232"/>
  <c r="BK139"/>
  <c r="J266"/>
  <c r="BK200"/>
  <c r="BK305"/>
  <c r="BK248"/>
  <c r="J305"/>
  <c r="BK252"/>
  <c r="J180"/>
  <c r="BK292"/>
  <c r="J223"/>
  <c r="BK150"/>
  <c r="J328"/>
  <c r="J273"/>
  <c r="BK196"/>
  <c i="9" r="J194"/>
  <c r="BK147"/>
  <c r="J205"/>
  <c r="BK131"/>
  <c r="J171"/>
  <c r="J208"/>
  <c r="J103"/>
  <c r="J167"/>
  <c r="J141"/>
  <c i="10" r="BK405"/>
  <c r="BK330"/>
  <c r="J280"/>
  <c r="BK132"/>
  <c r="J371"/>
  <c r="J271"/>
  <c r="J159"/>
  <c r="BK390"/>
  <c r="BK309"/>
  <c r="BK223"/>
  <c r="BK148"/>
  <c r="J336"/>
  <c r="BK286"/>
  <c r="BK220"/>
  <c r="J100"/>
  <c r="BK324"/>
  <c r="BK279"/>
  <c r="J215"/>
  <c r="J155"/>
  <c r="J394"/>
  <c r="J311"/>
  <c i="11" r="J164"/>
  <c r="BK204"/>
  <c r="BK121"/>
  <c r="J135"/>
  <c r="J206"/>
  <c r="BK150"/>
  <c r="J225"/>
  <c r="BK166"/>
  <c r="J100"/>
  <c r="BK103"/>
  <c i="12" r="BK110"/>
  <c r="BK122"/>
  <c r="BK112"/>
  <c r="BK99"/>
  <c r="J137"/>
  <c r="BK108"/>
  <c r="J105"/>
  <c i="13" r="J93"/>
  <c r="BK91"/>
  <c r="BK122"/>
  <c r="BK93"/>
  <c i="2" r="BK140"/>
  <c r="BK216"/>
  <c r="J194"/>
  <c r="J142"/>
  <c r="J199"/>
  <c r="BK181"/>
  <c r="J208"/>
  <c r="BK172"/>
  <c r="BK93"/>
  <c r="J187"/>
  <c r="BK123"/>
  <c r="BK144"/>
  <c r="BK96"/>
  <c i="3" r="J169"/>
  <c r="BK132"/>
  <c r="J132"/>
  <c r="BK163"/>
  <c r="BK145"/>
  <c r="F34"/>
  <c i="4" r="BK106"/>
  <c r="BK147"/>
  <c r="J139"/>
  <c r="BK115"/>
  <c r="J108"/>
  <c r="BK133"/>
  <c r="J154"/>
  <c r="J106"/>
  <c i="5" r="BK169"/>
  <c r="J130"/>
  <c r="BK170"/>
  <c r="BK146"/>
  <c r="BK161"/>
  <c r="BK102"/>
  <c r="J169"/>
  <c r="BK202"/>
  <c r="BK96"/>
  <c r="J114"/>
  <c i="6" r="J104"/>
  <c r="BK137"/>
  <c r="J131"/>
  <c r="J137"/>
  <c i="7" r="BK145"/>
  <c r="BK159"/>
  <c r="BK106"/>
  <c r="J120"/>
  <c r="BK88"/>
  <c r="J111"/>
  <c r="BK149"/>
  <c r="J99"/>
  <c r="BK135"/>
  <c i="8" r="BK277"/>
  <c r="BK258"/>
  <c r="BK193"/>
  <c r="J299"/>
  <c r="J262"/>
  <c r="J120"/>
  <c r="BK266"/>
  <c r="BK213"/>
  <c r="J137"/>
  <c r="BK285"/>
  <c r="J239"/>
  <c r="BK107"/>
  <c r="BK273"/>
  <c r="BK197"/>
  <c r="J303"/>
  <c r="J249"/>
  <c r="BK103"/>
  <c r="J251"/>
  <c r="BK182"/>
  <c r="BK137"/>
  <c r="J324"/>
  <c r="BK234"/>
  <c r="BK180"/>
  <c i="9" r="BK191"/>
  <c r="BK103"/>
  <c r="BK174"/>
  <c r="J133"/>
  <c r="BK105"/>
  <c r="J155"/>
  <c r="J211"/>
  <c r="J162"/>
  <c i="10" r="J134"/>
  <c r="J369"/>
  <c r="BK281"/>
  <c r="BK182"/>
  <c r="J399"/>
  <c r="BK336"/>
  <c r="J206"/>
  <c r="J118"/>
  <c r="BK332"/>
  <c r="BK250"/>
  <c r="J165"/>
  <c r="J403"/>
  <c r="J332"/>
  <c r="J304"/>
  <c r="J276"/>
  <c r="J175"/>
  <c r="J390"/>
  <c r="J317"/>
  <c r="J286"/>
  <c r="BK227"/>
  <c r="BK175"/>
  <c r="BK108"/>
  <c r="J341"/>
  <c r="J315"/>
  <c r="J290"/>
  <c r="J220"/>
  <c r="J137"/>
  <c r="BK292"/>
  <c r="BK213"/>
  <c r="J163"/>
  <c i="11" r="J193"/>
  <c r="J152"/>
  <c r="BK100"/>
  <c r="J199"/>
  <c r="BK158"/>
  <c r="J115"/>
  <c r="BK154"/>
  <c r="J105"/>
  <c r="J222"/>
  <c r="BK195"/>
  <c r="J133"/>
  <c r="J202"/>
  <c r="J177"/>
  <c r="J121"/>
  <c r="BK115"/>
  <c i="12" r="J112"/>
  <c r="BK132"/>
  <c r="BK137"/>
  <c r="J139"/>
  <c r="BK144"/>
  <c r="BK124"/>
  <c r="BK154"/>
  <c i="13" r="J105"/>
  <c r="J112"/>
  <c r="BK119"/>
  <c r="J101"/>
  <c i="2" r="J93"/>
  <c r="BK207"/>
  <c r="J172"/>
  <c r="J207"/>
  <c r="BK167"/>
  <c r="BK197"/>
  <c r="BK169"/>
  <c r="BK133"/>
  <c r="BK199"/>
  <c r="J144"/>
  <c r="J133"/>
  <c r="J96"/>
  <c i="3" r="J163"/>
  <c r="BK134"/>
  <c r="J109"/>
  <c r="BK114"/>
  <c r="BK112"/>
  <c i="4" r="BK116"/>
  <c r="BK127"/>
  <c r="J162"/>
  <c r="BK141"/>
  <c r="J122"/>
  <c r="J152"/>
  <c r="J103"/>
  <c r="J146"/>
  <c r="BK129"/>
  <c r="J158"/>
  <c r="BK159"/>
  <c r="BK120"/>
  <c r="J136"/>
  <c r="BK103"/>
  <c i="5" r="BK199"/>
  <c r="BK153"/>
  <c r="BK190"/>
  <c r="BK155"/>
  <c r="BK197"/>
  <c r="BK130"/>
  <c r="J194"/>
  <c r="J102"/>
  <c r="BK148"/>
  <c r="BK157"/>
  <c i="6" r="BK117"/>
  <c r="BK110"/>
  <c r="J100"/>
  <c r="BK87"/>
  <c r="BK120"/>
  <c i="7" r="BK115"/>
  <c r="J91"/>
  <c r="J115"/>
  <c r="BK98"/>
  <c r="BK104"/>
  <c r="J88"/>
  <c r="BK130"/>
  <c r="BK95"/>
  <c r="BK120"/>
  <c i="8" r="BK264"/>
  <c r="J93"/>
  <c r="BK279"/>
  <c r="J200"/>
  <c r="BK309"/>
  <c r="J248"/>
  <c r="J196"/>
  <c r="BK116"/>
  <c r="BK246"/>
  <c r="J193"/>
  <c r="BK122"/>
  <c r="BK244"/>
  <c r="J150"/>
  <c r="BK271"/>
  <c r="J211"/>
  <c r="BK93"/>
  <c r="J244"/>
  <c r="BK167"/>
  <c r="J332"/>
  <c r="J267"/>
  <c r="J118"/>
  <c i="9" r="J174"/>
  <c r="J99"/>
  <c r="BK152"/>
  <c r="BK211"/>
  <c r="J151"/>
  <c r="J184"/>
  <c r="BK118"/>
  <c r="BK182"/>
  <c r="BK155"/>
  <c i="10" r="BK412"/>
  <c r="BK362"/>
  <c r="BK195"/>
  <c r="J116"/>
  <c r="BK357"/>
  <c r="J170"/>
  <c r="J108"/>
  <c r="J353"/>
  <c r="BK260"/>
  <c r="J185"/>
  <c r="BK106"/>
  <c r="J338"/>
  <c r="J308"/>
  <c r="BK253"/>
  <c r="J121"/>
  <c r="BK359"/>
  <c r="J314"/>
  <c r="BK263"/>
  <c r="BK185"/>
  <c r="J143"/>
  <c r="J385"/>
  <c r="BK320"/>
  <c r="J270"/>
  <c r="BK215"/>
  <c r="BK161"/>
  <c r="BK306"/>
  <c r="J209"/>
  <c i="11" r="BK181"/>
  <c r="J119"/>
  <c r="BK210"/>
  <c r="BK183"/>
  <c r="BK142"/>
  <c r="J175"/>
  <c r="J139"/>
  <c r="BK222"/>
  <c r="J117"/>
  <c r="BK156"/>
  <c r="BK215"/>
  <c r="J160"/>
  <c r="BK187"/>
  <c r="BK105"/>
  <c i="12" r="J103"/>
  <c r="BK103"/>
  <c r="BK147"/>
  <c r="BK115"/>
  <c r="BK142"/>
  <c r="J128"/>
  <c r="J122"/>
  <c i="13" r="J89"/>
  <c r="J103"/>
  <c r="J34"/>
  <c i="2" l="1" r="BK92"/>
  <c r="T161"/>
  <c r="P202"/>
  <c r="P201"/>
  <c i="3" r="P89"/>
  <c r="P144"/>
  <c r="T156"/>
  <c i="4" r="BK119"/>
  <c r="J119"/>
  <c r="J64"/>
  <c r="R132"/>
  <c r="R131"/>
  <c r="BK157"/>
  <c r="J157"/>
  <c r="J70"/>
  <c i="5" r="R113"/>
  <c r="BK193"/>
  <c r="J193"/>
  <c r="J66"/>
  <c i="6" r="T86"/>
  <c i="7" r="BK94"/>
  <c r="J94"/>
  <c r="J63"/>
  <c r="P94"/>
  <c i="8" r="P92"/>
  <c r="R231"/>
  <c r="T284"/>
  <c i="9" r="P117"/>
  <c r="P140"/>
  <c r="T164"/>
  <c i="10" r="T99"/>
  <c r="BK172"/>
  <c r="J172"/>
  <c r="J63"/>
  <c r="R240"/>
  <c r="P252"/>
  <c r="T294"/>
  <c r="P340"/>
  <c r="BK361"/>
  <c r="J361"/>
  <c r="J75"/>
  <c i="11" r="R102"/>
  <c r="R98"/>
  <c r="BK141"/>
  <c r="J141"/>
  <c r="J69"/>
  <c r="BK201"/>
  <c r="J201"/>
  <c r="J71"/>
  <c i="2" r="R92"/>
  <c r="T137"/>
  <c r="R178"/>
  <c i="3" r="BK89"/>
  <c r="J89"/>
  <c r="J61"/>
  <c r="P123"/>
  <c r="BK156"/>
  <c r="J156"/>
  <c r="J65"/>
  <c i="4" r="P91"/>
  <c r="P114"/>
  <c r="P132"/>
  <c r="P131"/>
  <c r="T145"/>
  <c i="5" r="R89"/>
  <c r="R179"/>
  <c r="T193"/>
  <c r="T192"/>
  <c i="6" r="R116"/>
  <c i="7" r="BK117"/>
  <c r="BK93"/>
  <c r="J93"/>
  <c r="J62"/>
  <c i="8" r="T92"/>
  <c r="P231"/>
  <c r="T296"/>
  <c r="BK323"/>
  <c r="BK322"/>
  <c r="J322"/>
  <c r="J69"/>
  <c i="9" r="BK91"/>
  <c r="BK130"/>
  <c r="J130"/>
  <c r="J63"/>
  <c r="P176"/>
  <c i="10" r="BK131"/>
  <c r="J131"/>
  <c r="J62"/>
  <c r="BK212"/>
  <c r="J212"/>
  <c r="J64"/>
  <c r="BK226"/>
  <c r="J226"/>
  <c r="J67"/>
  <c r="R262"/>
  <c r="T319"/>
  <c r="P329"/>
  <c r="T382"/>
  <c i="11" r="P112"/>
  <c r="P141"/>
  <c r="P201"/>
  <c i="2" r="P137"/>
  <c r="BK178"/>
  <c r="J178"/>
  <c r="J66"/>
  <c r="R202"/>
  <c r="R201"/>
  <c i="3" r="R123"/>
  <c r="P156"/>
  <c i="4" r="R114"/>
  <c r="T132"/>
  <c r="T131"/>
  <c r="P145"/>
  <c i="5" r="P113"/>
  <c i="6" r="P86"/>
  <c r="BK129"/>
  <c r="J129"/>
  <c r="J63"/>
  <c i="7" r="R87"/>
  <c r="R86"/>
  <c r="R94"/>
  <c i="8" r="R92"/>
  <c r="BK231"/>
  <c r="J231"/>
  <c r="J65"/>
  <c r="BK296"/>
  <c r="J296"/>
  <c r="J67"/>
  <c r="T323"/>
  <c r="T322"/>
  <c i="9" r="R91"/>
  <c r="P130"/>
  <c r="R176"/>
  <c i="10" r="T131"/>
  <c r="T212"/>
  <c r="T226"/>
  <c r="T262"/>
  <c r="R319"/>
  <c r="R329"/>
  <c r="BK382"/>
  <c r="J382"/>
  <c r="J76"/>
  <c i="11" r="BK102"/>
  <c r="J102"/>
  <c r="J66"/>
  <c r="T168"/>
  <c r="T209"/>
  <c i="12" r="P102"/>
  <c r="R107"/>
  <c i="13" r="BK98"/>
  <c r="J98"/>
  <c r="J62"/>
  <c i="2" r="T92"/>
  <c r="T91"/>
  <c r="BK161"/>
  <c r="J161"/>
  <c r="J65"/>
  <c r="T178"/>
  <c r="BK202"/>
  <c r="J202"/>
  <c r="J69"/>
  <c i="3" r="R89"/>
  <c r="BK144"/>
  <c r="J144"/>
  <c r="J63"/>
  <c r="T144"/>
  <c r="R156"/>
  <c i="4" r="T91"/>
  <c r="BK114"/>
  <c r="J114"/>
  <c r="J63"/>
  <c r="P119"/>
  <c r="BK145"/>
  <c r="BK144"/>
  <c r="J144"/>
  <c r="J68"/>
  <c r="R157"/>
  <c i="5" r="BK89"/>
  <c r="J89"/>
  <c r="J61"/>
  <c r="T89"/>
  <c r="P179"/>
  <c r="R193"/>
  <c r="R192"/>
  <c i="6" r="R86"/>
  <c r="R85"/>
  <c r="R84"/>
  <c r="R129"/>
  <c i="7" r="BK87"/>
  <c r="J87"/>
  <c r="J61"/>
  <c r="P117"/>
  <c i="8" r="R188"/>
  <c r="T205"/>
  <c r="T222"/>
  <c r="R296"/>
  <c r="R323"/>
  <c r="R322"/>
  <c i="9" r="BK117"/>
  <c r="J117"/>
  <c r="J62"/>
  <c r="T140"/>
  <c r="R164"/>
  <c i="10" r="BK99"/>
  <c r="J99"/>
  <c r="J61"/>
  <c r="T172"/>
  <c r="T240"/>
  <c r="T252"/>
  <c r="P294"/>
  <c r="R340"/>
  <c r="T361"/>
  <c i="11" r="T102"/>
  <c r="T98"/>
  <c r="R168"/>
  <c r="R209"/>
  <c i="12" r="P95"/>
  <c r="BK121"/>
  <c r="BK120"/>
  <c r="J120"/>
  <c r="J69"/>
  <c i="13" r="BK107"/>
  <c r="J107"/>
  <c r="J63"/>
  <c i="2" r="P92"/>
  <c r="R161"/>
  <c i="3" r="T89"/>
  <c r="R144"/>
  <c i="4" r="BK91"/>
  <c r="J91"/>
  <c r="J60"/>
  <c r="T119"/>
  <c r="R145"/>
  <c r="R144"/>
  <c i="5" r="T113"/>
  <c i="6" r="T116"/>
  <c i="7" r="T117"/>
  <c i="8" r="T231"/>
  <c r="R284"/>
  <c i="9" r="T91"/>
  <c r="BK140"/>
  <c r="J140"/>
  <c r="J65"/>
  <c r="BK164"/>
  <c r="J164"/>
  <c r="J67"/>
  <c i="10" r="P131"/>
  <c r="R212"/>
  <c r="R226"/>
  <c r="P262"/>
  <c r="BK319"/>
  <c r="J319"/>
  <c r="J72"/>
  <c r="BK329"/>
  <c r="J329"/>
  <c r="J73"/>
  <c r="R382"/>
  <c i="11" r="P102"/>
  <c r="P98"/>
  <c r="BK168"/>
  <c r="J168"/>
  <c r="J70"/>
  <c r="P209"/>
  <c i="12" r="R95"/>
  <c r="BK107"/>
  <c r="J107"/>
  <c r="J67"/>
  <c r="R121"/>
  <c r="R120"/>
  <c r="T121"/>
  <c r="T120"/>
  <c r="BK149"/>
  <c r="J149"/>
  <c r="J71"/>
  <c r="P149"/>
  <c r="R149"/>
  <c r="T149"/>
  <c i="13" r="T88"/>
  <c r="P107"/>
  <c i="2" r="BK137"/>
  <c r="J137"/>
  <c r="J64"/>
  <c r="P161"/>
  <c i="3" r="T123"/>
  <c i="4" r="R91"/>
  <c r="R119"/>
  <c r="R112"/>
  <c r="T157"/>
  <c i="5" r="P89"/>
  <c r="BK179"/>
  <c r="J179"/>
  <c r="J63"/>
  <c i="6" r="BK116"/>
  <c r="J116"/>
  <c r="J62"/>
  <c r="P129"/>
  <c i="7" r="P87"/>
  <c r="P86"/>
  <c r="R117"/>
  <c i="8" r="BK188"/>
  <c r="J188"/>
  <c r="J62"/>
  <c r="BK205"/>
  <c r="J205"/>
  <c r="J63"/>
  <c i="9" r="P91"/>
  <c r="R130"/>
  <c r="T176"/>
  <c i="10" r="R99"/>
  <c r="R172"/>
  <c r="BK240"/>
  <c r="J240"/>
  <c r="J68"/>
  <c r="BK252"/>
  <c r="J252"/>
  <c r="J69"/>
  <c r="R294"/>
  <c r="T340"/>
  <c r="R361"/>
  <c i="11" r="R112"/>
  <c r="T141"/>
  <c r="R201"/>
  <c i="12" r="BK102"/>
  <c r="J102"/>
  <c r="J66"/>
  <c r="T107"/>
  <c i="13" r="BK88"/>
  <c r="J88"/>
  <c r="J61"/>
  <c r="R98"/>
  <c r="R107"/>
  <c i="8" r="BK92"/>
  <c r="T188"/>
  <c r="R205"/>
  <c r="R222"/>
  <c r="P296"/>
  <c r="P323"/>
  <c r="P322"/>
  <c i="9" r="R117"/>
  <c r="R140"/>
  <c r="P164"/>
  <c i="10" r="P99"/>
  <c r="P172"/>
  <c r="P240"/>
  <c r="R252"/>
  <c r="BK294"/>
  <c r="J294"/>
  <c r="J71"/>
  <c r="BK340"/>
  <c r="J340"/>
  <c r="J74"/>
  <c r="P361"/>
  <c i="11" r="BK112"/>
  <c r="J112"/>
  <c r="J68"/>
  <c r="P168"/>
  <c r="BK209"/>
  <c r="J209"/>
  <c r="J72"/>
  <c i="12" r="BK95"/>
  <c r="J95"/>
  <c r="J65"/>
  <c r="R102"/>
  <c r="P107"/>
  <c i="13" r="R88"/>
  <c r="R87"/>
  <c r="R86"/>
  <c r="T98"/>
  <c i="2" r="R137"/>
  <c r="P178"/>
  <c r="T202"/>
  <c r="T201"/>
  <c i="3" r="BK123"/>
  <c r="J123"/>
  <c r="J62"/>
  <c i="4" r="T114"/>
  <c r="T112"/>
  <c r="BK132"/>
  <c r="J132"/>
  <c r="J66"/>
  <c r="P157"/>
  <c i="5" r="BK113"/>
  <c r="J113"/>
  <c r="J62"/>
  <c r="T179"/>
  <c r="P193"/>
  <c r="P192"/>
  <c i="6" r="BK86"/>
  <c r="P116"/>
  <c r="T129"/>
  <c i="7" r="T87"/>
  <c r="T86"/>
  <c r="T94"/>
  <c i="8" r="P188"/>
  <c r="P205"/>
  <c r="BK222"/>
  <c r="J222"/>
  <c r="J64"/>
  <c r="P222"/>
  <c r="BK284"/>
  <c r="J284"/>
  <c r="J66"/>
  <c r="P284"/>
  <c i="9" r="T117"/>
  <c r="T130"/>
  <c r="BK176"/>
  <c r="J176"/>
  <c r="J69"/>
  <c i="10" r="R131"/>
  <c r="P212"/>
  <c r="P226"/>
  <c r="BK262"/>
  <c r="J262"/>
  <c r="J70"/>
  <c r="P319"/>
  <c r="T329"/>
  <c r="P382"/>
  <c i="11" r="T112"/>
  <c r="T111"/>
  <c r="R141"/>
  <c r="T201"/>
  <c i="12" r="T95"/>
  <c r="T102"/>
  <c r="P121"/>
  <c r="P120"/>
  <c i="13" r="P88"/>
  <c r="P87"/>
  <c r="P86"/>
  <c i="1" r="AU67"/>
  <c i="13" r="P98"/>
  <c r="T107"/>
  <c i="11" r="BK99"/>
  <c r="J99"/>
  <c r="J65"/>
  <c i="4" r="BK110"/>
  <c r="J110"/>
  <c r="J61"/>
  <c i="6" r="BK136"/>
  <c r="J136"/>
  <c r="J64"/>
  <c i="9" r="BK135"/>
  <c r="J135"/>
  <c r="J64"/>
  <c i="5" r="BK189"/>
  <c r="J189"/>
  <c r="J64"/>
  <c i="7" r="BK158"/>
  <c r="J158"/>
  <c r="J65"/>
  <c i="2" r="BK132"/>
  <c r="J132"/>
  <c r="J63"/>
  <c i="3" r="BK173"/>
  <c r="J173"/>
  <c r="J67"/>
  <c i="2" r="BK198"/>
  <c r="J198"/>
  <c r="J67"/>
  <c i="9" r="BK161"/>
  <c r="J161"/>
  <c r="J66"/>
  <c r="BK173"/>
  <c r="J173"/>
  <c r="J68"/>
  <c i="11" r="BK224"/>
  <c r="J224"/>
  <c r="J75"/>
  <c i="12" r="BK117"/>
  <c r="J117"/>
  <c r="J68"/>
  <c i="13" r="BK124"/>
  <c r="J124"/>
  <c r="J66"/>
  <c i="2" r="BK218"/>
  <c r="J218"/>
  <c r="J70"/>
  <c i="3" r="BK170"/>
  <c r="J170"/>
  <c r="J66"/>
  <c i="4" r="BK112"/>
  <c r="J112"/>
  <c r="J62"/>
  <c i="5" r="BK206"/>
  <c r="J206"/>
  <c r="J67"/>
  <c i="10" r="BK222"/>
  <c r="J222"/>
  <c r="J65"/>
  <c r="BK411"/>
  <c r="J411"/>
  <c r="J77"/>
  <c i="13" r="BK118"/>
  <c r="J118"/>
  <c r="J64"/>
  <c i="2" r="BK129"/>
  <c r="J129"/>
  <c r="J62"/>
  <c i="3" r="BK148"/>
  <c r="J148"/>
  <c r="J64"/>
  <c i="4" r="BK142"/>
  <c r="J142"/>
  <c r="J67"/>
  <c i="8" r="BK319"/>
  <c r="J319"/>
  <c r="J68"/>
  <c i="11" r="BK221"/>
  <c r="BK220"/>
  <c r="J220"/>
  <c r="J73"/>
  <c i="13" r="BK121"/>
  <c r="J121"/>
  <c r="J65"/>
  <c r="J55"/>
  <c r="BE93"/>
  <c i="12" r="J121"/>
  <c r="J70"/>
  <c i="13" r="F83"/>
  <c r="BE89"/>
  <c r="BE91"/>
  <c r="BE103"/>
  <c r="BE105"/>
  <c r="BE112"/>
  <c r="BE114"/>
  <c r="BE116"/>
  <c r="BE101"/>
  <c r="BE125"/>
  <c r="E48"/>
  <c r="J80"/>
  <c r="BE95"/>
  <c i="1" r="AW67"/>
  <c i="12" r="BK94"/>
  <c r="BK93"/>
  <c r="J93"/>
  <c i="13" r="BE108"/>
  <c r="BE119"/>
  <c r="BE122"/>
  <c r="BE99"/>
  <c r="BE110"/>
  <c i="11" r="BK111"/>
  <c r="J111"/>
  <c r="J67"/>
  <c i="12" r="E81"/>
  <c r="BE135"/>
  <c r="BE137"/>
  <c r="BE139"/>
  <c r="BE140"/>
  <c r="BE147"/>
  <c r="J59"/>
  <c r="BE132"/>
  <c r="F90"/>
  <c r="BE110"/>
  <c r="BE130"/>
  <c r="BE134"/>
  <c r="J56"/>
  <c r="BE96"/>
  <c r="BE99"/>
  <c r="BE103"/>
  <c r="BE112"/>
  <c r="BE115"/>
  <c r="BE118"/>
  <c r="BE122"/>
  <c r="BE124"/>
  <c r="BE154"/>
  <c i="11" r="BK98"/>
  <c r="J98"/>
  <c r="J64"/>
  <c r="J221"/>
  <c r="J74"/>
  <c i="12" r="BE105"/>
  <c r="BE126"/>
  <c r="BE142"/>
  <c r="BE144"/>
  <c r="BE108"/>
  <c r="BE128"/>
  <c r="BE146"/>
  <c r="BE150"/>
  <c i="11" r="BE107"/>
  <c r="BE117"/>
  <c r="BE139"/>
  <c r="BE142"/>
  <c r="BE173"/>
  <c r="J91"/>
  <c r="BE129"/>
  <c r="BE131"/>
  <c r="BE133"/>
  <c r="BE146"/>
  <c r="BE164"/>
  <c r="BE171"/>
  <c r="BE185"/>
  <c r="BE187"/>
  <c r="BE199"/>
  <c r="BE206"/>
  <c r="E50"/>
  <c r="BE100"/>
  <c r="BE127"/>
  <c r="BE135"/>
  <c r="BE148"/>
  <c r="BE183"/>
  <c r="BE197"/>
  <c r="BE210"/>
  <c r="BE215"/>
  <c r="BE225"/>
  <c i="10" r="BK225"/>
  <c r="J225"/>
  <c r="J66"/>
  <c i="11" r="F59"/>
  <c r="BE119"/>
  <c r="BE121"/>
  <c r="BE123"/>
  <c r="BE125"/>
  <c r="BE175"/>
  <c r="BE177"/>
  <c r="BE189"/>
  <c r="J59"/>
  <c r="BE113"/>
  <c r="BE115"/>
  <c r="BE158"/>
  <c r="BE160"/>
  <c r="BE162"/>
  <c r="BE169"/>
  <c r="BE193"/>
  <c r="BE103"/>
  <c r="BE105"/>
  <c r="BE144"/>
  <c r="BE150"/>
  <c r="BE152"/>
  <c r="BE154"/>
  <c r="BE156"/>
  <c r="BE179"/>
  <c r="BE181"/>
  <c r="BE191"/>
  <c r="BE202"/>
  <c r="BE222"/>
  <c i="10" r="BK98"/>
  <c r="BK97"/>
  <c r="J97"/>
  <c i="11" r="BE109"/>
  <c r="BE166"/>
  <c r="BE195"/>
  <c r="BE204"/>
  <c r="BE208"/>
  <c i="10" r="BE121"/>
  <c r="BE134"/>
  <c r="BE137"/>
  <c r="BE170"/>
  <c r="BE178"/>
  <c r="BE220"/>
  <c r="BE227"/>
  <c r="BE233"/>
  <c r="BE236"/>
  <c r="BE271"/>
  <c r="BE279"/>
  <c r="BE291"/>
  <c r="BE304"/>
  <c r="BE108"/>
  <c r="BE157"/>
  <c r="BE173"/>
  <c r="BE182"/>
  <c r="BE184"/>
  <c r="BE185"/>
  <c r="BE191"/>
  <c r="BE195"/>
  <c r="BE213"/>
  <c r="BE231"/>
  <c r="BE250"/>
  <c r="BE274"/>
  <c r="BE298"/>
  <c r="BE312"/>
  <c r="BE314"/>
  <c r="BE317"/>
  <c r="BE322"/>
  <c r="BE324"/>
  <c r="BE330"/>
  <c r="BE355"/>
  <c r="BE357"/>
  <c r="BE359"/>
  <c r="BE362"/>
  <c r="BE401"/>
  <c r="F94"/>
  <c r="BE161"/>
  <c r="BE163"/>
  <c r="BE198"/>
  <c r="BE201"/>
  <c r="BE238"/>
  <c r="BE287"/>
  <c r="BE290"/>
  <c r="BE295"/>
  <c r="BE311"/>
  <c r="BE315"/>
  <c r="BE320"/>
  <c r="BE333"/>
  <c r="BE336"/>
  <c r="BE338"/>
  <c r="BE369"/>
  <c r="BE375"/>
  <c r="BE407"/>
  <c r="BE409"/>
  <c r="BE412"/>
  <c r="BE118"/>
  <c r="BE165"/>
  <c r="BE215"/>
  <c r="BE260"/>
  <c r="BE263"/>
  <c r="BE270"/>
  <c r="BE302"/>
  <c r="BE309"/>
  <c r="BE348"/>
  <c r="BE353"/>
  <c r="BE367"/>
  <c r="BE394"/>
  <c r="BE132"/>
  <c r="BE139"/>
  <c r="BE152"/>
  <c r="BE168"/>
  <c r="BE180"/>
  <c r="BE281"/>
  <c r="BE283"/>
  <c r="BE300"/>
  <c r="BE308"/>
  <c r="BE327"/>
  <c r="BE380"/>
  <c r="BE403"/>
  <c r="BE405"/>
  <c i="9" r="J91"/>
  <c r="J61"/>
  <c i="10" r="E48"/>
  <c r="J55"/>
  <c r="BE150"/>
  <c r="BE175"/>
  <c r="BE223"/>
  <c r="BE247"/>
  <c r="BE253"/>
  <c r="BE276"/>
  <c r="BE280"/>
  <c r="BE284"/>
  <c r="BE286"/>
  <c r="BE292"/>
  <c r="BE332"/>
  <c r="BE377"/>
  <c r="J52"/>
  <c r="BE100"/>
  <c r="BE106"/>
  <c r="BE141"/>
  <c r="BE148"/>
  <c r="BE155"/>
  <c r="BE159"/>
  <c r="BE241"/>
  <c r="BE341"/>
  <c r="BE343"/>
  <c r="BE371"/>
  <c r="BE373"/>
  <c r="BE383"/>
  <c r="BE399"/>
  <c r="BE116"/>
  <c r="BE124"/>
  <c r="BE143"/>
  <c r="BE206"/>
  <c r="BE209"/>
  <c r="BE217"/>
  <c r="BE306"/>
  <c r="BE385"/>
  <c r="BE390"/>
  <c r="BE392"/>
  <c i="8" r="J323"/>
  <c r="J70"/>
  <c i="9" r="E48"/>
  <c r="J52"/>
  <c r="F55"/>
  <c r="BE105"/>
  <c r="BE107"/>
  <c r="BE126"/>
  <c r="BE145"/>
  <c r="BE147"/>
  <c r="BE149"/>
  <c r="BE162"/>
  <c r="BE174"/>
  <c r="BE191"/>
  <c r="BE201"/>
  <c r="BE210"/>
  <c i="8" r="J92"/>
  <c r="J61"/>
  <c i="9" r="J55"/>
  <c r="BE92"/>
  <c r="BE97"/>
  <c r="BE99"/>
  <c r="BE118"/>
  <c r="BE131"/>
  <c r="BE154"/>
  <c r="BE157"/>
  <c r="BE160"/>
  <c r="BE184"/>
  <c r="BE196"/>
  <c r="BE199"/>
  <c r="BE111"/>
  <c r="BE133"/>
  <c r="BE141"/>
  <c r="BE143"/>
  <c r="BE189"/>
  <c r="BE194"/>
  <c r="BE205"/>
  <c r="BE101"/>
  <c r="BE103"/>
  <c r="BE115"/>
  <c r="BE122"/>
  <c r="BE136"/>
  <c r="BE151"/>
  <c r="BE155"/>
  <c r="BE208"/>
  <c r="BE211"/>
  <c r="BE128"/>
  <c r="BE134"/>
  <c r="BE148"/>
  <c r="BE152"/>
  <c r="BE158"/>
  <c r="BE165"/>
  <c r="BE167"/>
  <c r="BE171"/>
  <c r="BE177"/>
  <c r="BE182"/>
  <c i="7" r="BK86"/>
  <c r="J86"/>
  <c r="J60"/>
  <c i="8" r="J52"/>
  <c r="BE132"/>
  <c r="BE189"/>
  <c r="BE201"/>
  <c r="BE241"/>
  <c r="BE246"/>
  <c r="BE251"/>
  <c r="BE264"/>
  <c r="BE277"/>
  <c r="BE290"/>
  <c r="BE292"/>
  <c r="BE309"/>
  <c r="BE320"/>
  <c r="BE324"/>
  <c r="BE328"/>
  <c r="BE332"/>
  <c r="J87"/>
  <c r="BE98"/>
  <c r="BE118"/>
  <c r="BE120"/>
  <c r="BE154"/>
  <c r="BE177"/>
  <c r="BE197"/>
  <c r="BE206"/>
  <c r="BE211"/>
  <c r="BE232"/>
  <c r="BE274"/>
  <c r="BE279"/>
  <c r="BE280"/>
  <c r="BE282"/>
  <c r="BE299"/>
  <c r="BE303"/>
  <c r="E48"/>
  <c r="BE107"/>
  <c r="BE111"/>
  <c r="BE116"/>
  <c r="BE122"/>
  <c r="BE196"/>
  <c r="BE267"/>
  <c r="BE276"/>
  <c r="BE297"/>
  <c r="BE200"/>
  <c r="BE234"/>
  <c r="BE237"/>
  <c r="BE249"/>
  <c r="BE260"/>
  <c r="BE262"/>
  <c r="BE266"/>
  <c r="F55"/>
  <c r="BE180"/>
  <c r="BE198"/>
  <c r="BE258"/>
  <c r="BE305"/>
  <c i="7" r="J117"/>
  <c r="J64"/>
  <c i="8" r="BE93"/>
  <c r="BE193"/>
  <c r="BE223"/>
  <c r="BE239"/>
  <c r="BE270"/>
  <c r="BE271"/>
  <c r="BE273"/>
  <c r="BE137"/>
  <c r="BE139"/>
  <c r="BE144"/>
  <c r="BE148"/>
  <c r="BE167"/>
  <c r="BE170"/>
  <c r="BE175"/>
  <c r="BE195"/>
  <c r="BE213"/>
  <c r="BE218"/>
  <c r="BE220"/>
  <c r="BE227"/>
  <c r="BE244"/>
  <c r="BE248"/>
  <c r="BE252"/>
  <c r="BE256"/>
  <c r="BE285"/>
  <c r="BE314"/>
  <c r="BE103"/>
  <c r="BE127"/>
  <c r="BE150"/>
  <c r="BE162"/>
  <c r="BE182"/>
  <c r="BE184"/>
  <c r="BE268"/>
  <c i="7" r="E75"/>
  <c r="J82"/>
  <c r="BE95"/>
  <c r="BE97"/>
  <c r="BE98"/>
  <c r="BE159"/>
  <c r="J52"/>
  <c r="BE91"/>
  <c r="BE154"/>
  <c r="BE88"/>
  <c r="BE102"/>
  <c r="BE103"/>
  <c r="BE104"/>
  <c r="BE106"/>
  <c r="BE108"/>
  <c r="BE115"/>
  <c r="BE118"/>
  <c r="BE130"/>
  <c r="BE147"/>
  <c r="BE99"/>
  <c r="BE139"/>
  <c r="BE141"/>
  <c r="BE149"/>
  <c i="6" r="J86"/>
  <c r="J61"/>
  <c i="7" r="F55"/>
  <c r="BE101"/>
  <c r="BE111"/>
  <c r="BE135"/>
  <c r="BE137"/>
  <c r="BE143"/>
  <c r="BE145"/>
  <c r="BE156"/>
  <c r="BE122"/>
  <c r="BE126"/>
  <c r="BE133"/>
  <c r="BE151"/>
  <c r="BE120"/>
  <c i="6" r="J55"/>
  <c i="5" r="BK88"/>
  <c r="J88"/>
  <c r="J60"/>
  <c i="6" r="BE110"/>
  <c r="BE124"/>
  <c r="BE127"/>
  <c r="BE137"/>
  <c r="E48"/>
  <c r="F55"/>
  <c r="J78"/>
  <c r="BE104"/>
  <c r="BE107"/>
  <c r="BE135"/>
  <c r="BE87"/>
  <c r="BE93"/>
  <c r="BE114"/>
  <c r="BE117"/>
  <c r="BE120"/>
  <c r="BE131"/>
  <c i="5" r="BK192"/>
  <c r="J192"/>
  <c r="J65"/>
  <c i="6" r="BE112"/>
  <c r="BE90"/>
  <c r="BE100"/>
  <c r="BE130"/>
  <c i="4" r="J145"/>
  <c r="J69"/>
  <c i="5" r="E48"/>
  <c r="BE110"/>
  <c r="BE153"/>
  <c r="BE165"/>
  <c r="BE197"/>
  <c i="4" r="BK131"/>
  <c r="J131"/>
  <c r="J65"/>
  <c i="5" r="F55"/>
  <c r="BE90"/>
  <c r="BE93"/>
  <c r="BE99"/>
  <c r="BE102"/>
  <c r="BE155"/>
  <c r="BE162"/>
  <c r="BE169"/>
  <c r="BE170"/>
  <c r="BE190"/>
  <c r="BE199"/>
  <c r="J52"/>
  <c r="BE130"/>
  <c r="BE201"/>
  <c r="J84"/>
  <c r="BE175"/>
  <c r="BE180"/>
  <c r="BE186"/>
  <c r="BE146"/>
  <c r="BE148"/>
  <c r="BE157"/>
  <c r="BE158"/>
  <c r="BE177"/>
  <c r="BE194"/>
  <c r="BE202"/>
  <c r="BE204"/>
  <c r="BE108"/>
  <c r="BE154"/>
  <c r="BE164"/>
  <c r="BE168"/>
  <c r="BE207"/>
  <c i="4" r="BK90"/>
  <c r="J90"/>
  <c r="J59"/>
  <c i="5" r="BE96"/>
  <c r="BE105"/>
  <c r="BE114"/>
  <c r="BE151"/>
  <c r="BE161"/>
  <c i="3" r="BK88"/>
  <c r="J88"/>
  <c r="J60"/>
  <c i="4" r="J87"/>
  <c r="BE118"/>
  <c r="BE120"/>
  <c r="BE121"/>
  <c r="BE148"/>
  <c r="BE152"/>
  <c r="BE160"/>
  <c r="BE124"/>
  <c r="BE129"/>
  <c r="BE115"/>
  <c r="F55"/>
  <c r="BE92"/>
  <c r="BE106"/>
  <c r="BE111"/>
  <c r="BE113"/>
  <c r="BE116"/>
  <c r="BE117"/>
  <c r="BE128"/>
  <c r="BE133"/>
  <c r="BE134"/>
  <c r="BE136"/>
  <c r="BE137"/>
  <c r="BE146"/>
  <c r="BE149"/>
  <c r="BE150"/>
  <c r="BE151"/>
  <c r="BE155"/>
  <c r="BE156"/>
  <c r="E48"/>
  <c r="J84"/>
  <c r="BE122"/>
  <c r="BE123"/>
  <c r="BE125"/>
  <c r="BE138"/>
  <c r="BE94"/>
  <c r="BE96"/>
  <c r="BE108"/>
  <c r="BE127"/>
  <c r="BE135"/>
  <c r="BE140"/>
  <c r="BE141"/>
  <c r="BE143"/>
  <c r="BE147"/>
  <c r="BE161"/>
  <c r="BE162"/>
  <c r="BE153"/>
  <c r="BE158"/>
  <c r="BE98"/>
  <c r="BE101"/>
  <c r="BE103"/>
  <c r="BE126"/>
  <c r="BE130"/>
  <c r="BE139"/>
  <c r="BE154"/>
  <c r="BE159"/>
  <c i="3" r="F84"/>
  <c r="BE90"/>
  <c r="BE109"/>
  <c r="BE114"/>
  <c r="BE149"/>
  <c r="BE169"/>
  <c r="BE106"/>
  <c r="BE121"/>
  <c r="BE132"/>
  <c r="BE174"/>
  <c i="2" r="J92"/>
  <c r="J61"/>
  <c i="3" r="J55"/>
  <c r="J81"/>
  <c r="BE94"/>
  <c r="BE145"/>
  <c r="BE147"/>
  <c i="2" r="BK201"/>
  <c r="J201"/>
  <c r="J68"/>
  <c i="3" r="BE140"/>
  <c r="BE161"/>
  <c r="BE163"/>
  <c r="BE165"/>
  <c r="BE167"/>
  <c r="BE171"/>
  <c i="1" r="BA56"/>
  <c i="3" r="E48"/>
  <c r="BE103"/>
  <c r="BE112"/>
  <c r="BE124"/>
  <c r="BE134"/>
  <c r="BE157"/>
  <c i="2" r="J52"/>
  <c r="J55"/>
  <c r="BE107"/>
  <c r="BE127"/>
  <c r="BE144"/>
  <c r="E48"/>
  <c r="F87"/>
  <c r="BE125"/>
  <c r="BE100"/>
  <c r="BE154"/>
  <c r="BE169"/>
  <c r="BE174"/>
  <c r="BE189"/>
  <c r="BE194"/>
  <c r="BE204"/>
  <c r="BE205"/>
  <c r="BE216"/>
  <c r="BE119"/>
  <c r="BE123"/>
  <c r="BE140"/>
  <c r="BE176"/>
  <c r="BE179"/>
  <c r="BE187"/>
  <c r="BE191"/>
  <c r="BE207"/>
  <c r="BE208"/>
  <c r="BE209"/>
  <c r="BE93"/>
  <c r="BE96"/>
  <c r="BE111"/>
  <c r="BE115"/>
  <c r="BE142"/>
  <c r="BE148"/>
  <c r="BE150"/>
  <c r="BE162"/>
  <c r="BE172"/>
  <c r="BE181"/>
  <c r="BE203"/>
  <c r="BE104"/>
  <c r="BE138"/>
  <c r="BE157"/>
  <c r="BE167"/>
  <c r="BE197"/>
  <c r="BE199"/>
  <c r="BE212"/>
  <c r="BE219"/>
  <c r="BE102"/>
  <c r="BE130"/>
  <c r="BE133"/>
  <c r="BE156"/>
  <c r="F37"/>
  <c i="1" r="BD55"/>
  <c i="5" r="J34"/>
  <c i="1" r="AW58"/>
  <c i="7" r="F36"/>
  <c i="1" r="BC60"/>
  <c i="9" r="F34"/>
  <c i="1" r="BA62"/>
  <c i="10" r="F34"/>
  <c i="1" r="BA64"/>
  <c i="13" r="F34"/>
  <c i="1" r="BA67"/>
  <c i="2" r="F35"/>
  <c i="1" r="BB55"/>
  <c i="5" r="F35"/>
  <c i="1" r="BB58"/>
  <c i="6" r="F35"/>
  <c i="1" r="BB59"/>
  <c i="8" r="F34"/>
  <c i="1" r="BA61"/>
  <c i="11" r="F39"/>
  <c i="1" r="BD65"/>
  <c i="11" r="F38"/>
  <c i="1" r="BC65"/>
  <c i="12" r="F36"/>
  <c i="1" r="BA66"/>
  <c i="13" r="F36"/>
  <c i="1" r="BC67"/>
  <c i="2" r="F36"/>
  <c i="1" r="BC55"/>
  <c i="4" r="F36"/>
  <c i="1" r="BC57"/>
  <c i="6" r="J34"/>
  <c i="1" r="AW59"/>
  <c i="6" r="F36"/>
  <c i="1" r="BC59"/>
  <c i="8" r="J34"/>
  <c i="1" r="AW61"/>
  <c i="10" r="J34"/>
  <c i="1" r="AW64"/>
  <c i="13" r="F37"/>
  <c i="1" r="BD67"/>
  <c i="3" r="F35"/>
  <c i="1" r="BB56"/>
  <c i="4" r="J34"/>
  <c i="1" r="AW57"/>
  <c i="5" r="F36"/>
  <c i="1" r="BC58"/>
  <c i="8" r="F35"/>
  <c i="1" r="BB61"/>
  <c i="10" r="F36"/>
  <c i="1" r="BC64"/>
  <c i="12" r="F38"/>
  <c i="1" r="BC66"/>
  <c i="2" r="J34"/>
  <c i="1" r="AW55"/>
  <c i="5" r="F34"/>
  <c i="1" r="BA58"/>
  <c i="7" r="F34"/>
  <c i="1" r="BA60"/>
  <c i="8" r="F36"/>
  <c i="1" r="BC61"/>
  <c i="10" r="F35"/>
  <c i="1" r="BB64"/>
  <c i="13" r="F35"/>
  <c i="1" r="BB67"/>
  <c i="3" r="F37"/>
  <c i="1" r="BD56"/>
  <c i="4" r="F34"/>
  <c i="1" r="BA57"/>
  <c i="5" r="F37"/>
  <c i="1" r="BD58"/>
  <c i="7" r="F35"/>
  <c i="1" r="BB60"/>
  <c i="9" r="J34"/>
  <c i="1" r="AW62"/>
  <c i="9" r="F37"/>
  <c i="1" r="BD62"/>
  <c i="11" r="J36"/>
  <c i="1" r="AW65"/>
  <c i="10" r="J30"/>
  <c i="12" r="F37"/>
  <c i="1" r="BB66"/>
  <c i="12" r="J36"/>
  <c i="1" r="AW66"/>
  <c i="12" r="F39"/>
  <c i="1" r="BD66"/>
  <c i="2" r="F34"/>
  <c i="1" r="BA55"/>
  <c i="4" r="F35"/>
  <c i="1" r="BB57"/>
  <c i="6" r="F37"/>
  <c i="1" r="BD59"/>
  <c i="7" r="F37"/>
  <c i="1" r="BD60"/>
  <c i="9" r="F35"/>
  <c i="1" r="BB62"/>
  <c i="9" r="F36"/>
  <c i="1" r="BC62"/>
  <c i="11" r="F36"/>
  <c i="1" r="BA65"/>
  <c i="11" r="F37"/>
  <c i="1" r="BB65"/>
  <c i="12" r="J32"/>
  <c i="1" r="AS54"/>
  <c i="3" r="J34"/>
  <c i="1" r="AW56"/>
  <c i="3" r="F36"/>
  <c i="1" r="BC56"/>
  <c i="4" r="F37"/>
  <c i="1" r="BD57"/>
  <c i="6" r="F34"/>
  <c i="1" r="BA59"/>
  <c i="7" r="J34"/>
  <c i="1" r="AW60"/>
  <c i="8" r="F37"/>
  <c i="1" r="BD61"/>
  <c i="10" r="F37"/>
  <c i="1" r="BD64"/>
  <c i="12" l="1" r="T94"/>
  <c r="T93"/>
  <c i="3" r="T88"/>
  <c r="T87"/>
  <c i="4" r="P144"/>
  <c r="T144"/>
  <c i="5" r="R88"/>
  <c r="R87"/>
  <c i="4" r="R90"/>
  <c i="5" r="T88"/>
  <c r="T87"/>
  <c i="3" r="R88"/>
  <c r="R87"/>
  <c i="10" r="P98"/>
  <c i="9" r="P90"/>
  <c r="P89"/>
  <c i="1" r="AU62"/>
  <c i="10" r="R225"/>
  <c i="7" r="T93"/>
  <c r="T85"/>
  <c i="8" r="R91"/>
  <c r="R90"/>
  <c i="2" r="R91"/>
  <c r="R90"/>
  <c i="8" r="P91"/>
  <c r="P90"/>
  <c i="1" r="AU61"/>
  <c i="8" r="BK91"/>
  <c r="BK90"/>
  <c r="J90"/>
  <c i="10" r="R98"/>
  <c r="R97"/>
  <c i="7" r="R93"/>
  <c r="R85"/>
  <c i="9" r="BK90"/>
  <c r="BK89"/>
  <c r="J89"/>
  <c i="4" r="P112"/>
  <c r="P90"/>
  <c i="1" r="AU57"/>
  <c i="3" r="P88"/>
  <c r="P87"/>
  <c i="1" r="AU56"/>
  <c i="10" r="P225"/>
  <c i="9" r="T90"/>
  <c r="T89"/>
  <c i="12" r="P94"/>
  <c r="P93"/>
  <c i="1" r="AU66"/>
  <c i="2" r="T90"/>
  <c i="5" r="P88"/>
  <c r="P87"/>
  <c i="1" r="AU58"/>
  <c i="2" r="BK91"/>
  <c r="J91"/>
  <c r="J60"/>
  <c i="11" r="T97"/>
  <c i="6" r="BK85"/>
  <c r="J85"/>
  <c r="J60"/>
  <c i="13" r="T87"/>
  <c r="T86"/>
  <c i="12" r="R94"/>
  <c r="R93"/>
  <c i="2" r="P91"/>
  <c r="P90"/>
  <c i="1" r="AU55"/>
  <c i="9" r="R90"/>
  <c r="R89"/>
  <c i="6" r="P85"/>
  <c r="P84"/>
  <c i="1" r="AU59"/>
  <c i="11" r="P111"/>
  <c r="P97"/>
  <c i="1" r="AU65"/>
  <c i="8" r="T91"/>
  <c r="T90"/>
  <c i="7" r="P93"/>
  <c r="P85"/>
  <c i="1" r="AU60"/>
  <c i="11" r="R111"/>
  <c r="R97"/>
  <c i="4" r="T90"/>
  <c i="10" r="T225"/>
  <c r="T98"/>
  <c r="T97"/>
  <c i="6" r="T85"/>
  <c r="T84"/>
  <c i="13" r="BK87"/>
  <c r="BK86"/>
  <c r="J86"/>
  <c r="J59"/>
  <c i="1" r="AG66"/>
  <c i="12" r="J63"/>
  <c r="J94"/>
  <c r="J64"/>
  <c i="11" r="BK97"/>
  <c r="J97"/>
  <c i="1" r="AG64"/>
  <c i="10" r="J98"/>
  <c r="J60"/>
  <c r="J59"/>
  <c i="7" r="BK85"/>
  <c r="J85"/>
  <c i="5" r="BK87"/>
  <c r="J87"/>
  <c r="J59"/>
  <c i="3" r="BK87"/>
  <c r="J87"/>
  <c r="J59"/>
  <c i="2" r="BK90"/>
  <c r="J90"/>
  <c r="J59"/>
  <c i="4" r="F33"/>
  <c i="1" r="AZ57"/>
  <c i="7" r="J33"/>
  <c i="1" r="AV60"/>
  <c r="AT60"/>
  <c i="11" r="F35"/>
  <c i="1" r="AZ65"/>
  <c r="BD63"/>
  <c i="13" r="J33"/>
  <c i="1" r="AV67"/>
  <c r="AT67"/>
  <c i="2" r="F33"/>
  <c i="1" r="AZ55"/>
  <c i="7" r="J30"/>
  <c i="1" r="AG60"/>
  <c i="8" r="J33"/>
  <c i="1" r="AV61"/>
  <c r="AT61"/>
  <c r="BC63"/>
  <c r="AY63"/>
  <c i="3" r="J33"/>
  <c i="1" r="AV56"/>
  <c r="AT56"/>
  <c i="6" r="F33"/>
  <c i="1" r="AZ59"/>
  <c i="9" r="F33"/>
  <c i="1" r="AZ62"/>
  <c i="11" r="J32"/>
  <c i="1" r="AG65"/>
  <c r="AG63"/>
  <c i="12" r="J35"/>
  <c i="1" r="AV66"/>
  <c r="AT66"/>
  <c r="AN66"/>
  <c i="5" r="F33"/>
  <c i="1" r="AZ58"/>
  <c i="9" r="J33"/>
  <c i="1" r="AV62"/>
  <c r="AT62"/>
  <c r="BA63"/>
  <c r="AW63"/>
  <c i="12" r="F35"/>
  <c i="1" r="AZ66"/>
  <c i="8" r="J30"/>
  <c i="1" r="AG61"/>
  <c i="4" r="J30"/>
  <c i="1" r="AG57"/>
  <c i="5" r="J33"/>
  <c i="1" r="AV58"/>
  <c r="AT58"/>
  <c i="10" r="J33"/>
  <c i="1" r="AV64"/>
  <c r="AT64"/>
  <c r="AN64"/>
  <c i="3" r="F33"/>
  <c i="1" r="AZ56"/>
  <c i="6" r="J33"/>
  <c i="1" r="AV59"/>
  <c r="AT59"/>
  <c i="10" r="F33"/>
  <c i="1" r="AZ64"/>
  <c i="9" r="J30"/>
  <c i="1" r="AG62"/>
  <c i="2" r="J33"/>
  <c i="1" r="AV55"/>
  <c r="AT55"/>
  <c i="8" r="F33"/>
  <c i="1" r="AZ61"/>
  <c r="BB63"/>
  <c r="AX63"/>
  <c i="4" r="J33"/>
  <c i="1" r="AV57"/>
  <c r="AT57"/>
  <c i="7" r="F33"/>
  <c i="1" r="AZ60"/>
  <c i="11" r="J35"/>
  <c i="1" r="AV65"/>
  <c r="AT65"/>
  <c i="13" r="F33"/>
  <c i="1" r="AZ67"/>
  <c i="10" l="1" r="P97"/>
  <c i="1" r="AU64"/>
  <c i="6" r="BK84"/>
  <c r="J84"/>
  <c r="J59"/>
  <c i="9" r="J90"/>
  <c r="J60"/>
  <c r="J59"/>
  <c i="13" r="J87"/>
  <c r="J60"/>
  <c i="8" r="J59"/>
  <c r="J91"/>
  <c r="J60"/>
  <c i="1" r="AN65"/>
  <c i="12" r="J41"/>
  <c i="11" r="J63"/>
  <c r="J41"/>
  <c i="10" r="J39"/>
  <c i="9" r="J39"/>
  <c i="1" r="AN60"/>
  <c i="7" r="J59"/>
  <c i="8" r="J39"/>
  <c i="7" r="J39"/>
  <c i="1" r="AN57"/>
  <c i="4" r="J39"/>
  <c i="1" r="AN61"/>
  <c r="AN62"/>
  <c r="AU63"/>
  <c i="13" r="J30"/>
  <c i="1" r="AG67"/>
  <c i="2" r="J30"/>
  <c i="1" r="AG55"/>
  <c r="AZ63"/>
  <c r="AV63"/>
  <c r="AT63"/>
  <c r="AN63"/>
  <c r="BC54"/>
  <c r="W32"/>
  <c r="BA54"/>
  <c r="W30"/>
  <c i="3" r="J30"/>
  <c i="1" r="AG56"/>
  <c r="AN56"/>
  <c r="BB54"/>
  <c r="AX54"/>
  <c i="5" r="J30"/>
  <c i="1" r="AG58"/>
  <c r="AN58"/>
  <c r="BD54"/>
  <c r="W33"/>
  <c i="13" l="1" r="J39"/>
  <c i="5" r="J39"/>
  <c i="3" r="J39"/>
  <c i="2" r="J39"/>
  <c i="1" r="AN55"/>
  <c r="AN67"/>
  <c r="AZ54"/>
  <c r="W29"/>
  <c i="6" r="J30"/>
  <c i="1" r="AG59"/>
  <c r="AN59"/>
  <c r="AW54"/>
  <c r="AK30"/>
  <c r="AU54"/>
  <c r="W31"/>
  <c r="AY54"/>
  <c i="6" l="1" r="J39"/>
  <c i="1"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<sst xmlns="http://schemas.openxmlformats.org/spreadsheetml/2006/main">
  <si>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</si>
  <si>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</si>
  <si>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</si>
  <si>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</si>
  <si>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</si>
  <si>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{a3026f0c-0b39-4b10-8e03-87c5015b9363}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</si>
  <si>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</si>
  <si>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</si>
  <si>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</si>
  <si>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</si>
  <si>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</si>
  <si>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</si>
  <si>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</si>
  <si>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</si>
  <si>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</si>
  <si>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</si>
  <si>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</si>
  <si>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Technické zhodnocení fotbalového hřiště UMT areál Viktoria, Mariánské Lázně</t>
  </si>
  <si>
    <t>KSO:</t>
  </si>
  <si>
    <t/>
  </si>
  <si>
    <t>CC-CZ:</t>
  </si>
  <si>
    <t>Místo:</t>
  </si>
  <si>
    <t>par.č.: 881, 126/7, 126/9</t>
  </si>
  <si>
    <t>Datum:</t>
  </si>
  <si>
    <t>24. 1. 2024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</si>
  <si>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</si>
  <si>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</si>
  <si>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</si>
  <si>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</si>
  <si>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</si>
  <si>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</si>
  <si>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</si>
  <si>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</si>
  <si>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</si>
  <si>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07807929</t>
  </si>
  <si>
    <t>MSP Projekty s.r.o.</t>
  </si>
  <si>
    <t>CZ07807929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</si>
  <si>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</si>
  <si>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</si>
  <si>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</si>
  <si>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</si>
  <si>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</si>
  <si>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</si>
  <si>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</si>
  <si>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</si>
  <si>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</si>
  <si>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</si>
  <si>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</si>
  <si>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</si>
  <si>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</si>
  <si>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</si>
  <si>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</si>
  <si>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</si>
  <si>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</si>
  <si>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</si>
  <si>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</si>
  <si>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</si>
  <si>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</si>
  <si>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</si>
  <si>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</si>
  <si>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</si>
  <si>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</si>
  <si>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</si>
  <si>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</si>
  <si>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</si>
  <si>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</si>
  <si>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</si>
  <si>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</si>
  <si>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</si>
  <si>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</si>
  <si>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</si>
  <si>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</si>
  <si>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</si>
  <si>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</si>
  <si>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</si>
  <si>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</si>
  <si>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</si>
  <si>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</si>
  <si>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</si>
  <si>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</si>
  <si>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</si>
  <si>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</t>
  </si>
  <si>
    <t>Fotbalové hřiště</t>
  </si>
  <si>
    <t>STA</t>
  </si>
  <si>
    <t>1</t>
  </si>
  <si>
    <t>{c0fcbf86-75f2-4a10-8440-d6d507497cfe}</t>
  </si>
  <si>
    <t>2</t>
  </si>
  <si>
    <t>D.2.</t>
  </si>
  <si>
    <t>Drenáže hřiště</t>
  </si>
  <si>
    <t>{f506fb88-ff42-4389-9d89-55fe05860df7}</t>
  </si>
  <si>
    <t>D.3.</t>
  </si>
  <si>
    <t>Zavlažovací systém</t>
  </si>
  <si>
    <t>{4329c007-0b13-4fa7-9901-03c3ed89699e}</t>
  </si>
  <si>
    <t>D.4.</t>
  </si>
  <si>
    <t>Opěrná stěna</t>
  </si>
  <si>
    <t>{21ff8eda-2ae4-4fdb-8acc-a1f8edf834d7}</t>
  </si>
  <si>
    <t>D.5.</t>
  </si>
  <si>
    <t>Tribuna</t>
  </si>
  <si>
    <t>{9de8d812-2941-4846-b39d-073e8c0714aa}</t>
  </si>
  <si>
    <t>D.6.</t>
  </si>
  <si>
    <t>Osvětlení, NN</t>
  </si>
  <si>
    <t>{f3e95ced-f77e-4393-9b76-bae1d4dab2bb}</t>
  </si>
  <si>
    <t>D.7.</t>
  </si>
  <si>
    <t>Přeložka přípojek (kanalizace, voda)</t>
  </si>
  <si>
    <t>{6d8ed61b-1ff7-4609-8d23-3c5acffdc371}</t>
  </si>
  <si>
    <t>D.8.</t>
  </si>
  <si>
    <t>Úprava kanalizační stoky</t>
  </si>
  <si>
    <t>{0a1956a3-376f-4188-9b1d-3fcb44fcddb4}</t>
  </si>
  <si>
    <t>D.9.</t>
  </si>
  <si>
    <t>Stavební úpravy šaten</t>
  </si>
  <si>
    <t>{66bdbd3e-a856-414d-977f-66edfc74a979}</t>
  </si>
  <si>
    <t>Soupis</t>
  </si>
  <si>
    <t>###NOINSERT###</t>
  </si>
  <si>
    <t>D9.1</t>
  </si>
  <si>
    <t>ZTI</t>
  </si>
  <si>
    <t>{213fd474-b3f2-4dca-9cdd-1ccb5017377c}</t>
  </si>
  <si>
    <t>D9.2</t>
  </si>
  <si>
    <t>ELE</t>
  </si>
  <si>
    <t>{28e5a661-7c0d-424b-acd6-c2ca53a73e53}</t>
  </si>
  <si>
    <t>x</t>
  </si>
  <si>
    <t>VRN</t>
  </si>
  <si>
    <t>{058a1354-3ced-4aa0-b65f-664cd68a40cc}</t>
  </si>
  <si>
    <t>KRYCÍ LIST SOUPISU PRACÍ</t>
  </si>
  <si>
    <t>Objekt:</t>
  </si>
  <si>
    <t>D.1. - Fotbalové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</si>
  <si>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</si>
  <si>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</si>
  <si>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</si>
  <si>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</si>
  <si>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</si>
  <si>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</si>
  <si>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</si>
  <si>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</si>
  <si>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</si>
  <si>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</si>
  <si>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</si>
  <si>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</si>
  <si>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</si>
  <si>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</si>
  <si>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</si>
  <si>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</si>
  <si>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</si>
  <si>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</si>
  <si>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</si>
  <si>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</si>
  <si>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</si>
  <si>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</si>
  <si>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</si>
  <si>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</si>
  <si>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</si>
  <si>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</si>
  <si>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</si>
  <si>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</si>
  <si>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</si>
  <si>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</si>
  <si>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</si>
  <si>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</si>
  <si>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</si>
  <si>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113102321</t>
  </si>
  <si>
    <t>Odstranění umělého trávníku ze sportovních povrchů z fotbalového hřiště výšky vlasu přes 40 mm</t>
  </si>
  <si>
    <t>m2</t>
  </si>
  <si>
    <t>CS ÚRS 2024 02</t>
  </si>
  <si>
    <t>4</t>
  </si>
  <si>
    <t>1403941204</t>
  </si>
  <si>
    <t>Online PSC</t>
  </si>
  <si>
    <t>https://podminky.urs.cz/item/CS_URS_2024_02/113102321</t>
  </si>
  <si>
    <t>VV</t>
  </si>
  <si>
    <t>98*60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</si>
  <si>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</si>
  <si>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</si>
  <si>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2087779378</t>
  </si>
  <si>
    <t>https://podminky.urs.cz/item/CS_URS_2024_02/113106123</t>
  </si>
  <si>
    <t>střídačky</t>
  </si>
  <si>
    <t>2,1*23</t>
  </si>
  <si>
    <t>3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</si>
  <si>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</si>
  <si>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</si>
  <si>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-1983324333</t>
  </si>
  <si>
    <t>https://podminky.urs.cz/item/CS_URS_2024_02/113107223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</si>
  <si>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</si>
  <si>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</si>
  <si>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1662926352</t>
  </si>
  <si>
    <t>https://podminky.urs.cz/item/CS_URS_2024_02/113107242</t>
  </si>
  <si>
    <t>5</t>
  </si>
  <si>
    <t>113201111</t>
  </si>
  <si>
    <t>Vytrhání obrub s vybouráním lože, s přemístěním hmot na skládku na vzdálenost do 3 m nebo s naložením na dopravní prostředek chodníkových ležatých</t>
  </si>
  <si>
    <t>m</t>
  </si>
  <si>
    <t>2042012336</t>
  </si>
  <si>
    <t>https://podminky.urs.cz/item/CS_URS_2024_02/113201111</t>
  </si>
  <si>
    <t>97,2+(25+1+10,5+1+25)*2+37+2*2+23+37</t>
  </si>
  <si>
    <t>6</t>
  </si>
  <si>
    <t>121151123</t>
  </si>
  <si>
    <t>Sejmutí ornice strojně při souvislé ploše přes 500 m2, tl. vrstvy do 200 mm</t>
  </si>
  <si>
    <t>-1982523478</t>
  </si>
  <si>
    <t>https://podminky.urs.cz/item/CS_URS_2024_02/121151123</t>
  </si>
  <si>
    <t>zvětšení hřiště</t>
  </si>
  <si>
    <t>(105*61)-5006,274</t>
  </si>
  <si>
    <t>7</t>
  </si>
  <si>
    <t>131151102</t>
  </si>
  <si>
    <t>Hloubení nezapažených jam a zářezů strojně s urovnáním dna do předepsaného profilu a spádu v hornině třídy těžitelnosti I skupiny 1 a 2 přes 20 do 50 m3</t>
  </si>
  <si>
    <t>m3</t>
  </si>
  <si>
    <t>1727954094</t>
  </si>
  <si>
    <t>https://podminky.urs.cz/item/CS_URS_2024_02/131151102</t>
  </si>
  <si>
    <t>patky sloupy záchytná síť</t>
  </si>
  <si>
    <t>((0,8*0,8*1,3)*21)*2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</si>
  <si>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</si>
  <si>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</si>
  <si>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</si>
  <si>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715439125</t>
  </si>
  <si>
    <t>https://podminky.urs.cz/item/CS_URS_2024_02/162251102</t>
  </si>
  <si>
    <t>ornice v místě</t>
  </si>
  <si>
    <t>(1398,726*0,1)*2</t>
  </si>
  <si>
    <t>9</t>
  </si>
  <si>
    <t>181152302</t>
  </si>
  <si>
    <t>Úprava pláně na stavbách silnic a dálnic strojně v zářezech mimo skalních se zhutněním</t>
  </si>
  <si>
    <t>-943140822</t>
  </si>
  <si>
    <t>https://podminky.urs.cz/item/CS_URS_2024_02/181152302</t>
  </si>
  <si>
    <t>S01</t>
  </si>
  <si>
    <t>105*61</t>
  </si>
  <si>
    <t>10</t>
  </si>
  <si>
    <t>181351113</t>
  </si>
  <si>
    <t>Rozprostření a urovnání ornice v rovině nebo ve svahu sklonu do 1:5 strojně při souvislé ploše přes 500 m2, tl. vrstvy do 200 mm</t>
  </si>
  <si>
    <t>520259860</t>
  </si>
  <si>
    <t>https://podminky.urs.cz/item/CS_URS_2024_02/181351113</t>
  </si>
  <si>
    <t>11</t>
  </si>
  <si>
    <t>181411131</t>
  </si>
  <si>
    <t>Založení trávníku na půdě předem připravené plochy do 1000 m2 výsevem včetně utažení parkového v rovině nebo na svahu do 1:5</t>
  </si>
  <si>
    <t>1438877624</t>
  </si>
  <si>
    <t>https://podminky.urs.cz/item/CS_URS_2024_02/181411131</t>
  </si>
  <si>
    <t>M</t>
  </si>
  <si>
    <t>00572410</t>
  </si>
  <si>
    <t>osivo směs travní parková</t>
  </si>
  <si>
    <t>kg</t>
  </si>
  <si>
    <t>714832217</t>
  </si>
  <si>
    <t>1000*0,04 'Přepočtené koeficientem množství</t>
  </si>
  <si>
    <t>Zakládání</t>
  </si>
  <si>
    <t>13</t>
  </si>
  <si>
    <t>275313611</t>
  </si>
  <si>
    <t>Základy z betonu prostého patky a bloky z betonu kamenem neprokládaného tř. C 16/20</t>
  </si>
  <si>
    <t>1064894875</t>
  </si>
  <si>
    <t>https://podminky.urs.cz/item/CS_URS_2024_02/275313611</t>
  </si>
  <si>
    <t>Vodorovné konstrukce</t>
  </si>
  <si>
    <t>14</t>
  </si>
  <si>
    <t>451577777</t>
  </si>
  <si>
    <t>Podklad nebo lože pod dlažbu (přídlažbu) v ploše vodorovné nebo ve sklonu do 1:5, tloušťky od 30 do 100 mm z kameniva těženého</t>
  </si>
  <si>
    <t>-268782523</t>
  </si>
  <si>
    <t>https://podminky.urs.cz/item/CS_URS_2024_02/451577777</t>
  </si>
  <si>
    <t>kamenivo 4-8 S1</t>
  </si>
  <si>
    <t>6405</t>
  </si>
  <si>
    <t>Komunikace pozemní</t>
  </si>
  <si>
    <t>15</t>
  </si>
  <si>
    <t>564710011R</t>
  </si>
  <si>
    <t>Podklad nebo kryt z kameniva hrubého drceného vel. 8-16 mm s rozprostřením a zhutněním plochy přes 100 m2, po zhutnění tl. 50 mm</t>
  </si>
  <si>
    <t>-1665947415</t>
  </si>
  <si>
    <t>https://podminky.urs.cz/item/CS_URS_2024_02/564710011R</t>
  </si>
  <si>
    <t>16</t>
  </si>
  <si>
    <t>564710112</t>
  </si>
  <si>
    <t>Podklad nebo kryt z kameniva hrubého drceného vel. 16-32 mm s rozprostřením a zhutněním plochy přes 100 m2, po zhutnění tl. 60 mm</t>
  </si>
  <si>
    <t>367637738</t>
  </si>
  <si>
    <t>https://podminky.urs.cz/item/CS_URS_2024_02/564710112</t>
  </si>
  <si>
    <t>17</t>
  </si>
  <si>
    <t>564721112</t>
  </si>
  <si>
    <t>Podklad nebo kryt z kameniva hrubého drceného vel. 32-63 mm s rozprostřením a zhutněním plochy přes 100 m2, po zhutnění tl. 90 mm</t>
  </si>
  <si>
    <t>334195321</t>
  </si>
  <si>
    <t>https://podminky.urs.cz/item/CS_URS_2024_02/564721112</t>
  </si>
  <si>
    <t>18</t>
  </si>
  <si>
    <t>564771111</t>
  </si>
  <si>
    <t>Podklad nebo kryt z kameniva hrubého drceného vel. 32-63 mm s rozprostřením a zhutněním plochy přes 100 m2, po zhutnění tl. 250 mm</t>
  </si>
  <si>
    <t>-1440534660</t>
  </si>
  <si>
    <t>https://podminky.urs.cz/item/CS_URS_2024_02/564771111</t>
  </si>
  <si>
    <t>19</t>
  </si>
  <si>
    <t>564801111R</t>
  </si>
  <si>
    <t>Podklad ze štěrkodrti ŠD s rozprostřením a zhutněním plochy přes 100 m2, po zhutnění tl. 30 mm</t>
  </si>
  <si>
    <t>748047103</t>
  </si>
  <si>
    <t>https://podminky.urs.cz/item/CS_URS_2024_02/564801111R</t>
  </si>
  <si>
    <t>20</t>
  </si>
  <si>
    <t>564851113</t>
  </si>
  <si>
    <t>Podklad ze štěrkodrti ŠD s rozprostřením a zhutněním plochy přes 100 m2, po zhutnění tl. 170 mm</t>
  </si>
  <si>
    <t>1806494647</t>
  </si>
  <si>
    <t>https://podminky.urs.cz/item/CS_URS_2024_02/564851113</t>
  </si>
  <si>
    <t>doplnění podkladu po původním hřišti</t>
  </si>
  <si>
    <t>5006,274</t>
  </si>
  <si>
    <t>45</t>
  </si>
  <si>
    <t>589161112R</t>
  </si>
  <si>
    <t>Umělý trávník pro fotbal výška vlasu do 30 mm hmotnost přes 2,5 kg/m2 vč.zásypu</t>
  </si>
  <si>
    <t>-1590664867</t>
  </si>
  <si>
    <t>P</t>
  </si>
  <si>
    <t>Poznámka k položce:_x000d_
zásypový trávník s vsypem směsí korku a rozdrcených olivových pecek_x000d_
100% polyethylen na biologické bázi s podílem recyklované sloýky PE_x000d_
plně recyklovatelný trávník s PU zátěrem a křížovým stehem_x000d_
výška vlasu do 30mm_x000d_
počet vpichů minimálně 26 200/m2_x000d_
počet vláken minimálně 680 000/m2_x000d_
celková hmotnost minimálně 3 800g/m2_x000d_
certifikace karbonové neutrality ISCC_x000d_
certifikát o možnosti plné revyklace produktu_x000d_
vlákna musí obsahovat podíl recyklovatelného materiálu</t>
  </si>
  <si>
    <t>46</t>
  </si>
  <si>
    <t>589211111R</t>
  </si>
  <si>
    <t>Umělý trávník pro sportovní povrchy fotbalová hřiště elastická pryžová podložka tl. 20 mm</t>
  </si>
  <si>
    <t>634482844</t>
  </si>
  <si>
    <t>22</t>
  </si>
  <si>
    <t>589811121</t>
  </si>
  <si>
    <t>Umělý trávník pro sportovní povrchy vodorovné značení (lajnování) fotbalových hřišť šířky 10 cm</t>
  </si>
  <si>
    <t>1831601070</t>
  </si>
  <si>
    <t>https://podminky.urs.cz/item/CS_URS_2024_02/589811121</t>
  </si>
  <si>
    <t>97*2+57*3+16,5*4+40,2*2+5,5*4+18,32*2+58+30</t>
  </si>
  <si>
    <t>658,04*1,05 'Přepočtené koeficientem množství</t>
  </si>
  <si>
    <t>Ostatní konstrukce a práce, bourání</t>
  </si>
  <si>
    <t>23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</si>
  <si>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</si>
  <si>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</si>
  <si>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1530255077</t>
  </si>
  <si>
    <t>https://podminky.urs.cz/item/CS_URS_2024_02/916231113</t>
  </si>
  <si>
    <t>24,5+12+24,5</t>
  </si>
  <si>
    <t>38,5+2*2+38,5</t>
  </si>
  <si>
    <t>Součet</t>
  </si>
  <si>
    <t>24</t>
  </si>
  <si>
    <t>59217016</t>
  </si>
  <si>
    <t>obrubník betonový chodníkový 1000x80x250mm</t>
  </si>
  <si>
    <t>-1049104718</t>
  </si>
  <si>
    <t>142*1,02 'Přepočtené koeficientem množství</t>
  </si>
  <si>
    <t>25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</si>
  <si>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</si>
  <si>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</si>
  <si>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-396269705</t>
  </si>
  <si>
    <t>https://podminky.urs.cz/item/CS_URS_2024_02/966008211</t>
  </si>
  <si>
    <t>61+100</t>
  </si>
  <si>
    <t>26</t>
  </si>
  <si>
    <t>966071711</t>
  </si>
  <si>
    <t>Bourání plotových sloupků a vzpěr ocelových trubkových nebo profilovaných výšky do 2,50 m zabetonovaných</t>
  </si>
  <si>
    <t>kus</t>
  </si>
  <si>
    <t>-1781558386</t>
  </si>
  <si>
    <t>https://podminky.urs.cz/item/CS_URS_2024_02/966071711</t>
  </si>
  <si>
    <t>27</t>
  </si>
  <si>
    <t>966071822</t>
  </si>
  <si>
    <t>Rozebrání oplocení z pletiva drátěného se čtvercovými oky, výšky přes 1,6 do 2,0 m</t>
  </si>
  <si>
    <t>-535012286</t>
  </si>
  <si>
    <t>https://podminky.urs.cz/item/CS_URS_2024_02/966071822</t>
  </si>
  <si>
    <t>28</t>
  </si>
  <si>
    <t>966073810</t>
  </si>
  <si>
    <t>Rozebrání vrat a vrátek k oplocení plochy jednotlivě do 2 m2</t>
  </si>
  <si>
    <t>-1181560882</t>
  </si>
  <si>
    <t>https://podminky.urs.cz/item/CS_URS_2024_02/966073810</t>
  </si>
  <si>
    <t>997</t>
  </si>
  <si>
    <t>Přesun sutě</t>
  </si>
  <si>
    <t>29</t>
  </si>
  <si>
    <t>997231111</t>
  </si>
  <si>
    <t>Vodorovná doprava suti a vybouraných hmot s vyložením a hrubým urovnáním na vzdálenost do 1 km</t>
  </si>
  <si>
    <t>t</t>
  </si>
  <si>
    <t>998682706</t>
  </si>
  <si>
    <t>https://podminky.urs.cz/item/CS_URS_2024_02/997231111</t>
  </si>
  <si>
    <t>30</t>
  </si>
  <si>
    <t>997231119</t>
  </si>
  <si>
    <t>Vodorovná doprava suti a vybouraných hmot s vyložením a hrubým urovnáním na vzdálenost Příplatek k cenám za každý další započatý 1 km</t>
  </si>
  <si>
    <t>2112690779</t>
  </si>
  <si>
    <t>https://podminky.urs.cz/item/CS_URS_2024_02/997231119</t>
  </si>
  <si>
    <t>3661,732*14</t>
  </si>
  <si>
    <t>demontovaný umělý povrch 217,56t odvoz do spalovny Chotíkov 60km</t>
  </si>
  <si>
    <t>217,56*46</t>
  </si>
  <si>
    <t>31</t>
  </si>
  <si>
    <t>997013875</t>
  </si>
  <si>
    <t>Poplatek za uložení stavebního odpadu na recyklační skládce (skládkovné) asfaltového bez obsahu dehtu zatříděného do Katalogu odpadů pod kódem 17 03 02</t>
  </si>
  <si>
    <t>1812253183</t>
  </si>
  <si>
    <t>https://podminky.urs.cz/item/CS_URS_2024_02/997013875</t>
  </si>
  <si>
    <t>32</t>
  </si>
  <si>
    <t>171201231</t>
  </si>
  <si>
    <t>Poplatek za uložení stavebního odpadu na recyklační skládce (skládkovné) zeminy a kamení zatříděného do Katalogu odpadů pod kódem 17 05 04</t>
  </si>
  <si>
    <t>-1488707290</t>
  </si>
  <si>
    <t>https://podminky.urs.cz/item/CS_URS_2024_02/171201231</t>
  </si>
  <si>
    <t>33</t>
  </si>
  <si>
    <t>997013862</t>
  </si>
  <si>
    <t>Poplatek za uložení stavebního odpadu na recyklační skládce (skládkovné) z armovaného betonu zatříděného do Katalogu odpadů pod kódem 17 01 01</t>
  </si>
  <si>
    <t>-447257261</t>
  </si>
  <si>
    <t>https://podminky.urs.cz/item/CS_URS_2024_02/997013862</t>
  </si>
  <si>
    <t>12,558+74,336+40,25</t>
  </si>
  <si>
    <t>34</t>
  </si>
  <si>
    <t>997013871</t>
  </si>
  <si>
    <t>Poplatek za uložení stavebního odpadu na recyklační skládce (skládkovné) směsného stavebního a demoličního zatříděného do Katalogu odpadů pod kódem 17 09 04</t>
  </si>
  <si>
    <t>769442036</t>
  </si>
  <si>
    <t>https://podminky.urs.cz/item/CS_URS_2024_02/997013871</t>
  </si>
  <si>
    <t>230,447-217,56</t>
  </si>
  <si>
    <t>47</t>
  </si>
  <si>
    <t>997.1R</t>
  </si>
  <si>
    <t>Likvidace umělého povrchu ve spalovně</t>
  </si>
  <si>
    <t>-977931391</t>
  </si>
  <si>
    <t>998</t>
  </si>
  <si>
    <t>Přesun hmot</t>
  </si>
  <si>
    <t>35</t>
  </si>
  <si>
    <t>998222012</t>
  </si>
  <si>
    <t>Přesun hmot pro tělovýchovné plochy dopravní vzdálenost do 200 m</t>
  </si>
  <si>
    <t>1578826837</t>
  </si>
  <si>
    <t>https://podminky.urs.cz/item/CS_URS_2024_02/998222012</t>
  </si>
  <si>
    <t>PSV</t>
  </si>
  <si>
    <t>Práce a dodávky PSV</t>
  </si>
  <si>
    <t>767</t>
  </si>
  <si>
    <t>Konstrukce zámečnické</t>
  </si>
  <si>
    <t>36</t>
  </si>
  <si>
    <t>767.1R</t>
  </si>
  <si>
    <t>D+M sloup ochranná síť v 6m vč.pouzdra</t>
  </si>
  <si>
    <t>ks</t>
  </si>
  <si>
    <t>-1874638635</t>
  </si>
  <si>
    <t>37</t>
  </si>
  <si>
    <t>767.2R</t>
  </si>
  <si>
    <t>D+M příčník sloup dl.3000</t>
  </si>
  <si>
    <t>1865487743</t>
  </si>
  <si>
    <t>38</t>
  </si>
  <si>
    <t>767.4R</t>
  </si>
  <si>
    <t>D+M ochranné sítě vč.spojovacího materiálu</t>
  </si>
  <si>
    <t>941211957</t>
  </si>
  <si>
    <t>(60*6)*2</t>
  </si>
  <si>
    <t>39</t>
  </si>
  <si>
    <t>767.5R</t>
  </si>
  <si>
    <t>D+M fotbalové branky</t>
  </si>
  <si>
    <t>1794360848</t>
  </si>
  <si>
    <t>40</t>
  </si>
  <si>
    <t>767.6R</t>
  </si>
  <si>
    <t>D+M hráčské střídačky 14 osob</t>
  </si>
  <si>
    <t>1231814875</t>
  </si>
  <si>
    <t>41</t>
  </si>
  <si>
    <t>767161813</t>
  </si>
  <si>
    <t>Demontáž zábradlí do suti rovného nerozebíratelný spoj hmotnosti 1 m zábradlí do 20 kg</t>
  </si>
  <si>
    <t>-599054594</t>
  </si>
  <si>
    <t>https://podminky.urs.cz/item/CS_URS_2024_02/767161813</t>
  </si>
  <si>
    <t>4*4</t>
  </si>
  <si>
    <t>42</t>
  </si>
  <si>
    <t>767996701</t>
  </si>
  <si>
    <t>Demontáž ostatních zámečnických konstrukcí řezáním o hmotnosti jednotlivých dílů do 50 kg</t>
  </si>
  <si>
    <t>1763468105</t>
  </si>
  <si>
    <t>https://podminky.urs.cz/item/CS_URS_2024_02/767996701</t>
  </si>
  <si>
    <t>sloupy síť v 5m</t>
  </si>
  <si>
    <t>(12*50)*2</t>
  </si>
  <si>
    <t>43</t>
  </si>
  <si>
    <t>998767101</t>
  </si>
  <si>
    <t>Přesun hmot pro zámečnické konstrukce stanovený z hmotnosti přesunovaného materiálu vodorovná dopravní vzdálenost do 50 m základní v objektech výšky do 6 m</t>
  </si>
  <si>
    <t>-817884869</t>
  </si>
  <si>
    <t>https://podminky.urs.cz/item/CS_URS_2024_02/998767101</t>
  </si>
  <si>
    <t>HZS</t>
  </si>
  <si>
    <t>Hodinové zúčtovací sazby</t>
  </si>
  <si>
    <t>44</t>
  </si>
  <si>
    <t>HZS1292</t>
  </si>
  <si>
    <t>Hodinové zúčtovací sazby profesí HSV zemní a pomocné práce stavební dělník</t>
  </si>
  <si>
    <t>hod</t>
  </si>
  <si>
    <t>512</t>
  </si>
  <si>
    <t>-2097623787</t>
  </si>
  <si>
    <t>https://podminky.urs.cz/item/CS_URS_2024_02/HZS1292</t>
  </si>
  <si>
    <t>demontáž fotbalové branky 2ks</t>
  </si>
  <si>
    <t>2*5</t>
  </si>
  <si>
    <t>demontáž střídačky 2ks</t>
  </si>
  <si>
    <t>síť za bránou 400m2</t>
  </si>
  <si>
    <t>přípomocné práce</t>
  </si>
  <si>
    <t>150</t>
  </si>
  <si>
    <t>D.2. - Drenáže hřiště</t>
  </si>
  <si>
    <t xml:space="preserve">    3 - Svislé a kompletní konstrukce</t>
  </si>
  <si>
    <t xml:space="preserve">    8 - Trubní vedení</t>
  </si>
  <si>
    <t>131151100</t>
  </si>
  <si>
    <t>Hloubení nezapažených jam a zářezů strojně s urovnáním dna do předepsaného profilu a spádu v hornině třídy těžitelnosti I skupiny 1 a 2 do 20 m3</t>
  </si>
  <si>
    <t>-1672807997</t>
  </si>
  <si>
    <t>https://podminky.urs.cz/item/CS_URS_2024_02/131151100</t>
  </si>
  <si>
    <t>akumulační jímka</t>
  </si>
  <si>
    <t>6*3,5*2,5</t>
  </si>
  <si>
    <t>132151104</t>
  </si>
  <si>
    <t>Hloubení nezapažených rýh šířky do 800 mm strojně s urovnáním dna do předepsaného profilu a spádu v hornině třídy těžitelnosti I skupiny 1 a 2 přes 100 m3</t>
  </si>
  <si>
    <t>-1790828557</t>
  </si>
  <si>
    <t>https://podminky.urs.cz/item/CS_URS_2024_02/132151104</t>
  </si>
  <si>
    <t>drenáže</t>
  </si>
  <si>
    <t>(85+47)*0,3*0,5</t>
  </si>
  <si>
    <t>(59+54+49+44+39+34+29+24+19+14+9+4)*0,3*0,5</t>
  </si>
  <si>
    <t>(83*6+54+67+57+47+37+27+17+7+10*7)*0,3*0,5</t>
  </si>
  <si>
    <t>trubní vedení</t>
  </si>
  <si>
    <t>(8,5+7+3)*0,6*0,6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</si>
  <si>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</si>
  <si>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</si>
  <si>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1354213062</t>
  </si>
  <si>
    <t>https://podminky.urs.cz/item/CS_URS_2024_02/162751117</t>
  </si>
  <si>
    <t>215,31+5,58+42,5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</si>
  <si>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</si>
  <si>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</si>
  <si>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-1379259301</t>
  </si>
  <si>
    <t>https://podminky.urs.cz/item/CS_URS_2024_02/162751119</t>
  </si>
  <si>
    <t>263,39*5</t>
  </si>
  <si>
    <t>-425250875</t>
  </si>
  <si>
    <t>263,39*1,8</t>
  </si>
  <si>
    <t>171251201</t>
  </si>
  <si>
    <t>Uložení sypaniny na skládky nebo meziskládky bez hutnění s upravením uložené sypaniny do předepsaného tvaru</t>
  </si>
  <si>
    <t>225819398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</si>
  <si>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</si>
  <si>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</si>
  <si>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</si>
  <si>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-408040861</t>
  </si>
  <si>
    <t>https://podminky.urs.cz/item/CS_URS_2024_02/174151101</t>
  </si>
  <si>
    <t>208,65-41,73</t>
  </si>
  <si>
    <t>jímka</t>
  </si>
  <si>
    <t>58343959</t>
  </si>
  <si>
    <t>kamenivo drcené hrubé frakce 32/63</t>
  </si>
  <si>
    <t>-474902928</t>
  </si>
  <si>
    <t>124,035954835542*2,2 'Přepočtené koeficientem množství</t>
  </si>
  <si>
    <t>211971110</t>
  </si>
  <si>
    <t>Zřízení opláštění výplně z geotextilie odvodňovacích žeber nebo trativodů v rýze nebo zářezu se stěnami šikmými o sklonu do 1:2</t>
  </si>
  <si>
    <t>762444838</t>
  </si>
  <si>
    <t>https://podminky.urs.cz/item/CS_URS_2024_02/211971110</t>
  </si>
  <si>
    <t>pr80</t>
  </si>
  <si>
    <t>(59+54+49+44+39+34+29+24+19+14+9+4)*(2*3,14*0,04)</t>
  </si>
  <si>
    <t>(83*6+54+67+57+47+37+27+17+7+10*7)*(2*3,14*0,04)</t>
  </si>
  <si>
    <t>pr125</t>
  </si>
  <si>
    <t>(85+47)*(2*3,14*0,0625)</t>
  </si>
  <si>
    <t>69311088</t>
  </si>
  <si>
    <t>geotextilie netkaná separační, ochranná, filtrační, drenážní PES 500g/m2</t>
  </si>
  <si>
    <t>1335651528</t>
  </si>
  <si>
    <t>368,071*1,1845 'Přepočtené koeficientem množství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</si>
  <si>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</si>
  <si>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</si>
  <si>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-715791842</t>
  </si>
  <si>
    <t>https://podminky.urs.cz/item/CS_URS_2024_02/212751103</t>
  </si>
  <si>
    <t>(59+54+49+44+39+34+29+24+19+14+9+4)</t>
  </si>
  <si>
    <t>(83*6+54+67+57+47+37+27+17+7+10*7)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</si>
  <si>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</si>
  <si>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</si>
  <si>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57599363</t>
  </si>
  <si>
    <t>https://podminky.urs.cz/item/CS_URS_2024_02/212751105</t>
  </si>
  <si>
    <t>(85+47)</t>
  </si>
  <si>
    <t>Svislé a kompletní konstrukce</t>
  </si>
  <si>
    <t>382124124</t>
  </si>
  <si>
    <t>Montáž dílců prefabrikovaných rámových nádrží ze železobetonu koncového nebo průběžného dílu hmotnosti přes 15 t, šířky přes 5 m</t>
  </si>
  <si>
    <t>165881120</t>
  </si>
  <si>
    <t>https://podminky.urs.cz/item/CS_URS_2024_02/382124124</t>
  </si>
  <si>
    <t>56241671R</t>
  </si>
  <si>
    <t>nádrž akumulační 20000L na dešťovou vodu s čerpací sadou a pochozím poklopem, filtrační sadou, čerpadlo v nádrži</t>
  </si>
  <si>
    <t>2064941885</t>
  </si>
  <si>
    <t>451573111</t>
  </si>
  <si>
    <t>Lože pod potrubí, stoky a drobné objekty v otevřeném výkopu z písku a štěrkopísku do 63 mm</t>
  </si>
  <si>
    <t>-2095558644</t>
  </si>
  <si>
    <t>https://podminky.urs.cz/item/CS_URS_2024_02/451573111</t>
  </si>
  <si>
    <t>(85+47)*0,3*0,1</t>
  </si>
  <si>
    <t>(59+54+49+44+39+34+29+24+19+14+9+4)*0,3*0,1</t>
  </si>
  <si>
    <t>(83*6+54+67+57+47+37+27+17+7+10*7)*0,3*0,1</t>
  </si>
  <si>
    <t>Trubní vedení</t>
  </si>
  <si>
    <t>871310310</t>
  </si>
  <si>
    <t>Montáž kanalizačního potrubí z polypropylenu PP hladkého plnostěnného SN 10 DN 150</t>
  </si>
  <si>
    <t>-1469512852</t>
  </si>
  <si>
    <t>https://podminky.urs.cz/item/CS_URS_2024_02/871310310</t>
  </si>
  <si>
    <t>(8,5+7+3)</t>
  </si>
  <si>
    <t>28617003</t>
  </si>
  <si>
    <t>trubka kanalizační PP plnostěnná třívrstvá DN 150x1000mm SN10</t>
  </si>
  <si>
    <t>1306759598</t>
  </si>
  <si>
    <t>18,5*1,015 'Přepočtené koeficientem množství</t>
  </si>
  <si>
    <t>894811241</t>
  </si>
  <si>
    <t>Revizní šachta z tvrdého PVC v otevřeném výkopu typ pravý/přímý/levý (DN šachty/DN trubního vedení) DN 400/160, odolnost vnějšímu tlaku 40 t, hloubka od 860 do 1230 mm</t>
  </si>
  <si>
    <t>445792325</t>
  </si>
  <si>
    <t>https://podminky.urs.cz/item/CS_URS_2024_02/894811241</t>
  </si>
  <si>
    <t>894812063</t>
  </si>
  <si>
    <t>Revizní a čistící šachta z polypropylenu PP pro hladké trouby DN 400 poklop litinový (pro třídu zatížení) plný do teleskopické trubky (D400)</t>
  </si>
  <si>
    <t>-1203218388</t>
  </si>
  <si>
    <t>https://podminky.urs.cz/item/CS_URS_2024_02/894812063</t>
  </si>
  <si>
    <t>895941367</t>
  </si>
  <si>
    <t>Osazení vpusti uliční z betonových dílců DN 500 skruž průběžná se zápachovou uzávěrkou</t>
  </si>
  <si>
    <t>-361761790</t>
  </si>
  <si>
    <t>https://podminky.urs.cz/item/CS_URS_2024_02/895941367</t>
  </si>
  <si>
    <t>59224467</t>
  </si>
  <si>
    <t>vpusť uliční DN 500 skruž průběžná 500/590x65mm betonová se zápachovou uzávěrkou 150mm PVC</t>
  </si>
  <si>
    <t>-336370269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</si>
  <si>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</si>
  <si>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</si>
  <si>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-1307804516</t>
  </si>
  <si>
    <t>https://podminky.urs.cz/item/CS_URS_2024_02/998276101</t>
  </si>
  <si>
    <t>HZS3111</t>
  </si>
  <si>
    <t>Hodinové zúčtovací sazby montáží technologických zařízení při externích montážích montér potrubí</t>
  </si>
  <si>
    <t>-1449289201</t>
  </si>
  <si>
    <t>https://podminky.urs.cz/item/CS_URS_2024_02/HZS3111</t>
  </si>
  <si>
    <t>D.3. - Zavlažovací systém</t>
  </si>
  <si>
    <t>D1 - Zemní práce</t>
  </si>
  <si>
    <t>D2 - Vodorovné konstrukce</t>
  </si>
  <si>
    <t>D3 - Trubní vedení</t>
  </si>
  <si>
    <t xml:space="preserve">    dodávka - Vodovodní armatury - uzavírací</t>
  </si>
  <si>
    <t xml:space="preserve">    D4 - Vodovodní armatury - distribuční vedení</t>
  </si>
  <si>
    <t>D5 - Ostatní konstrukce na trubním vedení</t>
  </si>
  <si>
    <t xml:space="preserve">    D6 - Postřikovače a příslušenství</t>
  </si>
  <si>
    <t>D7 - Staveništní přesun hmot</t>
  </si>
  <si>
    <t>D8 - Elektromontáže</t>
  </si>
  <si>
    <t xml:space="preserve">    D9 - Čerpací stanice</t>
  </si>
  <si>
    <t xml:space="preserve">    D10 - Ovládací systém - dodávka</t>
  </si>
  <si>
    <t>D1</t>
  </si>
  <si>
    <t>132251101</t>
  </si>
  <si>
    <t>Hloubení nezapažených rýh šířky do 800 mm strojně s urovnáním dna do předepsaného profilu a spádu v hornině třídy těžitelnosti I skupiny 3 do 20 m3</t>
  </si>
  <si>
    <t>2088782797</t>
  </si>
  <si>
    <t>https://podminky.urs.cz/item/CS_URS_2024_02/132251101</t>
  </si>
  <si>
    <t>133251101</t>
  </si>
  <si>
    <t>Hloubení nezapažených šachet strojně v hornině třídy těžitelnosti I skupiny 3 do 20 m3</t>
  </si>
  <si>
    <t>1998539822</t>
  </si>
  <si>
    <t>https://podminky.urs.cz/item/CS_URS_2024_02/133251101</t>
  </si>
  <si>
    <t>1495259010</t>
  </si>
  <si>
    <t>190811949</t>
  </si>
  <si>
    <t>14,934*15</t>
  </si>
  <si>
    <t>-1928872466</t>
  </si>
  <si>
    <t>-1157087910</t>
  </si>
  <si>
    <t>14,934*1,8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</si>
  <si>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</si>
  <si>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</si>
  <si>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-977822805</t>
  </si>
  <si>
    <t>https://podminky.urs.cz/item/CS_URS_2024_02/175111101</t>
  </si>
  <si>
    <t>58337310</t>
  </si>
  <si>
    <t>štěrkopísek frakce 0/4</t>
  </si>
  <si>
    <t>-186571970</t>
  </si>
  <si>
    <t>10,500*1,8</t>
  </si>
  <si>
    <t>D2</t>
  </si>
  <si>
    <t>451572111R00</t>
  </si>
  <si>
    <t>Lože pod potrubí z kameniva těženého 0 - 4 mm</t>
  </si>
  <si>
    <t>D3</t>
  </si>
  <si>
    <t>871211121R00</t>
  </si>
  <si>
    <t>Montáž trubek polyetylenových ve výkopu průměr 90-125 mm</t>
  </si>
  <si>
    <t>dodávka</t>
  </si>
  <si>
    <t>Vodovodní armatury - uzavírací</t>
  </si>
  <si>
    <t>Pol1</t>
  </si>
  <si>
    <t>- filtr sítový2" DN50, PN10 + proplachovací vložka 4"</t>
  </si>
  <si>
    <t>Pol2</t>
  </si>
  <si>
    <t>- automatický proplach filtru:</t>
  </si>
  <si>
    <t>Pol3</t>
  </si>
  <si>
    <t>- kulový ventil 2":</t>
  </si>
  <si>
    <t>Pol4</t>
  </si>
  <si>
    <t>- zpětná klapka mosazná 2":</t>
  </si>
  <si>
    <t>D4</t>
  </si>
  <si>
    <t>Vodovodní armatury - distribuční vedení</t>
  </si>
  <si>
    <t>Pol5</t>
  </si>
  <si>
    <t>- elektro spojka 63:</t>
  </si>
  <si>
    <t>Pol6</t>
  </si>
  <si>
    <t>- elektro T-kus natupo 63:</t>
  </si>
  <si>
    <t>Pol7</t>
  </si>
  <si>
    <t>- elektro koleno 63:</t>
  </si>
  <si>
    <t>Pol8</t>
  </si>
  <si>
    <t>- navrtávací pas 63x6/4" HAKU:</t>
  </si>
  <si>
    <t>Pol9</t>
  </si>
  <si>
    <t>- navrtávací pas 63x5/4" HAKU:</t>
  </si>
  <si>
    <t>Pol10</t>
  </si>
  <si>
    <t>- navrtávací pas 63x1" HAKU:</t>
  </si>
  <si>
    <t>Pol11</t>
  </si>
  <si>
    <t>- chránička DN 110</t>
  </si>
  <si>
    <t>Pol12</t>
  </si>
  <si>
    <t>- chránička DN40</t>
  </si>
  <si>
    <t>Pol13</t>
  </si>
  <si>
    <t>- spojovací materiál trubního vedení</t>
  </si>
  <si>
    <t>soubor</t>
  </si>
  <si>
    <t>48</t>
  </si>
  <si>
    <t>Pol14</t>
  </si>
  <si>
    <t>- těsnící šňůra 160 m:</t>
  </si>
  <si>
    <t>50</t>
  </si>
  <si>
    <t>28613763</t>
  </si>
  <si>
    <t>Trubka tlaková PE HD (PE100) d 63x3,8 mm PN 10</t>
  </si>
  <si>
    <t>52</t>
  </si>
  <si>
    <t>D5</t>
  </si>
  <si>
    <t>Ostatní konstrukce na trubním vedení</t>
  </si>
  <si>
    <t>D6</t>
  </si>
  <si>
    <t>Postřikovače a příslušenství</t>
  </si>
  <si>
    <t>Pol15</t>
  </si>
  <si>
    <t>- vodotěsné konektory 2,5mm2</t>
  </si>
  <si>
    <t>54</t>
  </si>
  <si>
    <t>Pol16</t>
  </si>
  <si>
    <t xml:space="preserve">-  výs.postř. rotační sportovní 6/4" s nastavitelnou výsečí:</t>
  </si>
  <si>
    <t>56</t>
  </si>
  <si>
    <t>Pol17</t>
  </si>
  <si>
    <t xml:space="preserve">-  výs.postř. rotační sportovní 6/4" plnokruhový:</t>
  </si>
  <si>
    <t>58</t>
  </si>
  <si>
    <t>Pol18</t>
  </si>
  <si>
    <t xml:space="preserve">-  výs.postř. rotační sportovní 5/4":</t>
  </si>
  <si>
    <t>60</t>
  </si>
  <si>
    <t>Pol19</t>
  </si>
  <si>
    <t xml:space="preserve">-  elektromagnetický ventil, úhlové uložení 6/4":</t>
  </si>
  <si>
    <t>62</t>
  </si>
  <si>
    <t>Pol20</t>
  </si>
  <si>
    <t>- ventilová šachtice HDPE (590x490x307 mm)</t>
  </si>
  <si>
    <t>64</t>
  </si>
  <si>
    <t>Pol21</t>
  </si>
  <si>
    <t>- kloubová přípojka postřikovače 5/4"</t>
  </si>
  <si>
    <t>66</t>
  </si>
  <si>
    <t>Pol22</t>
  </si>
  <si>
    <t xml:space="preserve">-  kloubová přípojka postřikovače 6/4":</t>
  </si>
  <si>
    <t>68</t>
  </si>
  <si>
    <t xml:space="preserve">909      R00</t>
  </si>
  <si>
    <t>Hzs-nezmeritelne stavebni prace ovládací systém - montáž</t>
  </si>
  <si>
    <t>h</t>
  </si>
  <si>
    <t>70</t>
  </si>
  <si>
    <t>D7</t>
  </si>
  <si>
    <t>Staveništní přesun hmot</t>
  </si>
  <si>
    <t>998276101R00</t>
  </si>
  <si>
    <t>Přesun hmot, trubní vedení plastová, otevř. výkop</t>
  </si>
  <si>
    <t>72</t>
  </si>
  <si>
    <t>D8</t>
  </si>
  <si>
    <t>Elektromontáže</t>
  </si>
  <si>
    <t>D9</t>
  </si>
  <si>
    <t>Čerpací stanice</t>
  </si>
  <si>
    <t>Pol23</t>
  </si>
  <si>
    <t>- ponorné čerpadlo 5" ; 3,0 kW 400 V; parametry Q = 11 m3/h při H = 75 m;</t>
  </si>
  <si>
    <t>74</t>
  </si>
  <si>
    <t>Pol24</t>
  </si>
  <si>
    <t xml:space="preserve">-  skříň pro frekvenční měnič do 5,5kW</t>
  </si>
  <si>
    <t>76</t>
  </si>
  <si>
    <t>Pol25</t>
  </si>
  <si>
    <t>- Frekv. měnič GD20 400V 5,5 kW</t>
  </si>
  <si>
    <t>78</t>
  </si>
  <si>
    <t>Pol26</t>
  </si>
  <si>
    <t>- snímač tlaku 10bar:</t>
  </si>
  <si>
    <t>80</t>
  </si>
  <si>
    <t>Pol27</t>
  </si>
  <si>
    <t>- tlaková nádoba 60 litrů:</t>
  </si>
  <si>
    <t>82</t>
  </si>
  <si>
    <t>Pol28</t>
  </si>
  <si>
    <t>- elektrorozvaděč s jištěním a ochranou čerpadla, dopouštění a ovládací jednotky: 1</t>
  </si>
  <si>
    <t>84</t>
  </si>
  <si>
    <t>Pol29</t>
  </si>
  <si>
    <t>- spojovací tvarovky a armatury:</t>
  </si>
  <si>
    <t>86</t>
  </si>
  <si>
    <t>Pol30</t>
  </si>
  <si>
    <t>- dopouštění akumulační nádrže: ponorné čerpadlo, spínání čerpadla</t>
  </si>
  <si>
    <t>set</t>
  </si>
  <si>
    <t>88</t>
  </si>
  <si>
    <t>Pol31</t>
  </si>
  <si>
    <t>- výchozí elektrorevize:</t>
  </si>
  <si>
    <t>90</t>
  </si>
  <si>
    <t>92</t>
  </si>
  <si>
    <t>První zazimování a jarní zprovoznění</t>
  </si>
  <si>
    <t>94</t>
  </si>
  <si>
    <t>D10</t>
  </si>
  <si>
    <t>Ovládací systém - dodávka</t>
  </si>
  <si>
    <t>Pol32</t>
  </si>
  <si>
    <t>- ovládací kabel 24V, CYKY-J 5x1,5</t>
  </si>
  <si>
    <t>96</t>
  </si>
  <si>
    <t>Pol33</t>
  </si>
  <si>
    <t>- Centrální ovládací jednotka včetne trafa 230/24V: bezplatné připojení k místní síti, možnost vzdáleného ovládání z PC / mobilních zařízení, zasílání provozních a chybových hlášení</t>
  </si>
  <si>
    <t>98</t>
  </si>
  <si>
    <t>49</t>
  </si>
  <si>
    <t>Pol34</t>
  </si>
  <si>
    <t>- Bezdrátové čidlo srážek / mrazu:</t>
  </si>
  <si>
    <t>100</t>
  </si>
  <si>
    <t>dodávka.1</t>
  </si>
  <si>
    <t>Schema skutečného provedení</t>
  </si>
  <si>
    <t>102</t>
  </si>
  <si>
    <t>51</t>
  </si>
  <si>
    <t>104</t>
  </si>
  <si>
    <t>D.4. - Opěrná stěna</t>
  </si>
  <si>
    <t xml:space="preserve">    741 - Elektroinstalace - silnoproud</t>
  </si>
  <si>
    <t>131111333</t>
  </si>
  <si>
    <t>Vrtání jamek ručním motorovým vrtákem průměru přes 200 do 300 mm</t>
  </si>
  <si>
    <t>-103523213</t>
  </si>
  <si>
    <t>https://podminky.urs.cz/item/CS_URS_2024_02/131111333</t>
  </si>
  <si>
    <t>13*0,5</t>
  </si>
  <si>
    <t>-1614758233</t>
  </si>
  <si>
    <t>(2*2*1,5)*3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</si>
  <si>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</si>
  <si>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</si>
  <si>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411717355</t>
  </si>
  <si>
    <t>https://podminky.urs.cz/item/CS_URS_2024_02/132151253</t>
  </si>
  <si>
    <t>(13,6+2,1+16,5+16,5+2,1+17,5+11,4+1,1+6)*1,3*0,8</t>
  </si>
  <si>
    <t>-1365982983</t>
  </si>
  <si>
    <t>(90,272+18)-63</t>
  </si>
  <si>
    <t>-2100008537</t>
  </si>
  <si>
    <t>45,272*5</t>
  </si>
  <si>
    <t>-2037647936</t>
  </si>
  <si>
    <t>45,272*1,8</t>
  </si>
  <si>
    <t>216389245</t>
  </si>
  <si>
    <t>174151102</t>
  </si>
  <si>
    <t>Zásyp sypaninou z jakékoliv horniny strojně s uložením výkopku ve vrstvách se zhutněním v prostorách s omezeným pohybem stroje s urovnáním povrchu zásypu</t>
  </si>
  <si>
    <t>1705388184</t>
  </si>
  <si>
    <t>https://podminky.urs.cz/item/CS_URS_2024_02/174151102</t>
  </si>
  <si>
    <t>0,7*90</t>
  </si>
  <si>
    <t>317321018</t>
  </si>
  <si>
    <t>Římsy opěrných zdí a valů z betonu železového tř. C 30/37</t>
  </si>
  <si>
    <t>120605904</t>
  </si>
  <si>
    <t>https://podminky.urs.cz/item/CS_URS_2024_02/317321018</t>
  </si>
  <si>
    <t>u1</t>
  </si>
  <si>
    <t>(0,9*0,25+0,25*0,85)*13,6</t>
  </si>
  <si>
    <t>u2</t>
  </si>
  <si>
    <t>(1,25*0,25+0,25*1,25)*(2,1+16,5)</t>
  </si>
  <si>
    <t>2*2*1,25</t>
  </si>
  <si>
    <t>u3</t>
  </si>
  <si>
    <t>(1,25*0,25+0,25*1,25)*(16,5+2,1)</t>
  </si>
  <si>
    <t>u4</t>
  </si>
  <si>
    <t>(1,25*0,25+0,25*1,65)*17,5</t>
  </si>
  <si>
    <t>u5</t>
  </si>
  <si>
    <t>(1,25*0,25+0,25*2,05)*(11,4+1,05+6)</t>
  </si>
  <si>
    <t>2*2*2</t>
  </si>
  <si>
    <t>317353111</t>
  </si>
  <si>
    <t>Bednění říms opěrných zdí a valů jakéhokoliv tvaru přímých, zalomených nebo jinak zakřivených zřízení</t>
  </si>
  <si>
    <t>1193840074</t>
  </si>
  <si>
    <t>https://podminky.urs.cz/item/CS_URS_2024_02/317353111</t>
  </si>
  <si>
    <t>(0,25*2+0,85*2)*13,6</t>
  </si>
  <si>
    <t>(0,25*2+1,25*2)*(2,1+16,5)</t>
  </si>
  <si>
    <t>2*4*1,25</t>
  </si>
  <si>
    <t>(0,25*2+1,25*2)*(16,5+2,1)</t>
  </si>
  <si>
    <t>(0,25*2+1,65*2)*17,5</t>
  </si>
  <si>
    <t>(0,25*2+2,05*2)*(11,4+1,05+6)</t>
  </si>
  <si>
    <t>2*4*2</t>
  </si>
  <si>
    <t>317353112</t>
  </si>
  <si>
    <t>Bednění říms opěrných zdí a valů jakéhokoliv tvaru přímých, zalomených nebo jinak zakřivených odstranění</t>
  </si>
  <si>
    <t>1961598248</t>
  </si>
  <si>
    <t>https://podminky.urs.cz/item/CS_URS_2024_02/317353112</t>
  </si>
  <si>
    <t>317361016</t>
  </si>
  <si>
    <t>Výztuž říms opěrných zdí a valů z oceli 10 505 (R) nebo BSt 500</t>
  </si>
  <si>
    <t>50162222</t>
  </si>
  <si>
    <t>https://podminky.urs.cz/item/CS_URS_2024_02/317361016</t>
  </si>
  <si>
    <t>5,835*1,1 'Přepočtené koeficientem množství</t>
  </si>
  <si>
    <t>338171115</t>
  </si>
  <si>
    <t>Montáž sloupků a vzpěr plotových ocelových trubkových nebo profilovaných výšky do 2 m ukotvením k pevnému podkladu</t>
  </si>
  <si>
    <t>1602898203</t>
  </si>
  <si>
    <t>https://podminky.urs.cz/item/CS_URS_2024_02/338171115</t>
  </si>
  <si>
    <t>55342273</t>
  </si>
  <si>
    <t>vzpěra plotová Pz 2000/38x1,5mm</t>
  </si>
  <si>
    <t>861767941</t>
  </si>
  <si>
    <t>55342202</t>
  </si>
  <si>
    <t>objímka pro uchycení vzpěry na sloupek D 40-50mm</t>
  </si>
  <si>
    <t>82138804</t>
  </si>
  <si>
    <t>338171121</t>
  </si>
  <si>
    <t>Montáž sloupků a vzpěr plotových ocelových trubkových nebo profilovaných výšky přes 2 do 2,6 m se zalitím cementovou maltou do vynechaných otvorů</t>
  </si>
  <si>
    <t>1072700405</t>
  </si>
  <si>
    <t>https://podminky.urs.cz/item/CS_URS_2024_02/338171121</t>
  </si>
  <si>
    <t>55342162</t>
  </si>
  <si>
    <t>plotový sloupek dělený pro svařované panely profilovaný oválný 50x70mm dl 2,5-3,0m povrchová úprava Pz a komaxit</t>
  </si>
  <si>
    <t>-462573924</t>
  </si>
  <si>
    <t>338171123</t>
  </si>
  <si>
    <t>Montáž sloupků a vzpěr plotových ocelových trubkových nebo profilovaných výšky přes 2 do 2,6 m se zabetonováním do 0,08 m3 do připravených jamek</t>
  </si>
  <si>
    <t>-1162746908</t>
  </si>
  <si>
    <t>https://podminky.urs.cz/item/CS_URS_2024_02/338171123</t>
  </si>
  <si>
    <t>9+4</t>
  </si>
  <si>
    <t>55342255</t>
  </si>
  <si>
    <t>sloupek plotový průběžný Pz a komaxitový 2500/38x1,5mm</t>
  </si>
  <si>
    <t>406983864</t>
  </si>
  <si>
    <t>338171125</t>
  </si>
  <si>
    <t>Montáž sloupků a vzpěr plotových ocelových trubkových nebo profilovaných výšky přes 2 do 2,6 m ukotvením k pevnému podkladu</t>
  </si>
  <si>
    <t>327359634</t>
  </si>
  <si>
    <t>https://podminky.urs.cz/item/CS_URS_2024_02/338171125</t>
  </si>
  <si>
    <t>-1888056660</t>
  </si>
  <si>
    <t>348121221</t>
  </si>
  <si>
    <t>Osazení podhrabových desek na ocelové sloupky, délky desek přes 2 do 3 m</t>
  </si>
  <si>
    <t>1553667462</t>
  </si>
  <si>
    <t>https://podminky.urs.cz/item/CS_URS_2024_02/348121221</t>
  </si>
  <si>
    <t>8+3</t>
  </si>
  <si>
    <t>59232542</t>
  </si>
  <si>
    <t>betonová podhrabová deska 2500x200x35mm se zámkem 15mm na ukotvení sloupků profilovaných oválných 50x70mm</t>
  </si>
  <si>
    <t>-72764742</t>
  </si>
  <si>
    <t>59232549</t>
  </si>
  <si>
    <t>držák podhrabové desky typ H pro sloupek D 40-50mm výšky 200mm průběžný povrchová úprava žárový zinek</t>
  </si>
  <si>
    <t>-890264389</t>
  </si>
  <si>
    <t>348401153</t>
  </si>
  <si>
    <t>Montáž oplocení z pletiva svařovaného přes 1,5 do 2,0 m</t>
  </si>
  <si>
    <t>1940476150</t>
  </si>
  <si>
    <t>https://podminky.urs.cz/item/CS_URS_2024_02/348401153</t>
  </si>
  <si>
    <t>18+6</t>
  </si>
  <si>
    <t>93</t>
  </si>
  <si>
    <t>31324811</t>
  </si>
  <si>
    <t>svařované plotové pletivo v rolích 25m výšky 1,75m průměr drátu 3mm rozměr oka 38x76mm povrchová úprava Pz a komaxit</t>
  </si>
  <si>
    <t>677146828</t>
  </si>
  <si>
    <t>24*1,05 'Přepočtené koeficientem množství</t>
  </si>
  <si>
    <t>31324812</t>
  </si>
  <si>
    <t>svařované plotové pletivo v rolích 25m výšky 2,00m průměr drátu 3mm rozměr oka 38x76mm povrchová úprava Pz a komaxit</t>
  </si>
  <si>
    <t>-1088094024</t>
  </si>
  <si>
    <t>93*1,05 'Přepočtené koeficientem množství</t>
  </si>
  <si>
    <t>931951112</t>
  </si>
  <si>
    <t>Výplň dilatačních spár dřevovláknitými deskami máčenými z obou stran v asfaltu, tl. přes 25 do 50 mm</t>
  </si>
  <si>
    <t>564411533</t>
  </si>
  <si>
    <t>https://podminky.urs.cz/item/CS_URS_2024_02/931951112</t>
  </si>
  <si>
    <t>0,85*0,25+0,9*0,25</t>
  </si>
  <si>
    <t>(1,25*0,25+1,25*0,25)*2</t>
  </si>
  <si>
    <t>1,64*0,25+1,25*0,25</t>
  </si>
  <si>
    <t>953334315</t>
  </si>
  <si>
    <t>Kombinovaný těsnící pás do pracovních spar betonových konstrukcí PVC pás s bobtnavým kruhovým profilem šířky 150 mm</t>
  </si>
  <si>
    <t>-852097924</t>
  </si>
  <si>
    <t>https://podminky.urs.cz/item/CS_URS_2024_02/953334315</t>
  </si>
  <si>
    <t>87+6</t>
  </si>
  <si>
    <t>998152111</t>
  </si>
  <si>
    <t>Přesun hmot pro zdi a valy samostatné montované z dílců železobetonových nebo z předpjatého betonu vodorovná dopravní vzdálenost do 50 m, pro zdi základní výšky do 12 m</t>
  </si>
  <si>
    <t>1444556775</t>
  </si>
  <si>
    <t>https://podminky.urs.cz/item/CS_URS_2024_02/998152111</t>
  </si>
  <si>
    <t>741</t>
  </si>
  <si>
    <t>Elektroinstalace - silnoproud</t>
  </si>
  <si>
    <t>741372065</t>
  </si>
  <si>
    <t>Montáž svítidel s integrovaným zdrojem LED se zapojením vodičů exteriérových přisazených nástěnných páskových lištových</t>
  </si>
  <si>
    <t>1715693736</t>
  </si>
  <si>
    <t>https://podminky.urs.cz/item/CS_URS_2024_02/741372065</t>
  </si>
  <si>
    <t>34845011</t>
  </si>
  <si>
    <t>LED pásek exteriérový 10-20W/m IP 68</t>
  </si>
  <si>
    <t>1667909872</t>
  </si>
  <si>
    <t>93*1,08 'Přepočtené koeficientem množství</t>
  </si>
  <si>
    <t>34825025</t>
  </si>
  <si>
    <t>ALU profil rovný přisazený mléčný difuzor dl 1m na 1 pásek</t>
  </si>
  <si>
    <t>-96744757</t>
  </si>
  <si>
    <t>80,8695652173913*1,15 'Přepočtené koeficientem množství</t>
  </si>
  <si>
    <t>34825036</t>
  </si>
  <si>
    <t>LED driver 24V 20-50W</t>
  </si>
  <si>
    <t>-645093643</t>
  </si>
  <si>
    <t>34825042</t>
  </si>
  <si>
    <t>spojka LED pásků 8/10mm 2 pin</t>
  </si>
  <si>
    <t>-899286068</t>
  </si>
  <si>
    <t>20*0,5 'Přepočtené koeficientem množství</t>
  </si>
  <si>
    <t>998741121</t>
  </si>
  <si>
    <t>Přesun hmot pro silnoproud stanovený z hmotnosti přesunovaného materiálu vodorovná dopravní vzdálenost do 50 m ruční (bez užití mechanizace) v objektech výšky do 6 m</t>
  </si>
  <si>
    <t>-1364514183</t>
  </si>
  <si>
    <t>https://podminky.urs.cz/item/CS_URS_2024_02/998741121</t>
  </si>
  <si>
    <t>HZS2231</t>
  </si>
  <si>
    <t>Hodinové zúčtovací sazby profesí PSV provádění stavebních instalací elektrikář</t>
  </si>
  <si>
    <t>39428853</t>
  </si>
  <si>
    <t>https://podminky.urs.cz/item/CS_URS_2024_02/HZS2231</t>
  </si>
  <si>
    <t>zprovoznění, dopojení LED pásku</t>
  </si>
  <si>
    <t>D.5. - Tribuna</t>
  </si>
  <si>
    <t>121151103</t>
  </si>
  <si>
    <t>Sejmutí ornice strojně při souvislé ploše do 100 m2, tl. vrstvy do 200 mm</t>
  </si>
  <si>
    <t>-867367928</t>
  </si>
  <si>
    <t>https://podminky.urs.cz/item/CS_URS_2024_02/121151103</t>
  </si>
  <si>
    <t>18*2,4</t>
  </si>
  <si>
    <t>122151102</t>
  </si>
  <si>
    <t>Odkopávky a prokopávky nezapažené strojně v hornině třídy těžitelnosti I skupiny 1 a 2 přes 20 do 50 m3</t>
  </si>
  <si>
    <t>441321239</t>
  </si>
  <si>
    <t>https://podminky.urs.cz/item/CS_URS_2024_02/122151102</t>
  </si>
  <si>
    <t>1,5*20</t>
  </si>
  <si>
    <t>266986510</t>
  </si>
  <si>
    <t>ornice deponie</t>
  </si>
  <si>
    <t>43,2*0,2</t>
  </si>
  <si>
    <t>výkopek 1/2 deponie a zpět pro zásyp</t>
  </si>
  <si>
    <t>45/2</t>
  </si>
  <si>
    <t>-387171295</t>
  </si>
  <si>
    <t>výkopek 1/2 skládka</t>
  </si>
  <si>
    <t>-1102932757</t>
  </si>
  <si>
    <t>22,500*5</t>
  </si>
  <si>
    <t>-1111427192</t>
  </si>
  <si>
    <t>22,500*1,8</t>
  </si>
  <si>
    <t>-1939983856</t>
  </si>
  <si>
    <t>506354622</t>
  </si>
  <si>
    <t>182351023</t>
  </si>
  <si>
    <t>Rozprostření a urovnání ornice ve svahu sklonu přes 1:5 strojně při souvislé ploše do 100 m2, tl. vrstvy do 200 mm</t>
  </si>
  <si>
    <t>942623682</t>
  </si>
  <si>
    <t>https://podminky.urs.cz/item/CS_URS_2024_02/182351023</t>
  </si>
  <si>
    <t>271532213</t>
  </si>
  <si>
    <t>Podsyp pod základové konstrukce se zhutněním a urovnáním povrchu z kameniva hrubého, frakce 8 - 16 mm</t>
  </si>
  <si>
    <t>1712031586</t>
  </si>
  <si>
    <t>https://podminky.urs.cz/item/CS_URS_2024_02/271532213</t>
  </si>
  <si>
    <t>(0,6+2,1)*18*0,1</t>
  </si>
  <si>
    <t>279311911</t>
  </si>
  <si>
    <t>Základové zdi z betonu prostého bez zvláštních nároků na vliv prostředí tř. C 16/20</t>
  </si>
  <si>
    <t>-329254135</t>
  </si>
  <si>
    <t>https://podminky.urs.cz/item/CS_URS_2024_02/279311911</t>
  </si>
  <si>
    <t>podklad prefa tribuna</t>
  </si>
  <si>
    <t>0,7*18</t>
  </si>
  <si>
    <t>279351311</t>
  </si>
  <si>
    <t>Bednění základových zdí rovné jednostranné zřízení</t>
  </si>
  <si>
    <t>-722845320</t>
  </si>
  <si>
    <t>https://podminky.urs.cz/item/CS_URS_2024_02/279351311</t>
  </si>
  <si>
    <t>(0,4*18)*4</t>
  </si>
  <si>
    <t>279351312</t>
  </si>
  <si>
    <t>Bednění základových zdí rovné jednostranné odstranění</t>
  </si>
  <si>
    <t>603343817</t>
  </si>
  <si>
    <t>https://podminky.urs.cz/item/CS_URS_2024_02/279351312</t>
  </si>
  <si>
    <t>3.2R</t>
  </si>
  <si>
    <t>D+M sedačka tribuna 450x400x360</t>
  </si>
  <si>
    <t>-1148975291</t>
  </si>
  <si>
    <t>327131112</t>
  </si>
  <si>
    <t>Montáž prefabrikovaných dílců opěrných nebo obkladních zdí z betonu předpjatého včetně spojovací vrstvy z cementové malty, hmotnosti jednotlivě přes 5 do 10 t</t>
  </si>
  <si>
    <t>-718393224</t>
  </si>
  <si>
    <t>https://podminky.urs.cz/item/CS_URS_2024_02/327131112</t>
  </si>
  <si>
    <t>prefa prvek tribuna dl.6000</t>
  </si>
  <si>
    <t>3*3</t>
  </si>
  <si>
    <t>3.1R</t>
  </si>
  <si>
    <t>Prefa prvek tribuna 520x800x6000</t>
  </si>
  <si>
    <t>-577799816</t>
  </si>
  <si>
    <t>1499637471</t>
  </si>
  <si>
    <t>D.6. - Osvětlení, NN</t>
  </si>
  <si>
    <t>M - Práce a dodávky M</t>
  </si>
  <si>
    <t xml:space="preserve">    21-M - Elektromontáže</t>
  </si>
  <si>
    <t xml:space="preserve">    46-M - Zemní práce při extr.mont.pracích</t>
  </si>
  <si>
    <t>741126811</t>
  </si>
  <si>
    <t>Demontáž kabelů hliníkových uložených volně plných nebo laněných kulatých počtu a průřezu žil 2x16 až 35 mm2, 3x16 až 95 mm2</t>
  </si>
  <si>
    <t>1655718518</t>
  </si>
  <si>
    <t>https://podminky.urs.cz/item/CS_URS_2024_02/741126811</t>
  </si>
  <si>
    <t>106*2+65+7</t>
  </si>
  <si>
    <t>741372833</t>
  </si>
  <si>
    <t>Demontáž svítidel bez zachování funkčnosti (do suti) průmyslových výbojkových venkovních na stožáru přes 3 m</t>
  </si>
  <si>
    <t>-1990847900</t>
  </si>
  <si>
    <t>https://podminky.urs.cz/item/CS_URS_2024_02/741372833</t>
  </si>
  <si>
    <t>Práce a dodávky M</t>
  </si>
  <si>
    <t>21-M</t>
  </si>
  <si>
    <t>210203901</t>
  </si>
  <si>
    <t>Montáž svítidel LED se zapojením vodičů průmyslových nebo venkovních na výložník nebo dřík</t>
  </si>
  <si>
    <t>-176275330</t>
  </si>
  <si>
    <t>https://podminky.urs.cz/item/CS_URS_2024_02/210203901</t>
  </si>
  <si>
    <t>RMAT0001</t>
  </si>
  <si>
    <t>svítidlo S1 dle světlené studie</t>
  </si>
  <si>
    <t>128</t>
  </si>
  <si>
    <t>-1228256231</t>
  </si>
  <si>
    <t>RMAT0002</t>
  </si>
  <si>
    <t>svítidlo S2 dle světelné studie</t>
  </si>
  <si>
    <t>-352097808</t>
  </si>
  <si>
    <t>210204011</t>
  </si>
  <si>
    <t>Montáž stožárů osvětlení samostatně stojících ocelových, délky do 12 m</t>
  </si>
  <si>
    <t>995561367</t>
  </si>
  <si>
    <t>https://podminky.urs.cz/item/CS_URS_2024_02/210204011</t>
  </si>
  <si>
    <t>31674111</t>
  </si>
  <si>
    <t>stožár osvětlovací uliční Pz 159/133/114 v 12,2m</t>
  </si>
  <si>
    <t>256</t>
  </si>
  <si>
    <t>-1733479516</t>
  </si>
  <si>
    <t>31674007</t>
  </si>
  <si>
    <t>výložník rovný dvojnásobný k osvětlovacím stožárům uličním vyložení 1000mm</t>
  </si>
  <si>
    <t>1023719972</t>
  </si>
  <si>
    <t>31674135</t>
  </si>
  <si>
    <t>výzbroj stožárová SV 6.16.5p</t>
  </si>
  <si>
    <t>2022077284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</si>
  <si>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</si>
  <si>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</si>
  <si>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1721276285</t>
  </si>
  <si>
    <t>https://podminky.urs.cz/item/CS_URS_2024_02/210280003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</si>
  <si>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</si>
  <si>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</si>
  <si>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-1250395716</t>
  </si>
  <si>
    <t>https://podminky.urs.cz/item/CS_URS_2024_02/210280010</t>
  </si>
  <si>
    <t>210813011</t>
  </si>
  <si>
    <t>Montáž izolovaných kabelů měděných do 1 kV bez ukončení plných nebo laněných kulatých (např. CYKY, CHKE-R) uložených pevně počtu a průřezu žil 3x1,5 až 6 mm2</t>
  </si>
  <si>
    <t>-1808179677</t>
  </si>
  <si>
    <t>https://podminky.urs.cz/item/CS_URS_2024_02/210813011</t>
  </si>
  <si>
    <t>106*2+65+7+10+1</t>
  </si>
  <si>
    <t>34113258</t>
  </si>
  <si>
    <t>kabel Instalační flexibilní jádro Cu lanované izolace pryž plášť pryž chloroprenová 450/750V (H07RN-F) 3x2,5mm2</t>
  </si>
  <si>
    <t>-1877667809</t>
  </si>
  <si>
    <t>Poznámka k položce:_x000d_
Poznámka k položce: H07RN-F, průměr kabelu 13mm</t>
  </si>
  <si>
    <t>295*1,15 "Přepočtené koeficientem množství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</si>
  <si>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</si>
  <si>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</si>
  <si>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-1859877995</t>
  </si>
  <si>
    <t>https://podminky.urs.cz/item/CS_URS_2024_02/218040011</t>
  </si>
  <si>
    <t>46-M</t>
  </si>
  <si>
    <t>Zemní práce při extr.mont.pracích</t>
  </si>
  <si>
    <t>460010025</t>
  </si>
  <si>
    <t>Vytyčení trasy inženýrských sítí v zastavěném prostoru</t>
  </si>
  <si>
    <t>km</t>
  </si>
  <si>
    <t>475869597</t>
  </si>
  <si>
    <t>https://podminky.urs.cz/item/CS_URS_2024_02/460010025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</si>
  <si>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</si>
  <si>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</si>
  <si>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1581055915</t>
  </si>
  <si>
    <t>https://podminky.urs.cz/item/CS_URS_2024_02/460171172</t>
  </si>
  <si>
    <t>460341113</t>
  </si>
  <si>
    <t>Vodorovné přemístění (odvoz) horniny dopravními prostředky včetně složení, bez naložení a rozprostření jakékoliv třídy, na vzdálenost přes 500 do 1000 m</t>
  </si>
  <si>
    <t>-980746934</t>
  </si>
  <si>
    <t>https://podminky.urs.cz/item/CS_URS_2024_02/460341113</t>
  </si>
  <si>
    <t>295*0,35*0,8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</si>
  <si>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</si>
  <si>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</si>
  <si>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1839858864</t>
  </si>
  <si>
    <t>https://podminky.urs.cz/item/CS_URS_2024_02/460341121</t>
  </si>
  <si>
    <t>82,6*14</t>
  </si>
  <si>
    <t>460361121</t>
  </si>
  <si>
    <t>Poplatek (skládkovné) za uložení zeminy na recyklační skládce zatříděné do Katalogu odpadů pod kódem 17 05 04</t>
  </si>
  <si>
    <t>188331403</t>
  </si>
  <si>
    <t>https://podminky.urs.cz/item/CS_URS_2024_02/460361121</t>
  </si>
  <si>
    <t>82,6*1,8</t>
  </si>
  <si>
    <t>460371121</t>
  </si>
  <si>
    <t>Naložení výkopku strojně z hornin třídy těžitelnosti I skupiny 1 až 3</t>
  </si>
  <si>
    <t>1709369380</t>
  </si>
  <si>
    <t>https://podminky.urs.cz/item/CS_URS_2024_02/460371121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</si>
  <si>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</si>
  <si>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</si>
  <si>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-1543917054</t>
  </si>
  <si>
    <t>https://podminky.urs.cz/item/CS_URS_2024_02/460451182</t>
  </si>
  <si>
    <t>58344121</t>
  </si>
  <si>
    <t>štěrkodrť frakce 0/8</t>
  </si>
  <si>
    <t>-1286970222</t>
  </si>
  <si>
    <t>295*0,35*0,5</t>
  </si>
  <si>
    <t>460581131</t>
  </si>
  <si>
    <t>Úprava terénu uvedení nezpevněného terénu do původního stavu v místě dočasného uložení výkopku s vyhrabáním, srovnáním a částečným dosetím trávy</t>
  </si>
  <si>
    <t>-1591338501</t>
  </si>
  <si>
    <t>https://podminky.urs.cz/item/CS_URS_2024_02/460581131</t>
  </si>
  <si>
    <t>460661111</t>
  </si>
  <si>
    <t>Kabelové lože z písku včetně podsypu, zhutnění a urovnání povrchu pro kabely nn bez zakrytí, šířky do 35 cm</t>
  </si>
  <si>
    <t>587327822</t>
  </si>
  <si>
    <t>https://podminky.urs.cz/item/CS_URS_2024_02/460661111</t>
  </si>
  <si>
    <t>460671112</t>
  </si>
  <si>
    <t>Výstražné prvky pro krytí kabelů včetně vyrovnání povrchu rýhy, rozvinutí a uložení fólie, šířky přes 20 do 25 cm</t>
  </si>
  <si>
    <t>-525908181</t>
  </si>
  <si>
    <t>https://podminky.urs.cz/item/CS_URS_2024_02/460671112</t>
  </si>
  <si>
    <t>460791212</t>
  </si>
  <si>
    <t>Montáž trubek ochranných uložených volně do rýhy plastových ohebných, vnitřního průměru přes 32 do 50 mm</t>
  </si>
  <si>
    <t>588615977</t>
  </si>
  <si>
    <t>https://podminky.urs.cz/item/CS_URS_2024_02/460791212</t>
  </si>
  <si>
    <t>34571158</t>
  </si>
  <si>
    <t>trubka elektroinstalační ohebná z PH, D 48mm</t>
  </si>
  <si>
    <t>-419761662</t>
  </si>
  <si>
    <t>295*1,05 'Přepočtené koeficientem množství</t>
  </si>
  <si>
    <t>469972111</t>
  </si>
  <si>
    <t>Odvoz suti a vybouraných hmot odvoz suti a vybouraných hmot do 1 km</t>
  </si>
  <si>
    <t>1619722710</t>
  </si>
  <si>
    <t>https://podminky.urs.cz/item/CS_URS_2024_02/469972111</t>
  </si>
  <si>
    <t>469972121</t>
  </si>
  <si>
    <t>Odvoz suti a vybouraných hmot odvoz suti a vybouraných hmot Příplatek k ceně za každý další i započatý 1 km</t>
  </si>
  <si>
    <t>-937765671</t>
  </si>
  <si>
    <t>https://podminky.urs.cz/item/CS_URS_2024_02/469972121</t>
  </si>
  <si>
    <t>0,103*14</t>
  </si>
  <si>
    <t>469973116</t>
  </si>
  <si>
    <t>Poplatek za uložení stavebního odpadu (skládkovné) na skládce směsného stavebního a demoličního zatříděného do Katalogu odpadů pod kódem 17 09 04</t>
  </si>
  <si>
    <t>-875883581</t>
  </si>
  <si>
    <t>https://podminky.urs.cz/item/CS_URS_2024_02/469973116</t>
  </si>
  <si>
    <t>469981111</t>
  </si>
  <si>
    <t>Přesun hmot pro pomocné stavební práce při elektromontážích dopravní vzdálenost do 1 000 m</t>
  </si>
  <si>
    <t>936175014</t>
  </si>
  <si>
    <t>https://podminky.urs.cz/item/CS_URS_2024_02/469981111</t>
  </si>
  <si>
    <t>HZS2232</t>
  </si>
  <si>
    <t>Hodinové zúčtovací sazby profesí PSV provádění stavebních instalací elektrikář odborný</t>
  </si>
  <si>
    <t>262144</t>
  </si>
  <si>
    <t>-809097319</t>
  </si>
  <si>
    <t>https://podminky.urs.cz/item/CS_URS_2024_02/HZS2232</t>
  </si>
  <si>
    <t>dopojení čerpadla</t>
  </si>
  <si>
    <t>napojení osvětlení na stávající napájení</t>
  </si>
  <si>
    <t>D.7. - Přeložka přípojek (kanalizace, voda)</t>
  </si>
  <si>
    <t xml:space="preserve">    6 - Úpravy povrchů, podlahy a osazování výplní</t>
  </si>
  <si>
    <t xml:space="preserve">    722 - Zdravotechnika - vnitřní vodovod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</si>
  <si>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</si>
  <si>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</si>
  <si>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-781337770</t>
  </si>
  <si>
    <t>https://podminky.urs.cz/item/CS_URS_2024_02/113107323</t>
  </si>
  <si>
    <t>1,1*3,8</t>
  </si>
  <si>
    <t>1*(3,8+3,63)</t>
  </si>
  <si>
    <t>113107344</t>
  </si>
  <si>
    <t>Odstranění podkladů nebo krytů strojně plochy jednotlivě do 50 m2 s přemístěním hmot na skládku na vzdálenost do 3 m nebo s naložením na dopravní prostředek živičných, o tl. vrstvy přes 150 do 200 mm</t>
  </si>
  <si>
    <t>1744597347</t>
  </si>
  <si>
    <t>https://podminky.urs.cz/item/CS_URS_2024_02/113107344</t>
  </si>
  <si>
    <t>115101201</t>
  </si>
  <si>
    <t>Čerpání vody na dopravní výšku do 10 m s uvažovaným průměrným přítokem do 500 l/min</t>
  </si>
  <si>
    <t>601583259</t>
  </si>
  <si>
    <t>https://podminky.urs.cz/item/CS_URS_2024_02/115101201</t>
  </si>
  <si>
    <t>"čerpání vody z výkopů"10*8</t>
  </si>
  <si>
    <t>115101301</t>
  </si>
  <si>
    <t>Pohotovost záložní čerpací soupravy pro dopravní výšku do 10 m s uvažovaným průměrným přítokem do 500 l/min</t>
  </si>
  <si>
    <t>den</t>
  </si>
  <si>
    <t>556981</t>
  </si>
  <si>
    <t>https://podminky.urs.cz/item/CS_URS_2024_02/115101301</t>
  </si>
  <si>
    <t>119003131</t>
  </si>
  <si>
    <t>Pomocné konstrukce při zabezpečení výkopu svislé výstražná páska zřízení</t>
  </si>
  <si>
    <t>-187262564</t>
  </si>
  <si>
    <t>https://podminky.urs.cz/item/CS_URS_2024_02/119003131</t>
  </si>
  <si>
    <t>(1,5+155)*2</t>
  </si>
  <si>
    <t>(1+177)*2</t>
  </si>
  <si>
    <t>119003132</t>
  </si>
  <si>
    <t>Pomocné konstrukce při zabezpečení výkopu svislé výstražná páska odstranění</t>
  </si>
  <si>
    <t>404661901</t>
  </si>
  <si>
    <t>https://podminky.urs.cz/item/CS_URS_2024_02/119003132</t>
  </si>
  <si>
    <t>119003215</t>
  </si>
  <si>
    <t>Pomocné konstrukce při zabezpečení výkopu svislé ocelové mobilní oplocení, výšky do 1,5 m panely ze svařovaných trubek zřízení</t>
  </si>
  <si>
    <t>91815541</t>
  </si>
  <si>
    <t>https://podminky.urs.cz/item/CS_URS_2024_02/119003215</t>
  </si>
  <si>
    <t>119003216</t>
  </si>
  <si>
    <t>Pomocné konstrukce při zabezpečení výkopu svislé ocelové mobilní oplocení, výšky do 1,5 m panely ze svařovaných trubek odstranění</t>
  </si>
  <si>
    <t>115605446</t>
  </si>
  <si>
    <t>https://podminky.urs.cz/item/CS_URS_2024_02/119003216</t>
  </si>
  <si>
    <t>121151113</t>
  </si>
  <si>
    <t>Sejmutí ornice strojně při souvislé ploše přes 100 do 500 m2, tl. vrstvy do 200 mm</t>
  </si>
  <si>
    <t>972832601</t>
  </si>
  <si>
    <t>https://podminky.urs.cz/item/CS_URS_2024_02/121151113</t>
  </si>
  <si>
    <t>1,1*151,2+"rozšíření pro RŠ"1,5*0,4</t>
  </si>
  <si>
    <t>1*169,57</t>
  </si>
  <si>
    <t>132254205</t>
  </si>
  <si>
    <t>Hloubení zapažených rýh šířky přes 800 do 2 000 mm strojně s urovnáním dna do předepsaného profilu a spádu v hornině třídy těžitelnosti I skupiny 3 přes 500 do 1 000 m3</t>
  </si>
  <si>
    <t>-220870138</t>
  </si>
  <si>
    <t>https://podminky.urs.cz/item/CS_URS_2024_02/132254205</t>
  </si>
  <si>
    <t>1,1*(151,2*1,7+3,8*1,2)+"rozšíření pro RŠ"1,5*0,4*(1,75*2+1,65+1,55)</t>
  </si>
  <si>
    <t>1*(169,57*1,45+7,43*1,1)</t>
  </si>
  <si>
    <t>151101101</t>
  </si>
  <si>
    <t>Zřízení pažení a rozepření stěn rýh pro podzemní vedení příložné pro jakoukoliv mezerovitost, hloubky do 2 m</t>
  </si>
  <si>
    <t>-1022308763</t>
  </si>
  <si>
    <t>https://podminky.urs.cz/item/CS_URS_2024_02/151101101</t>
  </si>
  <si>
    <t>2*(151,2*1,85+3,8*1,7)</t>
  </si>
  <si>
    <t>2*177*1,6</t>
  </si>
  <si>
    <t>151101111</t>
  </si>
  <si>
    <t>Odstranění pažení a rozepření stěn rýh pro podzemní vedení s uložením materiálu na vzdálenost do 3 m od kraje výkopu příložné, hloubky do 2 m</t>
  </si>
  <si>
    <t>-2145289656</t>
  </si>
  <si>
    <t>https://podminky.urs.cz/item/CS_URS_2024_02/151101111</t>
  </si>
  <si>
    <t>-2087835912</t>
  </si>
  <si>
    <t>"objem obsypu a lože pod potrubí"155*0,9*0,7+177*0,8*0,4</t>
  </si>
  <si>
    <t>"objem RŠ včetně podklad.desek"(0,65*0,65*3,14*(1,75*2+1,65+1,55)+0,8*0,8*3,14*0,1*4)</t>
  </si>
  <si>
    <t>Součet přebytečné zeminy celkem</t>
  </si>
  <si>
    <t>-1075801970</t>
  </si>
  <si>
    <t>163,982*15 "Přepočtené koeficientem množství</t>
  </si>
  <si>
    <t>167151111</t>
  </si>
  <si>
    <t>Nakládání, skládání a překládání neulehlého výkopku nebo sypaniny strojně nakládání, množství přes 100 m3, z hornin třídy těžitelnosti I, skupiny 1 až 3</t>
  </si>
  <si>
    <t>-605654213</t>
  </si>
  <si>
    <t>https://podminky.urs.cz/item/CS_URS_2024_02/167151111</t>
  </si>
  <si>
    <t>773984653</t>
  </si>
  <si>
    <t>163,982*1,8 "Přepočtené koeficientem množství</t>
  </si>
  <si>
    <t>62914982</t>
  </si>
  <si>
    <t>Mezisoučet výkopy celkem</t>
  </si>
  <si>
    <t>-"odečet objemu obsypu a lože pod potrubí"155*0,9*0,7-177*0,8*0,4</t>
  </si>
  <si>
    <t>-"odečet objemu RŠ včetně podklad.desek"(0,65*0,65*3,14*(1,75*2+1,65+1,55)+0,8*0,8*3,14*0,1*4)</t>
  </si>
  <si>
    <t>Součet zásyp celkem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</si>
  <si>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</si>
  <si>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</si>
  <si>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1163849202</t>
  </si>
  <si>
    <t>https://podminky.urs.cz/item/CS_URS_2024_02/175151101</t>
  </si>
  <si>
    <t>155*0,9*0,6-155*0,15*0,15*3,14</t>
  </si>
  <si>
    <t>177*0,8*0,3</t>
  </si>
  <si>
    <t>58337303</t>
  </si>
  <si>
    <t>štěrkopísek frakce 0/8</t>
  </si>
  <si>
    <t>582073678</t>
  </si>
  <si>
    <t>115,229*1,67 "Přepočtené koeficientem množství</t>
  </si>
  <si>
    <t>181351103</t>
  </si>
  <si>
    <t>Rozprostření a urovnání ornice v rovině nebo ve svahu sklonu do 1:5 strojně při souvislé ploše přes 100 do 500 m2, tl. vrstvy do 200 mm</t>
  </si>
  <si>
    <t>1053341690</t>
  </si>
  <si>
    <t>https://podminky.urs.cz/item/CS_URS_2024_02/181351103</t>
  </si>
  <si>
    <t>378573714</t>
  </si>
  <si>
    <t>-1538487755</t>
  </si>
  <si>
    <t>336,49*0,02 "Přepočtené koeficientem množství</t>
  </si>
  <si>
    <t>181951111</t>
  </si>
  <si>
    <t>Úprava pláně vyrovnáním výškových rozdílů strojně v hornině třídy těžitelnosti I, skupiny 1 až 3 bez zhutnění</t>
  </si>
  <si>
    <t>-133401045</t>
  </si>
  <si>
    <t>https://podminky.urs.cz/item/CS_URS_2024_02/181951111</t>
  </si>
  <si>
    <t>181951112</t>
  </si>
  <si>
    <t>Úprava pláně vyrovnáním výškových rozdílů strojně v hornině třídy těžitelnosti I, skupiny 1 až 3 se zhutněním</t>
  </si>
  <si>
    <t>588251721</t>
  </si>
  <si>
    <t>https://podminky.urs.cz/item/CS_URS_2024_02/181951112</t>
  </si>
  <si>
    <t>185804312</t>
  </si>
  <si>
    <t>Zalití rostlin vodou plochy záhonů jednotlivě přes 20 m2</t>
  </si>
  <si>
    <t>50569429</t>
  </si>
  <si>
    <t>https://podminky.urs.cz/item/CS_URS_2024_02/185804312</t>
  </si>
  <si>
    <t>336,49*0,1 "Přepočtené koeficientem množství</t>
  </si>
  <si>
    <t>-1078528826</t>
  </si>
  <si>
    <t>(155*0,9+177*0,8)*0,1</t>
  </si>
  <si>
    <t>452112112</t>
  </si>
  <si>
    <t>Osazení betonových dílců prstenců nebo rámů pod poklopy a mříže, výšky do 100 mm</t>
  </si>
  <si>
    <t>2010367283</t>
  </si>
  <si>
    <t>https://podminky.urs.cz/item/CS_URS_2024_02/452112112</t>
  </si>
  <si>
    <t>59224184</t>
  </si>
  <si>
    <t>prstenec šachtový vyrovnávací betonový 625x120x40mm</t>
  </si>
  <si>
    <t>1612739185</t>
  </si>
  <si>
    <t>59224176</t>
  </si>
  <si>
    <t>prstenec šachtový vyrovnávací betonový 625x120x80mm</t>
  </si>
  <si>
    <t>2072465911</t>
  </si>
  <si>
    <t>59224187</t>
  </si>
  <si>
    <t>prstenec šachtový vyrovnávací betonový 625x120x100mm</t>
  </si>
  <si>
    <t>-1801652639</t>
  </si>
  <si>
    <t>452112122</t>
  </si>
  <si>
    <t>Osazení betonových dílců prstenců nebo rámů pod poklopy a mříže, výšky přes 100 do 200 mm</t>
  </si>
  <si>
    <t>82588005</t>
  </si>
  <si>
    <t>https://podminky.urs.cz/item/CS_URS_2024_02/452112122</t>
  </si>
  <si>
    <t>59224188</t>
  </si>
  <si>
    <t>prstenec šachtový vyrovnávací betonový 625x120x120mm</t>
  </si>
  <si>
    <t>1531922453</t>
  </si>
  <si>
    <t>452311131</t>
  </si>
  <si>
    <t>Podkladní a zajišťovací konstrukce z betonu prostého v otevřeném výkopu bez zvýšených nároků na prostředí desky pod potrubí, stoky a drobné objekty z betonu tř. C 12/15</t>
  </si>
  <si>
    <t>724191038</t>
  </si>
  <si>
    <t>https://podminky.urs.cz/item/CS_URS_2024_02/452311131</t>
  </si>
  <si>
    <t>0,8*0,8*3,14*0,1*4</t>
  </si>
  <si>
    <t>564871016</t>
  </si>
  <si>
    <t>Podklad ze štěrkodrti ŠD s rozprostřením a zhutněním plochy jednotlivě do 100 m2, po zhutnění tl. 300 mm</t>
  </si>
  <si>
    <t>-1836489848</t>
  </si>
  <si>
    <t>https://podminky.urs.cz/item/CS_URS_2024_02/564871016</t>
  </si>
  <si>
    <t>565175101</t>
  </si>
  <si>
    <t>Asfaltový beton vrstva podkladní ACP 16 (obalované kamenivo střednězrnné - OKS) s rozprostřením a zhutněním v pruhu šířky do 1,5 m, po zhutnění tl. 100 mm</t>
  </si>
  <si>
    <t>90679023</t>
  </si>
  <si>
    <t>https://podminky.urs.cz/item/CS_URS_2024_02/565175101</t>
  </si>
  <si>
    <t>573211111</t>
  </si>
  <si>
    <t>Postřik spojovací PS bez posypu kamenivem z asfaltu silničního, v množství 0,60 kg/m2</t>
  </si>
  <si>
    <t>1975377339</t>
  </si>
  <si>
    <t>https://podminky.urs.cz/item/CS_URS_2024_02/573211111</t>
  </si>
  <si>
    <t>1,1*3,8*2</t>
  </si>
  <si>
    <t>1*(3,8+3,63)*2</t>
  </si>
  <si>
    <t>577134031</t>
  </si>
  <si>
    <t>Asfaltový beton vrstva obrusná ACO 11 (ABS) s rozprostřením a se zhutněním z modifikovaného asfaltu v pruhu šířky do 1,5 m, po zhutnění tl. 40 mm</t>
  </si>
  <si>
    <t>1963109290</t>
  </si>
  <si>
    <t>https://podminky.urs.cz/item/CS_URS_2024_02/577134031</t>
  </si>
  <si>
    <t>577155032</t>
  </si>
  <si>
    <t>Asfaltový beton vrstva ložní ACL 16 (ABH) s rozprostřením a zhutněním z modifikovaného asfaltu v pruhu šířky do 1,5 m, po zhutnění tl. 60 mm</t>
  </si>
  <si>
    <t>705616172</t>
  </si>
  <si>
    <t>https://podminky.urs.cz/item/CS_URS_2024_02/577155032</t>
  </si>
  <si>
    <t>Úpravy povrchů, podlahy a osazování výplní</t>
  </si>
  <si>
    <t>617633112</t>
  </si>
  <si>
    <t>Vnitřní úprava povrchu betonových šachet stěrkou z těsnící cementové malty dvouvrstvou, šachet válcových a kuželových</t>
  </si>
  <si>
    <t>-1298052805</t>
  </si>
  <si>
    <t>https://podminky.urs.cz/item/CS_URS_2024_02/617633112</t>
  </si>
  <si>
    <t>"napojení do stávající RŠ"0,5*0,5-0,15*0,15*3,14+0,3*3,14*0,15</t>
  </si>
  <si>
    <t>627633112</t>
  </si>
  <si>
    <t>Vnější úprava povrchu betonových šachet stěrkou z těsnící cementové malty dvouvrstvou, šachet válcových a kuželových</t>
  </si>
  <si>
    <t>439514924</t>
  </si>
  <si>
    <t>https://podminky.urs.cz/item/CS_URS_2024_02/627633112</t>
  </si>
  <si>
    <t>"napojení do stávající RŠ"0,5*0,5-0,15*0,15*3,14</t>
  </si>
  <si>
    <t>871161211</t>
  </si>
  <si>
    <t>Montáž vodovodního potrubí z polyetylenu PE100 RC v otevřeném výkopu svařovaných elektrotvarovkou SDR 11/PN16 d 32 x 3,0 mm</t>
  </si>
  <si>
    <t>-75034690</t>
  </si>
  <si>
    <t>https://podminky.urs.cz/item/CS_URS_2024_02/871161211</t>
  </si>
  <si>
    <t>28613500</t>
  </si>
  <si>
    <t>potrubí vodovodní dvouvrstvé PE100 RC SDR11 32x3,0mm</t>
  </si>
  <si>
    <t>572558242</t>
  </si>
  <si>
    <t>177*1,015 "Přepočtené koeficientem množství</t>
  </si>
  <si>
    <t>871211811</t>
  </si>
  <si>
    <t>Bourání stávajícího potrubí z polyetylenu v otevřeném výkopu D do 50 mm</t>
  </si>
  <si>
    <t>-1991066947</t>
  </si>
  <si>
    <t>https://podminky.urs.cz/item/CS_URS_2024_02/871211811</t>
  </si>
  <si>
    <t>871373123</t>
  </si>
  <si>
    <t>Montáž kanalizačního potrubí z tvrdého PVC-U hladkého plnostěnného tuhost SN 12 DN 315</t>
  </si>
  <si>
    <t>-294401751</t>
  </si>
  <si>
    <t>https://podminky.urs.cz/item/CS_URS_2024_02/871373123</t>
  </si>
  <si>
    <t>28612018</t>
  </si>
  <si>
    <t>trubka kanalizační PVC plnostěnná třívrstvá DN 315x6000mm SN12</t>
  </si>
  <si>
    <t>-887126111</t>
  </si>
  <si>
    <t>155*1,03 "Přepočtené koeficientem množství</t>
  </si>
  <si>
    <t>871395811</t>
  </si>
  <si>
    <t>Bourání stávajícího potrubí z PVC nebo polypropylenu PP v otevřeném výkopu DN přes 250 do 400</t>
  </si>
  <si>
    <t>-2089364541</t>
  </si>
  <si>
    <t>https://podminky.urs.cz/item/CS_URS_2024_02/871395811</t>
  </si>
  <si>
    <t>877161110</t>
  </si>
  <si>
    <t>Montáž tvarovek na vodovodním plastovém potrubí z polyetylenu PE 100 elektrotvarovek SDR 11/PN16 kolen 45° d 32</t>
  </si>
  <si>
    <t>-1801497021</t>
  </si>
  <si>
    <t>https://podminky.urs.cz/item/CS_URS_2024_02/877161110</t>
  </si>
  <si>
    <t>28615010</t>
  </si>
  <si>
    <t>elektrokoleno 45° PE 100 PN16 D 32mm</t>
  </si>
  <si>
    <t>-1576824343</t>
  </si>
  <si>
    <t>877370330</t>
  </si>
  <si>
    <t>Montáž tvarovek na kanalizačním plastovém potrubí z PP nebo PVC-U hladkého plnostěnného spojek nebo redukcí DN 300</t>
  </si>
  <si>
    <t>-1345834487</t>
  </si>
  <si>
    <t>https://podminky.urs.cz/item/CS_URS_2024_02/877370330</t>
  </si>
  <si>
    <t>28612253</t>
  </si>
  <si>
    <t>vložka šachtová kanalizační DN 315</t>
  </si>
  <si>
    <t>572495234</t>
  </si>
  <si>
    <t>879171111</t>
  </si>
  <si>
    <t>Montáž napojení vodovodní přípojky v otevřeném výkopu DN 32</t>
  </si>
  <si>
    <t>-1535278098</t>
  </si>
  <si>
    <t>https://podminky.urs.cz/item/CS_URS_2024_02/879171111</t>
  </si>
  <si>
    <t>"napojení na stávající odbočku ve VŠ"1</t>
  </si>
  <si>
    <t>892233122</t>
  </si>
  <si>
    <t>Proplach a dezinfekce vodovodního potrubí DN od 40 do 70</t>
  </si>
  <si>
    <t>182904143</t>
  </si>
  <si>
    <t>https://podminky.urs.cz/item/CS_URS_2024_02/892233122</t>
  </si>
  <si>
    <t>53</t>
  </si>
  <si>
    <t>892241111</t>
  </si>
  <si>
    <t>Tlakové zkoušky vodou na potrubí DN do 80</t>
  </si>
  <si>
    <t>1149154477</t>
  </si>
  <si>
    <t>https://podminky.urs.cz/item/CS_URS_2024_02/892241111</t>
  </si>
  <si>
    <t>892372111</t>
  </si>
  <si>
    <t>Tlakové zkoušky vodou zabezpečení konců potrubí při tlakových zkouškách DN do 300</t>
  </si>
  <si>
    <t>-2083183851</t>
  </si>
  <si>
    <t>https://podminky.urs.cz/item/CS_URS_2024_02/892372111</t>
  </si>
  <si>
    <t>55</t>
  </si>
  <si>
    <t>892381111</t>
  </si>
  <si>
    <t>Tlakové zkoušky vodou na potrubí DN 250, 300 nebo 350</t>
  </si>
  <si>
    <t>-562073700</t>
  </si>
  <si>
    <t>https://podminky.urs.cz/item/CS_URS_2024_02/892381111</t>
  </si>
  <si>
    <t>894410101</t>
  </si>
  <si>
    <t>Osazení betonových dílců šachet kanalizačních dno DN 1000, výšky 600 mm</t>
  </si>
  <si>
    <t>320950690</t>
  </si>
  <si>
    <t>https://podminky.urs.cz/item/CS_URS_2024_02/894410101</t>
  </si>
  <si>
    <t>57</t>
  </si>
  <si>
    <t>59224337</t>
  </si>
  <si>
    <t>dno betonové šachty DN 1000 kanalizační výšky 60cm</t>
  </si>
  <si>
    <t>1758742763</t>
  </si>
  <si>
    <t>59224348</t>
  </si>
  <si>
    <t>těsnění elastomerové pro spojení šachetních dílů DN 1000</t>
  </si>
  <si>
    <t>-1729530567</t>
  </si>
  <si>
    <t>59</t>
  </si>
  <si>
    <t>894410211</t>
  </si>
  <si>
    <t>Osazení betonových dílců šachet kanalizačních skruž rovná DN 1000, výšky 250 mm</t>
  </si>
  <si>
    <t>-962912306</t>
  </si>
  <si>
    <t>https://podminky.urs.cz/item/CS_URS_2024_02/894410211</t>
  </si>
  <si>
    <t>59224066</t>
  </si>
  <si>
    <t>skruž betonová DN 1000x250 PS 100x25x12cm</t>
  </si>
  <si>
    <t>1214373732</t>
  </si>
  <si>
    <t>61</t>
  </si>
  <si>
    <t>894410212</t>
  </si>
  <si>
    <t>Osazení betonových dílců šachet kanalizačních skruž rovná DN 1000, výšky 500 mm</t>
  </si>
  <si>
    <t>1791374285</t>
  </si>
  <si>
    <t>https://podminky.urs.cz/item/CS_URS_2024_02/894410212</t>
  </si>
  <si>
    <t>59224067</t>
  </si>
  <si>
    <t>skruž betonová DN 1000x500 100x50x12cm</t>
  </si>
  <si>
    <t>1074279440</t>
  </si>
  <si>
    <t>63</t>
  </si>
  <si>
    <t>894410232</t>
  </si>
  <si>
    <t>Osazení betonových dílců šachet kanalizačních skruž přechodová (konus) DN 1000</t>
  </si>
  <si>
    <t>503922623</t>
  </si>
  <si>
    <t>https://podminky.urs.cz/item/CS_URS_2024_02/894410232</t>
  </si>
  <si>
    <t>59224312</t>
  </si>
  <si>
    <t>konus betonové šachty DN 1000 kanalizační 100x62,5x58cm tl stěny 12 stupadla poplastovaná</t>
  </si>
  <si>
    <t>-2128425885</t>
  </si>
  <si>
    <t>65</t>
  </si>
  <si>
    <t>899102112</t>
  </si>
  <si>
    <t>Osazení poklopů šachtových litinových, ocelových nebo železobetonových včetně rámů pro třídu zatížení A15, A50</t>
  </si>
  <si>
    <t>1253070242</t>
  </si>
  <si>
    <t>https://podminky.urs.cz/item/CS_URS_2024_02/899102112</t>
  </si>
  <si>
    <t>28661932</t>
  </si>
  <si>
    <t>poklop šachtový litinový DN 600 pro třídu zatížení A15</t>
  </si>
  <si>
    <t>-865818664</t>
  </si>
  <si>
    <t>67</t>
  </si>
  <si>
    <t>899721111</t>
  </si>
  <si>
    <t>Signalizační vodič na potrubí DN do 150 mm</t>
  </si>
  <si>
    <t>43754518</t>
  </si>
  <si>
    <t>https://podminky.urs.cz/item/CS_URS_2024_02/899721111</t>
  </si>
  <si>
    <t>899722114</t>
  </si>
  <si>
    <t>Krytí potrubí z plastů výstražnou fólií z PVC šířky přes 34 do 40 cm</t>
  </si>
  <si>
    <t>350180961</t>
  </si>
  <si>
    <t>https://podminky.urs.cz/item/CS_URS_2024_02/899722114</t>
  </si>
  <si>
    <t>69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</si>
  <si>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</si>
  <si>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</si>
  <si>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-1012404022</t>
  </si>
  <si>
    <t>https://podminky.urs.cz/item/CS_URS_2024_02/919732211</t>
  </si>
  <si>
    <t>2*3,8</t>
  </si>
  <si>
    <t>2*(3,8+3,63)</t>
  </si>
  <si>
    <t>919735113</t>
  </si>
  <si>
    <t>Řezání stávajícího živičného krytu nebo podkladu hloubky přes 100 do 150 mm</t>
  </si>
  <si>
    <t>2130660315</t>
  </si>
  <si>
    <t>https://podminky.urs.cz/item/CS_URS_2024_02/919735113</t>
  </si>
  <si>
    <t>71</t>
  </si>
  <si>
    <t>977151129</t>
  </si>
  <si>
    <t>Jádrové vrty diamantovými korunkami do stavebních materiálů (železobetonu, betonu, cihel, obkladů, dlažeb, kamene) průměru přes 300 do 350 mm</t>
  </si>
  <si>
    <t>-1369814358</t>
  </si>
  <si>
    <t>https://podminky.urs.cz/item/CS_URS_2024_02/977151129</t>
  </si>
  <si>
    <t>"napojení do stávající RŠ"0,15</t>
  </si>
  <si>
    <t>997221551</t>
  </si>
  <si>
    <t>Vodorovná doprava suti bez naložení, ale se složením a s hrubým urovnáním ze sypkých materiálů, na vzdálenost do 1 km</t>
  </si>
  <si>
    <t>1089359086</t>
  </si>
  <si>
    <t>https://podminky.urs.cz/item/CS_URS_2024_02/997221551</t>
  </si>
  <si>
    <t>73</t>
  </si>
  <si>
    <t>997221559</t>
  </si>
  <si>
    <t>Vodorovná doprava suti bez naložení, ale se složením a s hrubým urovnáním Příplatek k ceně za každý další započatý 1 km přes 1 km</t>
  </si>
  <si>
    <t>-336540484</t>
  </si>
  <si>
    <t>https://podminky.urs.cz/item/CS_URS_2024_02/997221559</t>
  </si>
  <si>
    <t>10,395*24 "Přepočtené koeficientem množství</t>
  </si>
  <si>
    <t>997221611</t>
  </si>
  <si>
    <t>Nakládání na dopravní prostředky pro vodorovnou dopravu suti</t>
  </si>
  <si>
    <t>1281811695</t>
  </si>
  <si>
    <t>https://podminky.urs.cz/item/CS_URS_2024_02/997221611</t>
  </si>
  <si>
    <t>75</t>
  </si>
  <si>
    <t>997221861</t>
  </si>
  <si>
    <t>Poplatek za uložení stavebního odpadu na recyklační skládce (skládkovné) z prostého betonu zatříděného do Katalogu odpadů pod kódem 17 01 01</t>
  </si>
  <si>
    <t>-449323211</t>
  </si>
  <si>
    <t>https://podminky.urs.cz/item/CS_URS_2024_02/997221861</t>
  </si>
  <si>
    <t>0,15*0,21</t>
  </si>
  <si>
    <t>997221873</t>
  </si>
  <si>
    <t>2035772739</t>
  </si>
  <si>
    <t>https://podminky.urs.cz/item/CS_URS_2024_02/997221873</t>
  </si>
  <si>
    <t>1,1*3,8*0,44</t>
  </si>
  <si>
    <t>1*(3,8+3,63)*0,44</t>
  </si>
  <si>
    <t>77</t>
  </si>
  <si>
    <t>997221875</t>
  </si>
  <si>
    <t>-1028123800</t>
  </si>
  <si>
    <t>https://podminky.urs.cz/item/CS_URS_2024_02/997221875</t>
  </si>
  <si>
    <t>1,1*3,8*0,45</t>
  </si>
  <si>
    <t>1*(3,8+3,63)*0,45</t>
  </si>
  <si>
    <t>1973482300</t>
  </si>
  <si>
    <t>722</t>
  </si>
  <si>
    <t>Zdravotechnika - vnitřní vodovod</t>
  </si>
  <si>
    <t>79</t>
  </si>
  <si>
    <t>722263212</t>
  </si>
  <si>
    <t>Vodoměry pro vodu do 100°C závitové horizontální vícevtokové mokroběžné G 3/4"x 190 mm Qn 2,5</t>
  </si>
  <si>
    <t>982613747</t>
  </si>
  <si>
    <t>https://podminky.urs.cz/item/CS_URS_2024_02/722263212</t>
  </si>
  <si>
    <t>722270102</t>
  </si>
  <si>
    <t>Vodoměrové sestavy závitové G 1"</t>
  </si>
  <si>
    <t>1487660330</t>
  </si>
  <si>
    <t>https://podminky.urs.cz/item/CS_URS_2024_02/722270102</t>
  </si>
  <si>
    <t>81</t>
  </si>
  <si>
    <t>998722101</t>
  </si>
  <si>
    <t>Přesun hmot pro vnitřní vodovod stanovený z hmotnosti přesunovaného materiálu vodorovná dopravní vzdálenost do 50 m základní v objektech výšky do 6 m</t>
  </si>
  <si>
    <t>2008895290</t>
  </si>
  <si>
    <t>https://podminky.urs.cz/item/CS_URS_2024_02/998722101</t>
  </si>
  <si>
    <t>D.8. - Úprava kanalizační stoky</t>
  </si>
  <si>
    <t xml:space="preserve">    p1 - Úprava výústního objektu</t>
  </si>
  <si>
    <t>-167396188</t>
  </si>
  <si>
    <t>"přečerpávání splašků"3*24</t>
  </si>
  <si>
    <t>"čerpání vody z výkopů"3*8</t>
  </si>
  <si>
    <t>-165759046</t>
  </si>
  <si>
    <t>1194898153</t>
  </si>
  <si>
    <t>249821150</t>
  </si>
  <si>
    <t>-847113744</t>
  </si>
  <si>
    <t>-1719231111</t>
  </si>
  <si>
    <t>131251202</t>
  </si>
  <si>
    <t>Hloubení zapažených jam a zářezů strojně s urovnáním dna do předepsaného profilu a spádu v hornině třídy těžitelnosti I skupiny 3 přes 20 do 50 m3</t>
  </si>
  <si>
    <t>872227915</t>
  </si>
  <si>
    <t>https://podminky.urs.cz/item/CS_URS_2024_02/131251202</t>
  </si>
  <si>
    <t>2*2,2*2</t>
  </si>
  <si>
    <t>463850503</t>
  </si>
  <si>
    <t>6,8*1,8 "Přepočtené koeficientem množství</t>
  </si>
  <si>
    <t>-1192128951</t>
  </si>
  <si>
    <t>358325114</t>
  </si>
  <si>
    <t>Bourání stoky kompletní nebo vybourání otvorů průřezové plochy do 4 m2 ve stokách ze zdiva z železobetonu</t>
  </si>
  <si>
    <t>-2039839409</t>
  </si>
  <si>
    <t>https://podminky.urs.cz/item/CS_URS_2024_02/358325114</t>
  </si>
  <si>
    <t>ubourání upravované šachty</t>
  </si>
  <si>
    <t>359321113</t>
  </si>
  <si>
    <t>Obezdívka stok ze železobetonu se zvýšenými nároky na prostředí v ocelovém plášti pro protlačení tř. C 30/37</t>
  </si>
  <si>
    <t>-1495232618</t>
  </si>
  <si>
    <t>https://podminky.urs.cz/item/CS_URS_2024_02/359321113</t>
  </si>
  <si>
    <t>obetonování stávající šachty</t>
  </si>
  <si>
    <t>359901111</t>
  </si>
  <si>
    <t>Vyčištění stok jakékoliv výšky</t>
  </si>
  <si>
    <t>2099297729</t>
  </si>
  <si>
    <t>https://podminky.urs.cz/item/CS_URS_2024_02/359901111</t>
  </si>
  <si>
    <t>359901212</t>
  </si>
  <si>
    <t>Monitoring stok (kamerový systém) jakékoli výšky stávající kanalizace</t>
  </si>
  <si>
    <t>1574790362</t>
  </si>
  <si>
    <t>https://podminky.urs.cz/item/CS_URS_2024_02/359901212</t>
  </si>
  <si>
    <t>924913954</t>
  </si>
  <si>
    <t>1693356543</t>
  </si>
  <si>
    <t>-954148429</t>
  </si>
  <si>
    <t>616633111</t>
  </si>
  <si>
    <t>Vnitřní úprava povrchu stok stěrkou z těsnící cementové malty dvouvrstvou, světlá výška stoky do 1500 mm</t>
  </si>
  <si>
    <t>-1351253303</t>
  </si>
  <si>
    <t>https://podminky.urs.cz/item/CS_URS_2024_02/616633111</t>
  </si>
  <si>
    <t>"zatěsnění spoje uvnitř šachty"(1,45+1,1)/2*3,14*0,5*2</t>
  </si>
  <si>
    <t>810491811</t>
  </si>
  <si>
    <t>Bourání stávajícího potrubí z betonu v otevřeném výkopu DN přes 800 do 1000</t>
  </si>
  <si>
    <t>-1937210835</t>
  </si>
  <si>
    <t>https://podminky.urs.cz/item/CS_URS_2024_02/810491811</t>
  </si>
  <si>
    <t>892512122</t>
  </si>
  <si>
    <t>Tlakové zkoušky vzduchem těsnícími vaky vejčitými DN 700/1050</t>
  </si>
  <si>
    <t>úsek</t>
  </si>
  <si>
    <t>158885752</t>
  </si>
  <si>
    <t>https://podminky.urs.cz/item/CS_URS_2024_02/892512122</t>
  </si>
  <si>
    <t>894410124</t>
  </si>
  <si>
    <t>Osazení betonových dílců šachet kanalizačních dno DN 1500, výšky 1840 mm</t>
  </si>
  <si>
    <t>-1395023254</t>
  </si>
  <si>
    <t>https://podminky.urs.cz/item/CS_URS_2024_02/894410124</t>
  </si>
  <si>
    <t>59224443</t>
  </si>
  <si>
    <t>dno betonové šachty DN 1500 kanalizační výšky 150cm přímé 180x158,5 max. zaústění potrubí V70/105 čedičová výstelka</t>
  </si>
  <si>
    <t>636055087</t>
  </si>
  <si>
    <t>59224342</t>
  </si>
  <si>
    <t>těsnění elastomerové pro spojení šachetních dílů DN 1500</t>
  </si>
  <si>
    <t>667933285</t>
  </si>
  <si>
    <t>894410220</t>
  </si>
  <si>
    <t>Osazení betonových dílců šachet kanalizačních skruž rovná DN 1200, výšky 250 mm</t>
  </si>
  <si>
    <t>-556322057</t>
  </si>
  <si>
    <t>https://podminky.urs.cz/item/CS_URS_2024_02/894410220</t>
  </si>
  <si>
    <t>59224513</t>
  </si>
  <si>
    <t>skruž betonové šachty DN 1200 kanalizační 120x25x15cm, se stupadly</t>
  </si>
  <si>
    <t>14836774</t>
  </si>
  <si>
    <t>894410222</t>
  </si>
  <si>
    <t>Osazení betonových dílců šachet kanalizačních skruž rovná DN 1200, výšky 1200 mm</t>
  </si>
  <si>
    <t>714185287</t>
  </si>
  <si>
    <t>https://podminky.urs.cz/item/CS_URS_2024_02/894410222</t>
  </si>
  <si>
    <t>59224512</t>
  </si>
  <si>
    <t>skruž betonové šachty DN 1200 kanalizační 120x100x15cm, se stupadly</t>
  </si>
  <si>
    <t>1996094036</t>
  </si>
  <si>
    <t>894410304</t>
  </si>
  <si>
    <t>Osazení betonových dílců šachet kanalizačních deska zákrytová DN 1500</t>
  </si>
  <si>
    <t>-1789617182</t>
  </si>
  <si>
    <t>https://podminky.urs.cz/item/CS_URS_2024_02/894410304</t>
  </si>
  <si>
    <t>59224434</t>
  </si>
  <si>
    <t>deska betonová zákrytová šachty DN 1500 kanalizační 180/62,5x16,5cm</t>
  </si>
  <si>
    <t>-2067540414</t>
  </si>
  <si>
    <t>899104112</t>
  </si>
  <si>
    <t>Osazení poklopů šachtových litinových, ocelových nebo železobetonových včetně rámů pro třídu zatížení D400, E600</t>
  </si>
  <si>
    <t>-1188114688</t>
  </si>
  <si>
    <t>https://podminky.urs.cz/item/CS_URS_2024_02/899104112</t>
  </si>
  <si>
    <t>28661935</t>
  </si>
  <si>
    <t>poklop šachtový litinový DN 600 pro třídu zatížení D400</t>
  </si>
  <si>
    <t>-1020342287</t>
  </si>
  <si>
    <t>977213713</t>
  </si>
  <si>
    <t>Řezání trub betonových, železobetonových nebo kameninových ve výkopu vejčitých kolmý řez DN 700/1050</t>
  </si>
  <si>
    <t>1439729432</t>
  </si>
  <si>
    <t>https://podminky.urs.cz/item/CS_URS_2024_02/977213713</t>
  </si>
  <si>
    <t>997013501</t>
  </si>
  <si>
    <t>Odvoz suti a vybouraných hmot na skládku nebo meziskládku se složením, na vzdálenost do 1 km</t>
  </si>
  <si>
    <t>2137472268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</si>
  <si>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</si>
  <si>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</si>
  <si>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</si>
  <si>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-1652566826</t>
  </si>
  <si>
    <t>https://podminky.urs.cz/item/CS_URS_2024_02/997013509</t>
  </si>
  <si>
    <t>3,7*24 "Přepočtené koeficientem množství</t>
  </si>
  <si>
    <t>997013861</t>
  </si>
  <si>
    <t>-2047151843</t>
  </si>
  <si>
    <t>https://podminky.urs.cz/item/CS_URS_2024_02/997013861</t>
  </si>
  <si>
    <t>998274101</t>
  </si>
  <si>
    <t>Přesun hmot pro trubní vedení hloubené z trub betonových nebo železobetonových pro vodovody nebo kanalizace v otevřeném výkopu dopravní vzdálenost do 15 m</t>
  </si>
  <si>
    <t>1023908184</t>
  </si>
  <si>
    <t>https://podminky.urs.cz/item/CS_URS_2024_02/998274101</t>
  </si>
  <si>
    <t>p1</t>
  </si>
  <si>
    <t>Úprava výústního objektu</t>
  </si>
  <si>
    <t>321321216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</si>
  <si>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konstrukce bílých van tř. C 30/37</t>
  </si>
  <si>
    <t>-1666298945</t>
  </si>
  <si>
    <t>https://podminky.urs.cz/item/CS_URS_2024_02/321321216</t>
  </si>
  <si>
    <t>2,75*1,6*1</t>
  </si>
  <si>
    <t>(0,5*0,3*1,5)*2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</si>
  <si>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</si>
  <si>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</si>
  <si>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-606883413</t>
  </si>
  <si>
    <t>https://podminky.urs.cz/item/CS_URS_2024_02/321368211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</si>
  <si>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</si>
  <si>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</si>
  <si>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1460393129</t>
  </si>
  <si>
    <t>https://podminky.urs.cz/item/CS_URS_2024_02/321351010</t>
  </si>
  <si>
    <t>(2,75*1*2)+1,6*1</t>
  </si>
  <si>
    <t>(0,5*1,5*2+0,3*1,5)*2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</si>
  <si>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</si>
  <si>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</si>
  <si>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-1535654705</t>
  </si>
  <si>
    <t>https://podminky.urs.cz/item/CS_URS_2024_02/321352010</t>
  </si>
  <si>
    <t>131213702</t>
  </si>
  <si>
    <t>Hloubení nezapažených jam ručně s urovnáním dna do předepsaného profilu a spádu v hornině třídy těžitelnosti I skupiny 3 nesoudržných</t>
  </si>
  <si>
    <t>397991585</t>
  </si>
  <si>
    <t>https://podminky.urs.cz/item/CS_URS_2024_02/131213702</t>
  </si>
  <si>
    <t>2,75*1*1,6</t>
  </si>
  <si>
    <t>-735830959</t>
  </si>
  <si>
    <t>447382389</t>
  </si>
  <si>
    <t>4,400*15</t>
  </si>
  <si>
    <t>-174693439</t>
  </si>
  <si>
    <t>31869177</t>
  </si>
  <si>
    <t>4,4*1,8 "Přepočtené koeficientem množství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</si>
  <si>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</si>
  <si>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</si>
  <si>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1914248184</t>
  </si>
  <si>
    <t>https://podminky.urs.cz/item/CS_URS_2024_02/174112102</t>
  </si>
  <si>
    <t>(2*2,75*1,5)/2</t>
  </si>
  <si>
    <t>58380750</t>
  </si>
  <si>
    <t>kámen lomový regulační</t>
  </si>
  <si>
    <t>-408044509</t>
  </si>
  <si>
    <t>4,125*2,2 'Přepočtené koeficientem množství</t>
  </si>
  <si>
    <t>p1.1R</t>
  </si>
  <si>
    <t>D+M Dočasné přeústění potoku vč.odstranění</t>
  </si>
  <si>
    <t>1845823839</t>
  </si>
  <si>
    <t>998332011</t>
  </si>
  <si>
    <t>Přesun hmot pro úpravy vodních toků a kanály, hráze rybníků apod. dopravní vzdálenost do 500 m</t>
  </si>
  <si>
    <t>450515292</t>
  </si>
  <si>
    <t>https://podminky.urs.cz/item/CS_URS_2024_02/998332011</t>
  </si>
  <si>
    <t>D.9. - Stavební úpravy šaten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</si>
  <si>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</si>
  <si>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</si>
  <si>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</si>
  <si>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</si>
  <si>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</si>
  <si>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751 - Vzduchotechnika</t>
  </si>
  <si>
    <t xml:space="preserve">    771 - Podlahy z dlaždic</t>
  </si>
  <si>
    <t xml:space="preserve">    777 - Podlahy lité</t>
  </si>
  <si>
    <t xml:space="preserve">    781 - Dokončovací práce - obklady</t>
  </si>
  <si>
    <t>311272031</t>
  </si>
  <si>
    <t>Zdivo z pórobetonových tvárnic na tenké maltové lože, tl. zdiva 200 mm pevnost tvárnic přes P2 do P4, objemová hmotnost přes 450 do 600 kg/m3 hladkých</t>
  </si>
  <si>
    <t>-8608215</t>
  </si>
  <si>
    <t>https://podminky.urs.cz/item/CS_URS_2024_02/311272031</t>
  </si>
  <si>
    <t>(4,2+4,075+4,8+4)*2,9+0,9*2</t>
  </si>
  <si>
    <t>odečet otvory</t>
  </si>
  <si>
    <t>(4,2+4,075+4+4,8)*1,6*-1</t>
  </si>
  <si>
    <t>317142422</t>
  </si>
  <si>
    <t>Překlady nenosné z pórobetonu osazené do tenkého maltového lože, výšky do 250 mm, šířky překladu 100 mm, délky překladu přes 1000 do 1250 mm</t>
  </si>
  <si>
    <t>497117698</t>
  </si>
  <si>
    <t>https://podminky.urs.cz/item/CS_URS_2024_02/317142422</t>
  </si>
  <si>
    <t>317941123</t>
  </si>
  <si>
    <t>Osazování ocelových válcovaných nosníků na zdivu I nebo IE nebo U nebo UE nebo L č. 14 až 22 nebo výšky do 220 mm</t>
  </si>
  <si>
    <t>-734395417</t>
  </si>
  <si>
    <t>https://podminky.urs.cz/item/CS_URS_2024_02/317941123</t>
  </si>
  <si>
    <t xml:space="preserve">IPN 200 26,3kg/m   2ks otvor</t>
  </si>
  <si>
    <t>(5,2*0,0263)*2</t>
  </si>
  <si>
    <t>(4,4*0,0263)*2</t>
  </si>
  <si>
    <t>(4,6*0,0263)*2</t>
  </si>
  <si>
    <t>(4,475*0,0263)*2</t>
  </si>
  <si>
    <t>13010722</t>
  </si>
  <si>
    <t>ocel profilová jakost S235JR (11 375) průřez I (IPN) 200</t>
  </si>
  <si>
    <t>-799978140</t>
  </si>
  <si>
    <t>0,982*1,1 'Přepočtené koeficientem množství</t>
  </si>
  <si>
    <t>342272225</t>
  </si>
  <si>
    <t>Příčky z pórobetonových tvárnic hladkých na tenké maltové lože objemová hmotnost do 500 kg/m3, tloušťka příčky 100 mm</t>
  </si>
  <si>
    <t>1722658554</t>
  </si>
  <si>
    <t>https://podminky.urs.cz/item/CS_URS_2024_02/342272225</t>
  </si>
  <si>
    <t>(3+1+0,9+0,825+1,04+3+2+6,1)*2,7</t>
  </si>
  <si>
    <t>346244371</t>
  </si>
  <si>
    <t>Zazdívka rýh, potrubí, nik (výklenků) nebo kapes z pálených cihel na maltu tl. 140 mm</t>
  </si>
  <si>
    <t>-1565347701</t>
  </si>
  <si>
    <t>https://podminky.urs.cz/item/CS_URS_2024_02/346244371</t>
  </si>
  <si>
    <t>0,9*2+3</t>
  </si>
  <si>
    <t>346244381</t>
  </si>
  <si>
    <t>Plentování ocelových válcovaných nosníků jednostranné cihlami na maltu, výška stojiny do 200 mm</t>
  </si>
  <si>
    <t>-1581421803</t>
  </si>
  <si>
    <t>https://podminky.urs.cz/item/CS_URS_2024_02/346244381</t>
  </si>
  <si>
    <t>(5,2*0,2)*2</t>
  </si>
  <si>
    <t>(4,4*0,2)*2</t>
  </si>
  <si>
    <t>(4,6*0,2)*2</t>
  </si>
  <si>
    <t>(4,475*0,2)*2</t>
  </si>
  <si>
    <t>611325417</t>
  </si>
  <si>
    <t>Oprava vápenocementové omítky vnitřních ploch hladké, tl. do 20 mm, s celoplošným přeštukováním, tl. štuku do 3 mm stropů, v rozsahu opravované plochy přes 10 do 30%</t>
  </si>
  <si>
    <t>818674558</t>
  </si>
  <si>
    <t>https://podminky.urs.cz/item/CS_URS_2024_02/611325417</t>
  </si>
  <si>
    <t>612131121</t>
  </si>
  <si>
    <t>Podkladní a spojovací vrstva vnitřních omítaných ploch penetrace disperzní nanášená ručně stěn</t>
  </si>
  <si>
    <t>1281134421</t>
  </si>
  <si>
    <t>https://podminky.urs.cz/item/CS_URS_2024_02/612131121</t>
  </si>
  <si>
    <t>48,236*2+23,998</t>
  </si>
  <si>
    <t>612321141</t>
  </si>
  <si>
    <t>Omítka vápenocementová vnitřních ploch nanášená ručně dvouvrstvá, tloušťky jádrové omítky do 10 mm a tloušťky štuku do 3 mm štuková svislých konstrukcí stěn</t>
  </si>
  <si>
    <t>1138560490</t>
  </si>
  <si>
    <t>https://podminky.urs.cz/item/CS_URS_2024_02/612321141</t>
  </si>
  <si>
    <t>612325417</t>
  </si>
  <si>
    <t>Oprava vápenocementové omítky vnitřních ploch hladké, tl. do 20 mm, s celoplošným přeštukováním, tl. štuku do 3 mm stěn, v rozsahu opravované plochy přes 10 do 30%</t>
  </si>
  <si>
    <t>6545530</t>
  </si>
  <si>
    <t>https://podminky.urs.cz/item/CS_URS_2024_02/612325417</t>
  </si>
  <si>
    <t>621142001</t>
  </si>
  <si>
    <t>Pletivo vnějších ploch v ploše nebo pruzích, na plném podkladu sklovláknité vtlačené do tmelu podhledů</t>
  </si>
  <si>
    <t>-270380657</t>
  </si>
  <si>
    <t>https://podminky.urs.cz/item/CS_URS_2024_02/621142001</t>
  </si>
  <si>
    <t>621211021</t>
  </si>
  <si>
    <t>Montáž kontaktního zateplení lepením a mechanickým kotvením z polystyrenových desek (dodávka ve specifikaci) na vnější podhledy, na podklad betonový nebo z lehčeného betonu nebo keramický, tloušťky desek přes 80 do 120 mm</t>
  </si>
  <si>
    <t>-1466204436</t>
  </si>
  <si>
    <t>https://podminky.urs.cz/item/CS_URS_2024_02/621211021</t>
  </si>
  <si>
    <t>9,3*0,9</t>
  </si>
  <si>
    <t>8,775*1,425</t>
  </si>
  <si>
    <t>28376501</t>
  </si>
  <si>
    <t>deska izolační PIR s oboustranným textilním rounem λ=0,026 tl 100mm</t>
  </si>
  <si>
    <t>72211504</t>
  </si>
  <si>
    <t>20,874*1,05 'Přepočtené koeficientem množství</t>
  </si>
  <si>
    <t>621531022</t>
  </si>
  <si>
    <t>Omítka tenkovrstvá silikonová vnějších ploch probarvená bez penetrace zatíraná (škrábaná), zrnitost 2,0 mm podhledů</t>
  </si>
  <si>
    <t>-243634431</t>
  </si>
  <si>
    <t>https://podminky.urs.cz/item/CS_URS_2024_02/621531022</t>
  </si>
  <si>
    <t>622131121</t>
  </si>
  <si>
    <t>Podkladní a spojovací vrstva vnějších omítaných ploch penetrace nanášená ručně stěn</t>
  </si>
  <si>
    <t>-2057155830</t>
  </si>
  <si>
    <t>https://podminky.urs.cz/item/CS_URS_2024_02/622131121</t>
  </si>
  <si>
    <t>67,7+(22,198/2)+64,7</t>
  </si>
  <si>
    <t>622142001</t>
  </si>
  <si>
    <t>Pletivo vnějších ploch v ploše nebo pruzích, na plném podkladu sklovláknité vtlačené do tmelu stěn</t>
  </si>
  <si>
    <t>-228752947</t>
  </si>
  <si>
    <t>https://podminky.urs.cz/item/CS_URS_2024_02/622142001</t>
  </si>
  <si>
    <t>622151031</t>
  </si>
  <si>
    <t>Penetrační nátěr vnějších pastovitých tenkovrstvých omítek silikonový stěn</t>
  </si>
  <si>
    <t>-1674457370</t>
  </si>
  <si>
    <t>https://podminky.urs.cz/item/CS_URS_2024_02/622151031</t>
  </si>
  <si>
    <t>622211022</t>
  </si>
  <si>
    <t>Montáž kontaktního zateplení lepením a mechanickým kotvením z polystyrenových desek (dodávka ve specifikaci) na vnější stěny, na podklad z pórobetonu, tloušťky desek přes 80 do 120 mm</t>
  </si>
  <si>
    <t>380589078</t>
  </si>
  <si>
    <t>https://podminky.urs.cz/item/CS_URS_2024_02/622211022</t>
  </si>
  <si>
    <t>1258283066</t>
  </si>
  <si>
    <t>22,198*1,05 'Přepočtené koeficientem množství</t>
  </si>
  <si>
    <t>622531022</t>
  </si>
  <si>
    <t>Omítka tenkovrstvá silikonová vnějších ploch probarvená bez penetrace zatíraná (škrábaná), zrnitost 2,0 mm stěn</t>
  </si>
  <si>
    <t>-483580597</t>
  </si>
  <si>
    <t>https://podminky.urs.cz/item/CS_URS_2024_02/622531022</t>
  </si>
  <si>
    <t>631311115</t>
  </si>
  <si>
    <t>Mazanina z betonu prostého bez zvýšených nároků na prostředí tl. přes 50 do 80 mm tř. C 20/25</t>
  </si>
  <si>
    <t>1052884006</t>
  </si>
  <si>
    <t>https://podminky.urs.cz/item/CS_URS_2024_02/631311115</t>
  </si>
  <si>
    <t>17,859*0,05</t>
  </si>
  <si>
    <t>631319011</t>
  </si>
  <si>
    <t>Příplatek k cenám mazanin za úpravu povrchu mazaniny přehlazením, mazanina tl. přes 50 do 80 mm</t>
  </si>
  <si>
    <t>-1862752563</t>
  </si>
  <si>
    <t>https://podminky.urs.cz/item/CS_URS_2024_02/631319011</t>
  </si>
  <si>
    <t>631319222</t>
  </si>
  <si>
    <t>Příplatek k cenám betonových mazanin za vyztužení polymerovými makrovlákny objemové vyztužení 3 kg/m3</t>
  </si>
  <si>
    <t>1560355855</t>
  </si>
  <si>
    <t>https://podminky.urs.cz/item/CS_URS_2024_02/631319222</t>
  </si>
  <si>
    <t>941111111</t>
  </si>
  <si>
    <t>Lešení řadové trubkové lehké pracovní s podlahami s provozním zatížením tř. 3 do 200 kg/m2 šířky tř. W06 od 0,6 do 0,9 m výšky do 10 m montáž</t>
  </si>
  <si>
    <t>-1200498748</t>
  </si>
  <si>
    <t>https://podminky.urs.cz/item/CS_URS_2024_02/941111111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</si>
  <si>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</si>
  <si>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</si>
  <si>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1540320374</t>
  </si>
  <si>
    <t>https://podminky.urs.cz/item/CS_URS_2024_02/941111211</t>
  </si>
  <si>
    <t>150*90</t>
  </si>
  <si>
    <t>941111811</t>
  </si>
  <si>
    <t>Lešení řadové trubkové lehké pracovní s podlahami s provozním zatížením tř. 3 do 200 kg/m2 šířky tř. W06 od 0,6 do 0,9 m výšky do 10 m demontáž</t>
  </si>
  <si>
    <t>430327885</t>
  </si>
  <si>
    <t>https://podminky.urs.cz/item/CS_URS_2024_02/941111811</t>
  </si>
  <si>
    <t>949101111</t>
  </si>
  <si>
    <t>Lešení pomocné pracovní pro objekty pozemních staveb pro zatížení do 150 kg/m2, o výšce lešeňové podlahy do 1,9 m</t>
  </si>
  <si>
    <t>383132032</t>
  </si>
  <si>
    <t>https://podminky.urs.cz/item/CS_URS_2024_02/949101111</t>
  </si>
  <si>
    <t>953943211</t>
  </si>
  <si>
    <t>Osazování drobných kovových předmětů kotvených do stěny hasicího přístroje</t>
  </si>
  <si>
    <t>2080026783</t>
  </si>
  <si>
    <t>https://podminky.urs.cz/item/CS_URS_2024_02/953943211</t>
  </si>
  <si>
    <t>44932114</t>
  </si>
  <si>
    <t>přístroj hasicí ruční práškový PG 6 LE</t>
  </si>
  <si>
    <t>-380969321</t>
  </si>
  <si>
    <t>962032230</t>
  </si>
  <si>
    <t>Bourání zdiva nadzákladového z cihel pálených plných nebo lícových nebo vápenopískových, na maltu vápennou nebo vápenocementovou, objemu do 1 m3</t>
  </si>
  <si>
    <t>1011619120</t>
  </si>
  <si>
    <t>https://podminky.urs.cz/item/CS_URS_2024_02/962032230</t>
  </si>
  <si>
    <t>(1,2*1)*3*0,375</t>
  </si>
  <si>
    <t>1,475*1*0,375</t>
  </si>
  <si>
    <t>(2,4*1)*2*0,375</t>
  </si>
  <si>
    <t>965043441</t>
  </si>
  <si>
    <t>Bourání mazanin betonových s potěrem nebo teracem tl. do 150 mm, plochy přes 4 m2</t>
  </si>
  <si>
    <t>-1114613639</t>
  </si>
  <si>
    <t>https://podminky.urs.cz/item/CS_URS_2024_02/965043441</t>
  </si>
  <si>
    <t>balkony</t>
  </si>
  <si>
    <t>(9*0,9+8,775*0,825+4,2*0,6)*0,15</t>
  </si>
  <si>
    <t>968072455</t>
  </si>
  <si>
    <t>Vybourání kovových rámů oken s křídly, dveřních zárubní, vrat, stěn, ostění nebo obkladů dveřních zárubní, plochy do 2 m2</t>
  </si>
  <si>
    <t>787192898</t>
  </si>
  <si>
    <t>https://podminky.urs.cz/item/CS_URS_2024_02/968072455</t>
  </si>
  <si>
    <t>0,8*2*3</t>
  </si>
  <si>
    <t>968082016</t>
  </si>
  <si>
    <t>Vybourání plastových rámů oken s křídly, dveřních zárubní, vrat rámu oken s křídly, plochy přes 1 do 2 m2</t>
  </si>
  <si>
    <t>-1341339735</t>
  </si>
  <si>
    <t>https://podminky.urs.cz/item/CS_URS_2024_02/968082016</t>
  </si>
  <si>
    <t>(1,2*1,6)*3</t>
  </si>
  <si>
    <t>968082017</t>
  </si>
  <si>
    <t>Vybourání plastových rámů oken s křídly, dveřních zárubní, vrat rámu oken s křídly, plochy přes 2 do 4 m2</t>
  </si>
  <si>
    <t>-1936742961</t>
  </si>
  <si>
    <t>https://podminky.urs.cz/item/CS_URS_2024_02/968082017</t>
  </si>
  <si>
    <t>1,475*1,6</t>
  </si>
  <si>
    <t>(2,4*1,6)*2</t>
  </si>
  <si>
    <t>968082021</t>
  </si>
  <si>
    <t>Vybourání plastových rámů oken s křídly, dveřních zárubní, vrat dveřních zárubní, plochy do 2 m2</t>
  </si>
  <si>
    <t>-1712670109</t>
  </si>
  <si>
    <t>https://podminky.urs.cz/item/CS_URS_2024_02/968082021</t>
  </si>
  <si>
    <t>(0,9*2,2)*3</t>
  </si>
  <si>
    <t>977151122</t>
  </si>
  <si>
    <t>Jádrové vrty diamantovými korunkami do stavebních materiálů (železobetonu, betonu, cihel, obkladů, dlažeb, kamene) průměru přes 120 do 130 mm</t>
  </si>
  <si>
    <t>1690292286</t>
  </si>
  <si>
    <t>https://podminky.urs.cz/item/CS_URS_2024_02/977151122</t>
  </si>
  <si>
    <t>0,4*3</t>
  </si>
  <si>
    <t>997013211</t>
  </si>
  <si>
    <t>Vnitrostaveništní doprava suti a vybouraných hmot vodorovně do 50 m s naložením ručně pro budovy a haly výšky do 6 m</t>
  </si>
  <si>
    <t>1507645229</t>
  </si>
  <si>
    <t>https://podminky.urs.cz/item/CS_URS_2024_02/997013211</t>
  </si>
  <si>
    <t>-1455665121</t>
  </si>
  <si>
    <t>-927759529</t>
  </si>
  <si>
    <t>32,539*14</t>
  </si>
  <si>
    <t>-1609620778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</si>
  <si>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</si>
  <si>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</si>
  <si>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-349943806</t>
  </si>
  <si>
    <t>https://podminky.urs.cz/item/CS_URS_2024_02/998018001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</si>
  <si>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</si>
  <si>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</si>
  <si>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</si>
  <si>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</si>
  <si>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1847659621</t>
  </si>
  <si>
    <t>https://podminky.urs.cz/item/CS_URS_2024_02/713121111</t>
  </si>
  <si>
    <t>(9*0,9+8,775*0,825+4,2*0,6)</t>
  </si>
  <si>
    <t>28372309</t>
  </si>
  <si>
    <t>deska EPS 100 pro konstrukce s běžným zatížením λ=0,037 tl 100mm</t>
  </si>
  <si>
    <t>428642124</t>
  </si>
  <si>
    <t>17,859*1,05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</si>
  <si>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</si>
  <si>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</si>
  <si>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-1954871269</t>
  </si>
  <si>
    <t>https://podminky.urs.cz/item/CS_URS_2024_02/713131141</t>
  </si>
  <si>
    <t>(6,1)*2,7</t>
  </si>
  <si>
    <t>63152263</t>
  </si>
  <si>
    <t>deska tepelně izolační minerální kontaktních fasád podélné vlákno λ=0,034 tl 100mm</t>
  </si>
  <si>
    <t>-2023575428</t>
  </si>
  <si>
    <t>16,47*1,1 'Přepočtené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</si>
  <si>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</si>
  <si>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</si>
  <si>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580072490</t>
  </si>
  <si>
    <t>https://podminky.urs.cz/item/CS_URS_2024_02/998713121</t>
  </si>
  <si>
    <t>763</t>
  </si>
  <si>
    <t>Konstrukce suché výstavby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</si>
  <si>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</si>
  <si>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</si>
  <si>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1519271328</t>
  </si>
  <si>
    <t>https://podminky.urs.cz/item/CS_URS_2024_02/763121426</t>
  </si>
  <si>
    <t>(2,1*1,5)*3</t>
  </si>
  <si>
    <t>1,9*2,6</t>
  </si>
  <si>
    <t>1,4*1,5</t>
  </si>
  <si>
    <t>763131412</t>
  </si>
  <si>
    <t>Podhled ze sádrokartonových desek dvouvrstvá zavěšená spodní konstrukce z ocelových profilů CD, UD jednoduše opláštěná deskou standardní A, tl. 12,5 mm, s izolací</t>
  </si>
  <si>
    <t>-2025830678</t>
  </si>
  <si>
    <t>https://podminky.urs.cz/item/CS_URS_2024_02/763131412</t>
  </si>
  <si>
    <t>3*1,65+3*4,25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</si>
  <si>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</si>
  <si>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</si>
  <si>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-1045581542</t>
  </si>
  <si>
    <t>https://podminky.urs.cz/item/CS_URS_2024_02/998763331</t>
  </si>
  <si>
    <t>764</t>
  </si>
  <si>
    <t>Konstrukce klempířské</t>
  </si>
  <si>
    <t>764216604</t>
  </si>
  <si>
    <t>Oplechování parapetů z pozinkovaného plechu s povrchovou úpravou rovných mechanicky kotvené, bez rohů rš 330 mm</t>
  </si>
  <si>
    <t>1954820385</t>
  </si>
  <si>
    <t>https://podminky.urs.cz/item/CS_URS_2024_02/764216604</t>
  </si>
  <si>
    <t>4,2</t>
  </si>
  <si>
    <t>4,075</t>
  </si>
  <si>
    <t>4,8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</si>
  <si>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</si>
  <si>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</si>
  <si>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652526250</t>
  </si>
  <si>
    <t>https://podminky.urs.cz/item/CS_URS_2024_02/998764121</t>
  </si>
  <si>
    <t>766</t>
  </si>
  <si>
    <t>Konstrukce truhlářské</t>
  </si>
  <si>
    <t>766622132</t>
  </si>
  <si>
    <t>Montáž oken plastových včetně montáže rámu plochy přes 1 m2 otevíravých do zdiva, výšky přes 1,5 do 2,5 m</t>
  </si>
  <si>
    <t>756144522</t>
  </si>
  <si>
    <t>https://podminky.urs.cz/item/CS_URS_2024_02/766622132</t>
  </si>
  <si>
    <t>4,2*1,6</t>
  </si>
  <si>
    <t>4,075*1,6</t>
  </si>
  <si>
    <t>4*1,6</t>
  </si>
  <si>
    <t>4,8*1,6</t>
  </si>
  <si>
    <t>61140054</t>
  </si>
  <si>
    <t>okno plastové otevíravé/sklopné trojsklo přes plochu 1m2 v 1,5-2,5m</t>
  </si>
  <si>
    <t>648811115</t>
  </si>
  <si>
    <t>766629631</t>
  </si>
  <si>
    <t>Předsazená montáž otvorových výplní dveří utěsnění připojovací spáry ostění nebo nadpraží komprimační páskou</t>
  </si>
  <si>
    <t>-969846183</t>
  </si>
  <si>
    <t>https://podminky.urs.cz/item/CS_URS_2024_02/766629631</t>
  </si>
  <si>
    <t>(4,2+1,6)*2+(4,075+1,6)*2+(4+1,6)*2+(4,8+1,6)*2</t>
  </si>
  <si>
    <t>59071028</t>
  </si>
  <si>
    <t>páska okenní těsnící měkčený pěnový PUR impregnovaná s integrovanou páskou 15-66x58mm</t>
  </si>
  <si>
    <t>-989200681</t>
  </si>
  <si>
    <t>46,95*1,1 'Přepočtené koeficientem množství</t>
  </si>
  <si>
    <t>766660171</t>
  </si>
  <si>
    <t>Montáž dveřních křídel dřevěných nebo plastových otevíravých do obložkové zárubně povrchově upravených jednokřídlových, šířky do 800 mm</t>
  </si>
  <si>
    <t>-695105199</t>
  </si>
  <si>
    <t>https://podminky.urs.cz/item/CS_URS_2024_02/766660171</t>
  </si>
  <si>
    <t>3+3</t>
  </si>
  <si>
    <t>61162085</t>
  </si>
  <si>
    <t>dveře jednokřídlé dřevotřískové povrch laminátový plné 700x1970-2100mm</t>
  </si>
  <si>
    <t>752035679</t>
  </si>
  <si>
    <t>61162086</t>
  </si>
  <si>
    <t>dveře jednokřídlé dřevotřískové povrch laminátový plné 800x1970-2100mm</t>
  </si>
  <si>
    <t>-1643377312</t>
  </si>
  <si>
    <t>766660729</t>
  </si>
  <si>
    <t>Montáž dveřních doplňků dveřního kování interiérového štítku s klikou</t>
  </si>
  <si>
    <t>1045439184</t>
  </si>
  <si>
    <t>https://podminky.urs.cz/item/CS_URS_2024_02/766660729</t>
  </si>
  <si>
    <t>54914123</t>
  </si>
  <si>
    <t>kování rozetové klika/klika</t>
  </si>
  <si>
    <t>-689469985</t>
  </si>
  <si>
    <t>766682111</t>
  </si>
  <si>
    <t>Montáž zárubní dřevěných nebo plastových obložkových, pro dveře jednokřídlové, tloušťky stěny do 170 mm</t>
  </si>
  <si>
    <t>-264543078</t>
  </si>
  <si>
    <t>https://podminky.urs.cz/item/CS_URS_2024_02/766682111</t>
  </si>
  <si>
    <t>61182307</t>
  </si>
  <si>
    <t>zárubeň jednokřídlá obložková s laminátovým povrchem tl stěny 60-150mm rozměru 600-1100/1970, 2100mm</t>
  </si>
  <si>
    <t>225344429</t>
  </si>
  <si>
    <t>766694116</t>
  </si>
  <si>
    <t>Montáž ostatních truhlářských konstrukcí parapetních desek dřevěných nebo plastových šířky do 300 mm</t>
  </si>
  <si>
    <t>1844879108</t>
  </si>
  <si>
    <t>https://podminky.urs.cz/item/CS_URS_2024_02/766694116</t>
  </si>
  <si>
    <t>4,2+4,075+4+4,8</t>
  </si>
  <si>
    <t>60794101</t>
  </si>
  <si>
    <t>parapet dřevotřískový vnitřní povrch laminátový š 200mm</t>
  </si>
  <si>
    <t>-502137460</t>
  </si>
  <si>
    <t>61144019</t>
  </si>
  <si>
    <t>koncovka k parapetu plastovému vnitřnímu 1 pár</t>
  </si>
  <si>
    <t>sada</t>
  </si>
  <si>
    <t>533481341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</si>
  <si>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</si>
  <si>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</si>
  <si>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1771655621</t>
  </si>
  <si>
    <t>https://podminky.urs.cz/item/CS_URS_2024_02/998766121</t>
  </si>
  <si>
    <t>-1006581014</t>
  </si>
  <si>
    <t>8,775+9,3</t>
  </si>
  <si>
    <t>767649198</t>
  </si>
  <si>
    <t>Montáž dveří ocelových nebo hliníkových doplňků dveří panikového kování dveří dvoukřídlých</t>
  </si>
  <si>
    <t>1143009522</t>
  </si>
  <si>
    <t>https://podminky.urs.cz/item/CS_URS_2024_02/767649198</t>
  </si>
  <si>
    <t>54914135</t>
  </si>
  <si>
    <t>kování panikové klika/klika</t>
  </si>
  <si>
    <t>-1662547014</t>
  </si>
  <si>
    <t>1*2 'Přepočtené koeficientem množství</t>
  </si>
  <si>
    <t>767651113</t>
  </si>
  <si>
    <t>Montáž vrat garážových nebo průmyslových sekčních zajížděcích pod strop, plochy přes 9 do 13 m2</t>
  </si>
  <si>
    <t>-1068329797</t>
  </si>
  <si>
    <t>https://podminky.urs.cz/item/CS_URS_2024_02/767651113</t>
  </si>
  <si>
    <t>55345802</t>
  </si>
  <si>
    <t>vrata průmyslová sekční z ocelových lamel, zateplená PUR tl 67mm</t>
  </si>
  <si>
    <t>745862402</t>
  </si>
  <si>
    <t>3,3*3,6*2</t>
  </si>
  <si>
    <t>767651121</t>
  </si>
  <si>
    <t>Montáž vrat garážových nebo průmyslových příslušenství sekčních vrat kliky se zámkem pro ruční otevírání</t>
  </si>
  <si>
    <t>-2071142303</t>
  </si>
  <si>
    <t>https://podminky.urs.cz/item/CS_URS_2024_02/767651121</t>
  </si>
  <si>
    <t>55345889</t>
  </si>
  <si>
    <t>pohon garážových vrat ruční klika se zámkem chrom sada</t>
  </si>
  <si>
    <t>-1712831276</t>
  </si>
  <si>
    <t>767651126</t>
  </si>
  <si>
    <t>Montáž vrat garážových nebo průmyslových příslušenství sekčních vrat elektrického pohonu</t>
  </si>
  <si>
    <t>1539557848</t>
  </si>
  <si>
    <t>https://podminky.urs.cz/item/CS_URS_2024_02/767651126</t>
  </si>
  <si>
    <t>55345877</t>
  </si>
  <si>
    <t>pohon garážových sekčních a výklopných vrat o síle 800N max. 25 cyklů denně</t>
  </si>
  <si>
    <t>243507248</t>
  </si>
  <si>
    <t>767651131</t>
  </si>
  <si>
    <t>Montáž vrat garážových nebo průmyslových příslušenství sekčních vrat fotobuněk pro bezpečný chod</t>
  </si>
  <si>
    <t>pár</t>
  </si>
  <si>
    <t>-1030108020</t>
  </si>
  <si>
    <t>https://podminky.urs.cz/item/CS_URS_2024_02/767651131</t>
  </si>
  <si>
    <t>40461020</t>
  </si>
  <si>
    <t>fotobuňka bezpečnostní infrazávora dosah do 30m</t>
  </si>
  <si>
    <t>1111692880</t>
  </si>
  <si>
    <t>767651823</t>
  </si>
  <si>
    <t>Demontáž garážových a průmyslových vrat otvíravých, plochy přes 9 do 13 m2</t>
  </si>
  <si>
    <t>1957424212</t>
  </si>
  <si>
    <t>https://podminky.urs.cz/item/CS_URS_2024_02/767651823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</si>
  <si>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</si>
  <si>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</si>
  <si>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1576623058</t>
  </si>
  <si>
    <t>https://podminky.urs.cz/item/CS_URS_2024_02/998767121</t>
  </si>
  <si>
    <t>783</t>
  </si>
  <si>
    <t>Dokončovací práce - nátěry</t>
  </si>
  <si>
    <t>783823135</t>
  </si>
  <si>
    <t>Penetrační nátěr omítek hladkých omítek hladkých, zrnitých tenkovrstvých nebo štukových stupně členitosti 1 a 2 silikonový</t>
  </si>
  <si>
    <t>2127928891</t>
  </si>
  <si>
    <t>https://podminky.urs.cz/item/CS_URS_2024_02/783823135</t>
  </si>
  <si>
    <t>783827425</t>
  </si>
  <si>
    <t>Krycí (ochranný ) nátěr omítek dvojnásobný hladkých omítek hladkých, zrnitých tenkovrstvých nebo štukových stupně členitosti 1 a 2 silikonový</t>
  </si>
  <si>
    <t>-1345041012</t>
  </si>
  <si>
    <t>https://podminky.urs.cz/item/CS_URS_2024_02/783827425</t>
  </si>
  <si>
    <t>83</t>
  </si>
  <si>
    <t>783897603</t>
  </si>
  <si>
    <t>Krycí (ochranný ) nátěr omítek Příplatek k cenám za zvýšenou pracnost provádění styku 2 barev dvojnásobného nátěru</t>
  </si>
  <si>
    <t>-924787346</t>
  </si>
  <si>
    <t>https://podminky.urs.cz/item/CS_URS_2024_02/783897603</t>
  </si>
  <si>
    <t>7,2*2</t>
  </si>
  <si>
    <t>783897615</t>
  </si>
  <si>
    <t>Krycí (ochranný ) nátěr omítek Příplatek k cenám za provádění barevného nátěru v odstínu sytém dvojnásobného</t>
  </si>
  <si>
    <t>1742173272</t>
  </si>
  <si>
    <t>https://podminky.urs.cz/item/CS_URS_2024_02/783897615</t>
  </si>
  <si>
    <t>751</t>
  </si>
  <si>
    <t>Vzduchotechnika</t>
  </si>
  <si>
    <t>751111012</t>
  </si>
  <si>
    <t>Montáž ventilátoru axiálního nízkotlakého nástěnného základního, průměru přes 100 do 200 mm</t>
  </si>
  <si>
    <t>-397464700</t>
  </si>
  <si>
    <t>https://podminky.urs.cz/item/CS_URS_2024_02/751111012</t>
  </si>
  <si>
    <t>87</t>
  </si>
  <si>
    <t>42914115</t>
  </si>
  <si>
    <t>ventilátor axiální stěnový skříň z plastu IP44 25W D 125mm</t>
  </si>
  <si>
    <t>2000036585</t>
  </si>
  <si>
    <t>751511122</t>
  </si>
  <si>
    <t>Montáž potrubí plechového skupiny I kruhového s přírubou tloušťky plechu 0,6 mm, průměru přes 100 do 200 mm</t>
  </si>
  <si>
    <t>1773163353</t>
  </si>
  <si>
    <t>https://podminky.urs.cz/item/CS_URS_2024_02/751511122</t>
  </si>
  <si>
    <t>0,7*2+3,5</t>
  </si>
  <si>
    <t>89</t>
  </si>
  <si>
    <t>42981097</t>
  </si>
  <si>
    <t>trouba spirálně vinutá Pz D 125mm, l=3000mm</t>
  </si>
  <si>
    <t>-413951979</t>
  </si>
  <si>
    <t>4,9*1,2 'Přepočtené koeficientem množství</t>
  </si>
  <si>
    <t>998751121</t>
  </si>
  <si>
    <t>Přesun hmot pro vzduchotechniku stanovený z hmotnosti přesunovaného materiálu vodorovná dopravní vzdálenost do 100 m ruční (bez užití mechanizace) v objektech výšky do 12 m</t>
  </si>
  <si>
    <t>-384058071</t>
  </si>
  <si>
    <t>https://podminky.urs.cz/item/CS_URS_2024_02/998751121</t>
  </si>
  <si>
    <t>771</t>
  </si>
  <si>
    <t>Podlahy z dlaždic</t>
  </si>
  <si>
    <t>91</t>
  </si>
  <si>
    <t>771121011</t>
  </si>
  <si>
    <t>Příprava podkladu před provedením dlažby nátěr penetrační na podlahu</t>
  </si>
  <si>
    <t>1650433679</t>
  </si>
  <si>
    <t>https://podminky.urs.cz/item/CS_URS_2024_02/771121011</t>
  </si>
  <si>
    <t>771151022</t>
  </si>
  <si>
    <t>Příprava podkladu před provedením dlažby samonivelační stěrka min. pevnosti 30 MPa, tloušťky přes 3 do 5 mm</t>
  </si>
  <si>
    <t>-1882141331</t>
  </si>
  <si>
    <t>https://podminky.urs.cz/item/CS_URS_2024_02/771151022</t>
  </si>
  <si>
    <t>2,14*3+1,9*0,9+1,9*2+4,4*0,9+1,2*0,375*2+1,375*2,425</t>
  </si>
  <si>
    <t>2,075*1,4+1*0,775+0,9*1,2+0,9*2,4+1,53*3,225+2,67*0,8+8</t>
  </si>
  <si>
    <t>771571810</t>
  </si>
  <si>
    <t>Demontáž podlah z dlaždic keramických kladených do malty</t>
  </si>
  <si>
    <t>-1760750041</t>
  </si>
  <si>
    <t>https://podminky.urs.cz/item/CS_URS_2024_02/771571810</t>
  </si>
  <si>
    <t>5*4,2+2,24*3+1,9*2+1,04*2,665+1,375*2,425</t>
  </si>
  <si>
    <t>4,4*4,275+1,53*3,225+2,67*2,125+7,5+4,275*2,66+4,275*4,4</t>
  </si>
  <si>
    <t>771574476</t>
  </si>
  <si>
    <t>Montáž podlah z dlaždic keramických lepených cementovým flexibilním lepidlem pro vysoké mechanické zatížení, tloušťky přes 10 mm přes 9 do 12 ks/m2</t>
  </si>
  <si>
    <t>-1577093875</t>
  </si>
  <si>
    <t>https://podminky.urs.cz/item/CS_URS_2024_02/771574476</t>
  </si>
  <si>
    <t>118</t>
  </si>
  <si>
    <t>59761174</t>
  </si>
  <si>
    <t>dlažba keramická slinutá mrazuvzdorná R11/B povrch reliéfní/matný tl do 10mm přes 9 do 12ks/m2</t>
  </si>
  <si>
    <t>-974510057</t>
  </si>
  <si>
    <t>42,114*1,1 'Přepočtené koeficientem množství</t>
  </si>
  <si>
    <t>771592011</t>
  </si>
  <si>
    <t>Čištění vnitřních ploch po položení dlažby podlah nebo schodišť chemickými prostředky</t>
  </si>
  <si>
    <t>1822994686</t>
  </si>
  <si>
    <t>https://podminky.urs.cz/item/CS_URS_2024_02/771592011</t>
  </si>
  <si>
    <t>97</t>
  </si>
  <si>
    <t>998771121</t>
  </si>
  <si>
    <t>Přesun hmot pro podlahy z dlaždic stanovený z hmotnosti přesunovaného materiálu vodorovná dopravní vzdálenost do 50 m ruční (bez užití mechanizace) v objektech výšky do 6 m</t>
  </si>
  <si>
    <t>237346037</t>
  </si>
  <si>
    <t>https://podminky.urs.cz/item/CS_URS_2024_02/998771121</t>
  </si>
  <si>
    <t>777</t>
  </si>
  <si>
    <t>Podlahy lité</t>
  </si>
  <si>
    <t>777121115</t>
  </si>
  <si>
    <t>Vyrovnání podkladu epoxidovou stěrkou plněnou pískem, tloušťky přes 3 do 5 mm, plochy přes 1,0 m2</t>
  </si>
  <si>
    <t>127130023</t>
  </si>
  <si>
    <t>https://podminky.urs.cz/item/CS_URS_2024_02/777121115</t>
  </si>
  <si>
    <t>0,9*4,79+5*4,2+1,2*0,375+2,4*0,375+1,675*1,04+9+3*1,65+3*4,25</t>
  </si>
  <si>
    <t>4,275*2,66+11+4,275*6</t>
  </si>
  <si>
    <t>99</t>
  </si>
  <si>
    <t>777131111</t>
  </si>
  <si>
    <t>Penetrační nátěr podlahy epoxidový předem plněný pískem</t>
  </si>
  <si>
    <t>1172468245</t>
  </si>
  <si>
    <t>https://podminky.urs.cz/item/CS_URS_2024_02/777131111</t>
  </si>
  <si>
    <t>777511105</t>
  </si>
  <si>
    <t>Krycí stěrka dekorativní epoxidová, tloušťky přes 2 do 3 mm</t>
  </si>
  <si>
    <t>821857081</t>
  </si>
  <si>
    <t>https://podminky.urs.cz/item/CS_URS_2024_02/777511105</t>
  </si>
  <si>
    <t>101</t>
  </si>
  <si>
    <t>777611101</t>
  </si>
  <si>
    <t>Krycí nátěr podlahy dekorativní epoxidový</t>
  </si>
  <si>
    <t>16678028</t>
  </si>
  <si>
    <t>https://podminky.urs.cz/item/CS_URS_2024_02/777611101</t>
  </si>
  <si>
    <t>777611161</t>
  </si>
  <si>
    <t>Krycí nátěr podlahy protiskluzová úprava prosyp křemenným pískem</t>
  </si>
  <si>
    <t>-1895506036</t>
  </si>
  <si>
    <t>https://podminky.urs.cz/item/CS_URS_2024_02/777611161</t>
  </si>
  <si>
    <t>103</t>
  </si>
  <si>
    <t>777612101</t>
  </si>
  <si>
    <t>Uzavírací nátěr podlahy epoxidový barevný</t>
  </si>
  <si>
    <t>1468182316</t>
  </si>
  <si>
    <t>https://podminky.urs.cz/item/CS_URS_2024_02/777612101</t>
  </si>
  <si>
    <t>777911111</t>
  </si>
  <si>
    <t>Napojení na stěnu nebo sokl fabionem z epoxidové stěrky plněné pískem tuhé</t>
  </si>
  <si>
    <t>-1829475695</t>
  </si>
  <si>
    <t>https://podminky.urs.cz/item/CS_URS_2024_02/777911111</t>
  </si>
  <si>
    <t>103,125*1,3</t>
  </si>
  <si>
    <t>105</t>
  </si>
  <si>
    <t>998777121</t>
  </si>
  <si>
    <t>Přesun hmot pro podlahy lité stanovený z hmotnosti přesunovaného materiálu vodorovná dopravní vzdálenost do 50 m ruční (bez užití mechanizace) v objektech výšky do 6 m</t>
  </si>
  <si>
    <t>1233877936</t>
  </si>
  <si>
    <t>https://podminky.urs.cz/item/CS_URS_2024_02/998777121</t>
  </si>
  <si>
    <t>781</t>
  </si>
  <si>
    <t>Dokončovací práce - obklady</t>
  </si>
  <si>
    <t>106</t>
  </si>
  <si>
    <t>781111011</t>
  </si>
  <si>
    <t>Příprava podkladu před provedením obkladu oprášení (ometení) stěny</t>
  </si>
  <si>
    <t>-1462350983</t>
  </si>
  <si>
    <t>https://podminky.urs.cz/item/CS_URS_2024_02/781111011</t>
  </si>
  <si>
    <t>107</t>
  </si>
  <si>
    <t>781121011</t>
  </si>
  <si>
    <t>Příprava podkladu před provedením obkladu nátěr penetrační na stěnu</t>
  </si>
  <si>
    <t>-1834348190</t>
  </si>
  <si>
    <t>https://podminky.urs.cz/item/CS_URS_2024_02/781121011</t>
  </si>
  <si>
    <t>(2,14+3*2+0,54+0,4+2*2+1,9+0,7+0,9+1,9+1,375*2+2,425*2)*2,1</t>
  </si>
  <si>
    <t>(1,4+2,075+1,3+1+0,775+2,4+0,9+1,2*2+1,53+3,225+0,95+0,375+2,325+2,67*2+1,2*7+0,8)*2,1</t>
  </si>
  <si>
    <t>108</t>
  </si>
  <si>
    <t>781131112</t>
  </si>
  <si>
    <t>Izolace stěny pod obklad izolace nátěrem nebo stěrkou ve dvou vrstvách</t>
  </si>
  <si>
    <t>-1916052410</t>
  </si>
  <si>
    <t>https://podminky.urs.cz/item/CS_URS_2024_02/781131112</t>
  </si>
  <si>
    <t>109</t>
  </si>
  <si>
    <t>781151031</t>
  </si>
  <si>
    <t>Příprava podkladu před provedením obkladu celoplošné vyrovnání podkladu stěrkou, tloušťky 3 mm</t>
  </si>
  <si>
    <t>1572680725</t>
  </si>
  <si>
    <t>https://podminky.urs.cz/item/CS_URS_2024_02/781151031</t>
  </si>
  <si>
    <t>110</t>
  </si>
  <si>
    <t>781471810</t>
  </si>
  <si>
    <t>Demontáž obkladů z dlaždic keramických kladených do malty</t>
  </si>
  <si>
    <t>-372023877</t>
  </si>
  <si>
    <t>https://podminky.urs.cz/item/CS_URS_2024_02/781471810</t>
  </si>
  <si>
    <t>(1,9+0,9+0,9+0,375+2,425+1,375+3,425)*2,1</t>
  </si>
  <si>
    <t>(2,4+2,075+1,4+1,3+1+0,9*2+1,2*2+2,4*2+0,9*2+3,225+0,95+1,325+2,67*2+0,8*3+1,2*7)*2,1</t>
  </si>
  <si>
    <t>111</t>
  </si>
  <si>
    <t>781472215</t>
  </si>
  <si>
    <t>Montáž keramických obkladů stěn lepených cementovým flexibilním lepidlem hladkých přes 6 do 9 ks/m2</t>
  </si>
  <si>
    <t>-1414076904</t>
  </si>
  <si>
    <t>https://podminky.urs.cz/item/CS_URS_2024_02/781472215</t>
  </si>
  <si>
    <t>112</t>
  </si>
  <si>
    <t>59761718</t>
  </si>
  <si>
    <t>obklad keramický nemrazuvzdorný povrch hladký/matný tl do 10mm přes 6 do 9ks/m2</t>
  </si>
  <si>
    <t>-592191845</t>
  </si>
  <si>
    <t>128,678*1,15 'Přepočtené koeficientem množství</t>
  </si>
  <si>
    <t>113</t>
  </si>
  <si>
    <t>781492111</t>
  </si>
  <si>
    <t>Obklad - dokončující práce montáž profilu kladeného do malty rohového</t>
  </si>
  <si>
    <t>2033398928</t>
  </si>
  <si>
    <t>https://podminky.urs.cz/item/CS_URS_2024_02/781492111</t>
  </si>
  <si>
    <t>114</t>
  </si>
  <si>
    <t>28342001</t>
  </si>
  <si>
    <t>lišta ukončovací z PVC 8mm</t>
  </si>
  <si>
    <t>-1873585690</t>
  </si>
  <si>
    <t>65*1,05 'Přepočtené koeficientem množství</t>
  </si>
  <si>
    <t>115</t>
  </si>
  <si>
    <t>781495211</t>
  </si>
  <si>
    <t>Čištění vnitřních ploch po provedení obkladu stěn chemickými prostředky</t>
  </si>
  <si>
    <t>-307271961</t>
  </si>
  <si>
    <t>https://podminky.urs.cz/item/CS_URS_2024_02/781495211</t>
  </si>
  <si>
    <t>116</t>
  </si>
  <si>
    <t>998781121</t>
  </si>
  <si>
    <t>Přesun hmot pro obklady keramické stanovený z hmotnosti přesunovaného materiálu vodorovná dopravní vzdálenost do 50 m ruční (bez užití mechanizace) v objektech výšky do 6 m</t>
  </si>
  <si>
    <t>-1818569212</t>
  </si>
  <si>
    <t>https://podminky.urs.cz/item/CS_URS_2024_02/998781121</t>
  </si>
  <si>
    <t>117</t>
  </si>
  <si>
    <t>290505653</t>
  </si>
  <si>
    <t>Soupis:</t>
  </si>
  <si>
    <t>D9.1 - ZTI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</si>
  <si>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</si>
  <si>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</si>
  <si>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</si>
  <si>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</si>
  <si>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 xml:space="preserve">    VRN1 - Průzkumné, geodetické a projektové práce</t>
  </si>
  <si>
    <t xml:space="preserve">    VRN9 - Ostatní náklady</t>
  </si>
  <si>
    <t>612135101</t>
  </si>
  <si>
    <t>Hrubá výplň rýh maltou jakékoli šířky rýhy ve stěnách</t>
  </si>
  <si>
    <t>https://podminky.urs.cz/item/CS_URS_2024_02/612135101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</si>
  <si>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</si>
  <si>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</si>
  <si>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https://podminky.urs.cz/item/CS_URS_2024_02/971033231</t>
  </si>
  <si>
    <t>974032132</t>
  </si>
  <si>
    <t>Vysekání rýh ve stěnách nebo příčkách z dutých cihel, tvárnic, desek z dutých cihel nebo tvárnic do hl. 50 mm a šířky do 70 mm</t>
  </si>
  <si>
    <t>https://podminky.urs.cz/item/CS_URS_2024_02/974032132</t>
  </si>
  <si>
    <t>974032142</t>
  </si>
  <si>
    <t>Vysekání rýh ve stěnách nebo příčkách z dutých cihel, tvárnic, desek z dutých cihel nebo tvárnic do hl. 70 mm a šířky do 70 mm</t>
  </si>
  <si>
    <t>https://podminky.urs.cz/item/CS_URS_2024_02/974032142</t>
  </si>
  <si>
    <t>974032164</t>
  </si>
  <si>
    <t>Vysekání rýh ve stěnách nebo příčkách z dutých cihel, tvárnic, desek z dutých cihel nebo tvárnic do hl. 150 mm a šířky do 150 mm</t>
  </si>
  <si>
    <t>https://podminky.urs.cz/item/CS_URS_2024_02/974032164</t>
  </si>
  <si>
    <t>721</t>
  </si>
  <si>
    <t>Zdravotechnika - vnitřní kanalizace</t>
  </si>
  <si>
    <t>721171905</t>
  </si>
  <si>
    <t>Opravy odpadního potrubí plastového vsazení odbočky do potrubí DN 110</t>
  </si>
  <si>
    <t>https://podminky.urs.cz/item/CS_URS_2024_02/721171905</t>
  </si>
  <si>
    <t>722182015</t>
  </si>
  <si>
    <t>Podpůrný žlab pro potrubí průměru D 50</t>
  </si>
  <si>
    <t>https://podminky.urs.cz/item/CS_URS_2024_02/722182015</t>
  </si>
  <si>
    <t>721174041</t>
  </si>
  <si>
    <t>Potrubí z trub polypropylenových připojovací DN 32</t>
  </si>
  <si>
    <t>https://podminky.urs.cz/item/CS_URS_2024_02/721174041</t>
  </si>
  <si>
    <t>721174042</t>
  </si>
  <si>
    <t>Potrubí z trub polypropylenových připojovací DN 40</t>
  </si>
  <si>
    <t>https://podminky.urs.cz/item/CS_URS_2024_02/721174042</t>
  </si>
  <si>
    <t>721174043</t>
  </si>
  <si>
    <t>Potrubí z trub polypropylenových připojovací DN 50</t>
  </si>
  <si>
    <t>https://podminky.urs.cz/item/CS_URS_2024_02/721174043</t>
  </si>
  <si>
    <t>721174045</t>
  </si>
  <si>
    <t>Potrubí z trub polypropylenových připojovací DN 110</t>
  </si>
  <si>
    <t>https://podminky.urs.cz/item/CS_URS_2024_02/721174045</t>
  </si>
  <si>
    <t>721194103</t>
  </si>
  <si>
    <t>Vyměření přípojek na potrubí vyvedení a upevnění odpadních výpustek DN 32</t>
  </si>
  <si>
    <t>https://podminky.urs.cz/item/CS_URS_2024_02/721194103</t>
  </si>
  <si>
    <t>721194104</t>
  </si>
  <si>
    <t>Vyměření přípojek na potrubí vyvedení a upevnění odpadních výpustek DN 40</t>
  </si>
  <si>
    <t>https://podminky.urs.cz/item/CS_URS_2024_02/721194104</t>
  </si>
  <si>
    <t>721194105</t>
  </si>
  <si>
    <t>Vyměření přípojek na potrubí vyvedení a upevnění odpadních výpustek DN 50</t>
  </si>
  <si>
    <t>https://podminky.urs.cz/item/CS_URS_2024_02/721194105</t>
  </si>
  <si>
    <t>721194109</t>
  </si>
  <si>
    <t>Vyměření přípojek na potrubí vyvedení a upevnění odpadních výpustek DN 110</t>
  </si>
  <si>
    <t>https://podminky.urs.cz/item/CS_URS_2024_02/721194109</t>
  </si>
  <si>
    <t>721274126</t>
  </si>
  <si>
    <t>Ventily přivzdušňovací odpadních potrubí vnitřní DN 110</t>
  </si>
  <si>
    <t>https://podminky.urs.cz/item/CS_URS_2024_02/721274126</t>
  </si>
  <si>
    <t>721290111</t>
  </si>
  <si>
    <t>Zkouška těsnosti kanalizace v objektech vodou do DN 125</t>
  </si>
  <si>
    <t>https://podminky.urs.cz/item/CS_URS_2024_02/721290111</t>
  </si>
  <si>
    <t>2+8+19+8</t>
  </si>
  <si>
    <t>998721101</t>
  </si>
  <si>
    <t>Přesun hmot pro vnitřní kanalizaci stanovený z hmotnosti přesunovaného materiálu vodorovná dopravní vzdálenost do 50 m základní v objektech výšky do 6 m</t>
  </si>
  <si>
    <t>https://podminky.urs.cz/item/CS_URS_2024_02/998721101</t>
  </si>
  <si>
    <t>722174002</t>
  </si>
  <si>
    <t>Potrubí z plastových trubek z polypropylenu PPR svařovaných polyfúzně PN 16 (SDR 7,4) D 20 x 2,8</t>
  </si>
  <si>
    <t>https://podminky.urs.cz/item/CS_URS_2024_02/722174002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</si>
  <si>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</si>
  <si>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</si>
  <si>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https://podminky.urs.cz/item/CS_URS_2024_02/722181221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</si>
  <si>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</si>
  <si>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</si>
  <si>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</si>
  <si>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722182012</t>
  </si>
  <si>
    <t>Podpůrný žlab pro potrubí průměru D 25</t>
  </si>
  <si>
    <t>https://podminky.urs.cz/item/CS_URS_2024_02/722182012</t>
  </si>
  <si>
    <t>722190401</t>
  </si>
  <si>
    <t>Zřízení přípojek na potrubí vyvedení a upevnění výpustek do DN 25</t>
  </si>
  <si>
    <t>https://podminky.urs.cz/item/CS_URS_2024_02/722190401</t>
  </si>
  <si>
    <t>722224115</t>
  </si>
  <si>
    <t>Armatury s jedním závitem kohouty plnicí a vypouštěcí PN 10 G 1/2"</t>
  </si>
  <si>
    <t>https://podminky.urs.cz/item/CS_URS_2024_02/722224115</t>
  </si>
  <si>
    <t>722230101</t>
  </si>
  <si>
    <t>Armatury se dvěma závity ventily přímé G 1/2"</t>
  </si>
  <si>
    <t>https://podminky.urs.cz/item/CS_URS_2024_02/722230101</t>
  </si>
  <si>
    <t>722230102</t>
  </si>
  <si>
    <t>Armatury se dvěma závity ventily přímé G 3/4"</t>
  </si>
  <si>
    <t>https://podminky.urs.cz/item/CS_URS_2024_02/722230102</t>
  </si>
  <si>
    <t>722231072</t>
  </si>
  <si>
    <t>Armatury se dvěma závity ventily zpětné mosazné PN 10 do 110°C G 1/2"</t>
  </si>
  <si>
    <t>https://podminky.urs.cz/item/CS_URS_2024_02/722231072</t>
  </si>
  <si>
    <t>722262212</t>
  </si>
  <si>
    <t>Vodoměry pro vodu do 40°C závitové horizontální jednovtokové suchoběžné G 1/2" x 110 mm Qn 1,5</t>
  </si>
  <si>
    <t>https://podminky.urs.cz/item/CS_URS_2024_02/722262212</t>
  </si>
  <si>
    <t>722290234</t>
  </si>
  <si>
    <t>Zkoušky, proplach a desinfekce vodovodního potrubí proplach a desinfekce vodovodního potrubí do DN 80</t>
  </si>
  <si>
    <t>https://podminky.urs.cz/item/CS_URS_2024_02/722290234</t>
  </si>
  <si>
    <t>722290246</t>
  </si>
  <si>
    <t>Zkoušky, proplach a desinfekce vodovodního potrubí zkoušky těsnosti vodovodního potrubí plastového do DN 40</t>
  </si>
  <si>
    <t>https://podminky.urs.cz/item/CS_URS_2024_02/722290246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</si>
  <si>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</si>
  <si>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</si>
  <si>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</si>
  <si>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</si>
  <si>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https://podminky.urs.cz/item/CS_URS_2024_02/725112022</t>
  </si>
  <si>
    <t>725121023</t>
  </si>
  <si>
    <t>Pisoárové záchodky splachovače automatické s napájecím zdrojem skupinové</t>
  </si>
  <si>
    <t>https://podminky.urs.cz/item/CS_URS_2024_02/725121023</t>
  </si>
  <si>
    <t>725211617</t>
  </si>
  <si>
    <t>Umyvadla keramická bílá bez výtokových armatur připevněná na stěnu šrouby s krytem na sifon (polosloupem), šířka umyvadla 600 mm</t>
  </si>
  <si>
    <t>https://podminky.urs.cz/item/CS_URS_2024_02/725211617</t>
  </si>
  <si>
    <t>725241142</t>
  </si>
  <si>
    <t>Sprchové vaničky akrylátové čtvrtkruhové 900x900 mm</t>
  </si>
  <si>
    <t>https://podminky.urs.cz/item/CS_URS_2024_02/725241142</t>
  </si>
  <si>
    <t>725244103</t>
  </si>
  <si>
    <t>Sprchové dveře a zástěny dveře sprchové do niky rámové se skleněnou výplní tl. 5 mm otvíravé jednokřídlové, na vaničku šířky 900 mm</t>
  </si>
  <si>
    <t>https://podminky.urs.cz/item/CS_URS_2024_02/725244103</t>
  </si>
  <si>
    <t>725532126</t>
  </si>
  <si>
    <t>Elektrické ohřívače zásobníkové beztlakové přepadové akumulační s pojistným ventilem závěsné svislé objem nádrže (příkon) 200 l (2,2 kW)</t>
  </si>
  <si>
    <t>https://podminky.urs.cz/item/CS_URS_2024_02/725532126</t>
  </si>
  <si>
    <t>725535211</t>
  </si>
  <si>
    <t>Elektrické ohřívače zásobníkové pojistné armatury pojistný ventil G 1/2"</t>
  </si>
  <si>
    <t>https://podminky.urs.cz/item/CS_URS_2024_02/725535211</t>
  </si>
  <si>
    <t>725813111</t>
  </si>
  <si>
    <t>Ventily rohové bez připojovací trubičky nebo flexi hadičky G 1/2"</t>
  </si>
  <si>
    <t>https://podminky.urs.cz/item/CS_URS_2024_02/725813111</t>
  </si>
  <si>
    <t>725822611</t>
  </si>
  <si>
    <t>Baterie umyvadlové stojánkové pákové bez výpusti</t>
  </si>
  <si>
    <t>https://podminky.urs.cz/item/CS_URS_2024_02/725822611</t>
  </si>
  <si>
    <t>725841354</t>
  </si>
  <si>
    <t>Baterie sprchové automatické s termostatickým ventilem a sprchovou růžicí</t>
  </si>
  <si>
    <t>https://podminky.urs.cz/item/CS_URS_2024_02/725841354</t>
  </si>
  <si>
    <t>725861101</t>
  </si>
  <si>
    <t>Zápachové uzávěrky zařizovacích předmětů pro umyvadla DN 32</t>
  </si>
  <si>
    <t>https://podminky.urs.cz/item/CS_URS_2024_02/725861101</t>
  </si>
  <si>
    <t>725861102</t>
  </si>
  <si>
    <t>Zápachové uzávěrky zařizovacích předmětů pro umyvadla DN 40</t>
  </si>
  <si>
    <t>https://podminky.urs.cz/item/CS_URS_2024_02/725861102</t>
  </si>
  <si>
    <t>725865311</t>
  </si>
  <si>
    <t>Zápachové uzávěrky zařizovacích předmětů pro vany sprchových koutů s kulovým kloubem na odtoku DN 40/50</t>
  </si>
  <si>
    <t>https://podminky.urs.cz/item/CS_URS_2024_02/725865311</t>
  </si>
  <si>
    <t>725865411</t>
  </si>
  <si>
    <t>Zápachové uzávěrky zařizovacích předmětů pro pisoáry DN 32/40</t>
  </si>
  <si>
    <t>https://podminky.urs.cz/item/CS_URS_2024_02/725865411</t>
  </si>
  <si>
    <t>725980123</t>
  </si>
  <si>
    <t>Dvířka 30/30</t>
  </si>
  <si>
    <t>https://podminky.urs.cz/item/CS_URS_2024_02/725980123</t>
  </si>
  <si>
    <t>998725101</t>
  </si>
  <si>
    <t>Přesun hmot pro zařizovací předměty stanovený z hmotnosti přesunovaného materiálu vodorovná dopravní vzdálenost do 50 m základní v objektech výšky do 6 m</t>
  </si>
  <si>
    <t>https://podminky.urs.cz/item/CS_URS_2024_02/998725101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</si>
  <si>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</si>
  <si>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</si>
  <si>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</si>
  <si>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</si>
  <si>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https://podminky.urs.cz/item/CS_URS_2024_02/726111031</t>
  </si>
  <si>
    <t>726191001</t>
  </si>
  <si>
    <t>Ostatní příslušenství instalačních systémů zvukoizolační souprava pro WC a bidet</t>
  </si>
  <si>
    <t>https://podminky.urs.cz/item/CS_URS_2024_02/726191001</t>
  </si>
  <si>
    <t>726191011</t>
  </si>
  <si>
    <t>Ostatní příslušenství instalačních systémů montáž ovládacích tlačítek k WC</t>
  </si>
  <si>
    <t>https://podminky.urs.cz/item/CS_URS_2024_02/726191011</t>
  </si>
  <si>
    <t>55281795</t>
  </si>
  <si>
    <t>tlačítko pro ovládání WC shora/zepředu plast dvě množství vody 213x142mm</t>
  </si>
  <si>
    <t>HZS2211</t>
  </si>
  <si>
    <t>Hodinové zúčtovací sazby profesí PSV provádění stavebních instalací instalatér</t>
  </si>
  <si>
    <t>https://podminky.urs.cz/item/CS_URS_2024_02/HZS2211</t>
  </si>
  <si>
    <t>dopojení na stávající rozvody</t>
  </si>
  <si>
    <t>HZS2212</t>
  </si>
  <si>
    <t>Hodinové zúčtovací sazby profesí PSV provádění stavebních instalací instalatér odborný</t>
  </si>
  <si>
    <t>https://podminky.urs.cz/item/CS_URS_2024_02/HZS2212</t>
  </si>
  <si>
    <t>dopojení na stávající rozvody vody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</si>
  <si>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</si>
  <si>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</si>
  <si>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</si>
  <si>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</si>
  <si>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</si>
  <si>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</si>
  <si>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https://podminky.urs.cz/item/CS_URS_2024_02/013254000</t>
  </si>
  <si>
    <t>VRN9</t>
  </si>
  <si>
    <t>Ostatní náklady</t>
  </si>
  <si>
    <t>090001000</t>
  </si>
  <si>
    <t>https://podminky.urs.cz/item/CS_URS_2024_02/090001000</t>
  </si>
  <si>
    <t>D9.2 - ELE</t>
  </si>
  <si>
    <t>611315101</t>
  </si>
  <si>
    <t>Vápenná omítka rýh hrubá ve stropech, šířky rýhy do 150 mm</t>
  </si>
  <si>
    <t>1163206377</t>
  </si>
  <si>
    <t>https://podminky.urs.cz/item/CS_URS_2024_02/611315101</t>
  </si>
  <si>
    <t>90*0,03</t>
  </si>
  <si>
    <t>612315101</t>
  </si>
  <si>
    <t>Vápenná omítka rýh hrubá ve stěnách, šířky rýhy do 150 mm</t>
  </si>
  <si>
    <t>-144449949</t>
  </si>
  <si>
    <t>https://podminky.urs.cz/item/CS_URS_2024_02/612315101</t>
  </si>
  <si>
    <t>215*0,03</t>
  </si>
  <si>
    <t>-659293535</t>
  </si>
  <si>
    <t>974031121</t>
  </si>
  <si>
    <t>Vysekání rýh ve zdivu cihelném na maltu vápennou nebo vápenocementovou do hl. 30 mm a šířky do 30 mm</t>
  </si>
  <si>
    <t>770996319</t>
  </si>
  <si>
    <t>https://podminky.urs.cz/item/CS_URS_2024_02/974031121</t>
  </si>
  <si>
    <t>-1936539129</t>
  </si>
  <si>
    <t>-2073829982</t>
  </si>
  <si>
    <t>1300307017</t>
  </si>
  <si>
    <t>0,940*14</t>
  </si>
  <si>
    <t>1171396344</t>
  </si>
  <si>
    <t>411396792</t>
  </si>
  <si>
    <t>741120001</t>
  </si>
  <si>
    <t>Montáž vodičů izolovaných měděných bez ukončení uložených pod omítku plných a laněných (např. CY), průřezu žíly 0,35 až 6 mm2</t>
  </si>
  <si>
    <t>-1514873836</t>
  </si>
  <si>
    <t>https://podminky.urs.cz/item/CS_URS_2024_02/741120001</t>
  </si>
  <si>
    <t>34111030</t>
  </si>
  <si>
    <t>kabel instalační jádro Cu plné izolace PVC plášť PVC 450/750V (CYKY) 3x1,5mm2</t>
  </si>
  <si>
    <t>-1295526901</t>
  </si>
  <si>
    <t>96*1,15 'Přepočtené koeficientem množství</t>
  </si>
  <si>
    <t>34111036</t>
  </si>
  <si>
    <t>kabel instalační jádro Cu plné izolace PVC plášť PVC 450/750V (CYKY) 3x2,5mm2</t>
  </si>
  <si>
    <t>1190654556</t>
  </si>
  <si>
    <t>229*1,15 'Přepočtené koeficientem množství</t>
  </si>
  <si>
    <t>741125871</t>
  </si>
  <si>
    <t>Demontáž kabelů hliníkových uložených pod omítkou plných kulatých počtu a průřezu žil 2x16 až 25 mm2, 3x16 až 35 mm2</t>
  </si>
  <si>
    <t>1857209590</t>
  </si>
  <si>
    <t>https://podminky.urs.cz/item/CS_URS_2024_02/741125871</t>
  </si>
  <si>
    <t>741130001</t>
  </si>
  <si>
    <t>Ukončení vodičů izolovaných s označením a zapojením v rozváděči nebo na přístroji, průřezu žíly do 2,5 mm2</t>
  </si>
  <si>
    <t>1056376381</t>
  </si>
  <si>
    <t>https://podminky.urs.cz/item/CS_URS_2024_02/741130001</t>
  </si>
  <si>
    <t>741310031</t>
  </si>
  <si>
    <t>Montáž spínačů jedno nebo dvoupólových nástěnných se zapojením vodičů, pro prostředí venkovní nebo mokré spínačů, řazení 1-jednopólových</t>
  </si>
  <si>
    <t>-1255369799</t>
  </si>
  <si>
    <t>https://podminky.urs.cz/item/CS_URS_2024_02/741310031</t>
  </si>
  <si>
    <t>34535071</t>
  </si>
  <si>
    <t>spínač nástěnný jednopólový, řazení 1, IP54, bezšroubové svorky</t>
  </si>
  <si>
    <t>-1419901456</t>
  </si>
  <si>
    <t>741311833</t>
  </si>
  <si>
    <t>Demontáž spínačů bez zachování funkčnosti (do suti) nástěnných, pro prostředí venkovní nebo mokré do 10 A, připojení šroubové do 2 svorek</t>
  </si>
  <si>
    <t>-56512087</t>
  </si>
  <si>
    <t>https://podminky.urs.cz/item/CS_URS_2024_02/741311833</t>
  </si>
  <si>
    <t>741313003</t>
  </si>
  <si>
    <t>Montáž zásuvek domovních se zapojením vodičů bezšroubové připojení polozapuštěných nebo zapuštěných 10/16 A, provedení 2x (2P + PE) dvojnásobná</t>
  </si>
  <si>
    <t>-131277802</t>
  </si>
  <si>
    <t>https://podminky.urs.cz/item/CS_URS_2024_02/741313003</t>
  </si>
  <si>
    <t>34555242</t>
  </si>
  <si>
    <t>zásuvka zápustná dvojnásobná, šikmá, s clonkami, bezšroubové svorky</t>
  </si>
  <si>
    <t>2131344610</t>
  </si>
  <si>
    <t>741315833</t>
  </si>
  <si>
    <t>Demontáž zásuvek bez zachování funkčnosti (do suti) domovních polozapuštěných nebo zapuštěných, pro prostředí venkovní nebo mokré do 16 A, připojení bezšroubové 2P+PE</t>
  </si>
  <si>
    <t>1664778708</t>
  </si>
  <si>
    <t>https://podminky.urs.cz/item/CS_URS_2024_02/741315833</t>
  </si>
  <si>
    <t>741371841</t>
  </si>
  <si>
    <t>Demontáž svítidel bez zachování funkčnosti (do suti) interiérových se standardní paticí (E27, T5, GU10) nebo integrovaným zdrojem LED přisazených, ploše stropních do 0,09 m2</t>
  </si>
  <si>
    <t>-2041064627</t>
  </si>
  <si>
    <t>https://podminky.urs.cz/item/CS_URS_2024_02/741371841</t>
  </si>
  <si>
    <t>741372062</t>
  </si>
  <si>
    <t>Montáž svítidel s integrovaným zdrojem LED se zapojením vodičů interiérových přisazených stropních hranatých nebo kruhových, plochy přes 0,09 do 0,36 m2</t>
  </si>
  <si>
    <t>-380574486</t>
  </si>
  <si>
    <t>https://podminky.urs.cz/item/CS_URS_2024_02/741372062</t>
  </si>
  <si>
    <t>34825003</t>
  </si>
  <si>
    <t>svítidlo interiérové stropní přisazené kruhové D 300-450mm 1900-2500lm</t>
  </si>
  <si>
    <t>1423719836</t>
  </si>
  <si>
    <t>-117378924</t>
  </si>
  <si>
    <t>523227522</t>
  </si>
  <si>
    <t>napojení na stávající vedení</t>
  </si>
  <si>
    <t>HZS2492</t>
  </si>
  <si>
    <t>Hodinové zúčtovací sazby profesí PSV zednické výpomoci a pomocné práce PSV pomocný dělník PSV</t>
  </si>
  <si>
    <t>-376530023</t>
  </si>
  <si>
    <t>https://podminky.urs.cz/item/CS_URS_2024_02/HZS2492</t>
  </si>
  <si>
    <t>x - VRN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</si>
  <si>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</si>
  <si>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</si>
  <si>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</si>
  <si>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</si>
  <si>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012103000</t>
  </si>
  <si>
    <t>Přípravné zeměměřičské práce</t>
  </si>
  <si>
    <t>-519079529</t>
  </si>
  <si>
    <t>https://podminky.urs.cz/item/CS_URS_2024_02/012103000</t>
  </si>
  <si>
    <t>012203000</t>
  </si>
  <si>
    <t>Zeměměřičské práce před výstavbou</t>
  </si>
  <si>
    <t>1466377293</t>
  </si>
  <si>
    <t>https://podminky.urs.cz/item/CS_URS_2024_02/012203000</t>
  </si>
  <si>
    <t>012303000</t>
  </si>
  <si>
    <t>Zeměměřičské práce při provádění stavby</t>
  </si>
  <si>
    <t>1116576074</t>
  </si>
  <si>
    <t>https://podminky.urs.cz/item/CS_URS_2024_02/012303000</t>
  </si>
  <si>
    <t>-804860542</t>
  </si>
  <si>
    <t>Poznámka k položce:_x000d_
Poznámka k položce: Projektová dokumentace skutečného provedení stavby nutná pro uvedední do zkušebního provozu/kolaudaci</t>
  </si>
  <si>
    <t>VRN3</t>
  </si>
  <si>
    <t>Zařízení staveniště</t>
  </si>
  <si>
    <t>030001000</t>
  </si>
  <si>
    <t>1841704100</t>
  </si>
  <si>
    <t>https://podminky.urs.cz/item/CS_URS_2024_02/030001000</t>
  </si>
  <si>
    <t>034103000</t>
  </si>
  <si>
    <t>Oplocení staveniště</t>
  </si>
  <si>
    <t>1024</t>
  </si>
  <si>
    <t>-1658564641</t>
  </si>
  <si>
    <t>https://podminky.urs.cz/item/CS_URS_2024_02/034103000</t>
  </si>
  <si>
    <t>034303000</t>
  </si>
  <si>
    <t>Dopravní značení na staveništi</t>
  </si>
  <si>
    <t>-71314988</t>
  </si>
  <si>
    <t>https://podminky.urs.cz/item/CS_URS_2024_02/034303000</t>
  </si>
  <si>
    <t>034503000</t>
  </si>
  <si>
    <t>Informační tabule na staveništi</t>
  </si>
  <si>
    <t>-2022782021</t>
  </si>
  <si>
    <t>https://podminky.urs.cz/item/CS_URS_2024_02/034503000</t>
  </si>
  <si>
    <t>VRN4</t>
  </si>
  <si>
    <t>Inženýrská činnost</t>
  </si>
  <si>
    <t>041002000</t>
  </si>
  <si>
    <t>Dozory</t>
  </si>
  <si>
    <t>2051727140</t>
  </si>
  <si>
    <t>https://podminky.urs.cz/item/CS_URS_2024_02/041002000</t>
  </si>
  <si>
    <t>043154000</t>
  </si>
  <si>
    <t>Zkoušky hutnicí</t>
  </si>
  <si>
    <t>1385831137</t>
  </si>
  <si>
    <t>https://podminky.urs.cz/item/CS_URS_2024_02/043154000</t>
  </si>
  <si>
    <t>044002000</t>
  </si>
  <si>
    <t>Revize revize dočasných objektů nebo zařízení staveniště</t>
  </si>
  <si>
    <t>1330139486</t>
  </si>
  <si>
    <t>https://podminky.urs.cz/item/CS_URS_2024_02/044002000</t>
  </si>
  <si>
    <t>045203000</t>
  </si>
  <si>
    <t>Kompletační činnost</t>
  </si>
  <si>
    <t>689508935</t>
  </si>
  <si>
    <t>https://podminky.urs.cz/item/CS_URS_2024_02/045203000</t>
  </si>
  <si>
    <t>045303000</t>
  </si>
  <si>
    <t>Koordinační činnost</t>
  </si>
  <si>
    <t>137697435</t>
  </si>
  <si>
    <t>https://podminky.urs.cz/item/CS_URS_2024_02/045303000</t>
  </si>
  <si>
    <t>VRN6</t>
  </si>
  <si>
    <t>Územní vlivy</t>
  </si>
  <si>
    <t>065002000</t>
  </si>
  <si>
    <t>Mimostaveništní doprava materiálů, výrobků a strojů</t>
  </si>
  <si>
    <t>-598045232</t>
  </si>
  <si>
    <t>https://podminky.urs.cz/item/CS_URS_2024_02/065002000</t>
  </si>
  <si>
    <t>VRN7</t>
  </si>
  <si>
    <t>Provozní vlivy</t>
  </si>
  <si>
    <t>072103001</t>
  </si>
  <si>
    <t>Projednání DIO a zajištění DIR komunikace II.a III. třídy</t>
  </si>
  <si>
    <t>CS ÚRS 2023 02</t>
  </si>
  <si>
    <t>-2091847244</t>
  </si>
  <si>
    <t>https://podminky.urs.cz/item/CS_URS_2023_02/072103001</t>
  </si>
  <si>
    <t>094002000</t>
  </si>
  <si>
    <t>Ostatní náklady související s výstavbou</t>
  </si>
  <si>
    <t>1460523010</t>
  </si>
  <si>
    <t>https://podminky.urs.cz/item/CS_URS_2024_02/094002000</t>
  </si>
  <si>
    <t xml:space="preserve">zpracování POV uchazeče(dodavatele stavby)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</si>
</sst>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2321" TargetMode="External" /><Relationship Id="rId2" Type="http://schemas.openxmlformats.org/officeDocument/2006/relationships/hyperlink" Target="https://podminky.urs.cz/item/CS_URS_2024_02/113106123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42" TargetMode="External" /><Relationship Id="rId5" Type="http://schemas.openxmlformats.org/officeDocument/2006/relationships/hyperlink" Target="https://podminky.urs.cz/item/CS_URS_2024_02/11320111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31151102" TargetMode="External" /><Relationship Id="rId8" Type="http://schemas.openxmlformats.org/officeDocument/2006/relationships/hyperlink" Target="https://podminky.urs.cz/item/CS_URS_2024_02/162251102" TargetMode="External" /><Relationship Id="rId9" Type="http://schemas.openxmlformats.org/officeDocument/2006/relationships/hyperlink" Target="https://podminky.urs.cz/item/CS_URS_2024_02/181152302" TargetMode="External" /><Relationship Id="rId10" Type="http://schemas.openxmlformats.org/officeDocument/2006/relationships/hyperlink" Target="https://podminky.urs.cz/item/CS_URS_2024_02/181351113" TargetMode="External" /><Relationship Id="rId11" Type="http://schemas.openxmlformats.org/officeDocument/2006/relationships/hyperlink" Target="https://podminky.urs.cz/item/CS_URS_2024_02/181411131" TargetMode="External" /><Relationship Id="rId12" Type="http://schemas.openxmlformats.org/officeDocument/2006/relationships/hyperlink" Target="https://podminky.urs.cz/item/CS_URS_2024_02/275313611" TargetMode="External" /><Relationship Id="rId13" Type="http://schemas.openxmlformats.org/officeDocument/2006/relationships/hyperlink" Target="https://podminky.urs.cz/item/CS_URS_2024_02/451577777" TargetMode="External" /><Relationship Id="rId14" Type="http://schemas.openxmlformats.org/officeDocument/2006/relationships/hyperlink" Target="https://podminky.urs.cz/item/CS_URS_2024_02/564710011R" TargetMode="External" /><Relationship Id="rId15" Type="http://schemas.openxmlformats.org/officeDocument/2006/relationships/hyperlink" Target="https://podminky.urs.cz/item/CS_URS_2024_02/564710112" TargetMode="External" /><Relationship Id="rId16" Type="http://schemas.openxmlformats.org/officeDocument/2006/relationships/hyperlink" Target="https://podminky.urs.cz/item/CS_URS_2024_02/564721112" TargetMode="External" /><Relationship Id="rId17" Type="http://schemas.openxmlformats.org/officeDocument/2006/relationships/hyperlink" Target="https://podminky.urs.cz/item/CS_URS_2024_02/564771111" TargetMode="External" /><Relationship Id="rId18" Type="http://schemas.openxmlformats.org/officeDocument/2006/relationships/hyperlink" Target="https://podminky.urs.cz/item/CS_URS_2024_02/564801111R" TargetMode="External" /><Relationship Id="rId19" Type="http://schemas.openxmlformats.org/officeDocument/2006/relationships/hyperlink" Target="https://podminky.urs.cz/item/CS_URS_2024_02/564851113" TargetMode="External" /><Relationship Id="rId20" Type="http://schemas.openxmlformats.org/officeDocument/2006/relationships/hyperlink" Target="https://podminky.urs.cz/item/CS_URS_2024_02/589811121" TargetMode="External" /><Relationship Id="rId21" Type="http://schemas.openxmlformats.org/officeDocument/2006/relationships/hyperlink" Target="https://podminky.urs.cz/item/CS_URS_2024_02/916231113" TargetMode="External" /><Relationship Id="rId22" Type="http://schemas.openxmlformats.org/officeDocument/2006/relationships/hyperlink" Target="https://podminky.urs.cz/item/CS_URS_2024_02/966008211" TargetMode="External" /><Relationship Id="rId23" Type="http://schemas.openxmlformats.org/officeDocument/2006/relationships/hyperlink" Target="https://podminky.urs.cz/item/CS_URS_2024_02/966071711" TargetMode="External" /><Relationship Id="rId24" Type="http://schemas.openxmlformats.org/officeDocument/2006/relationships/hyperlink" Target="https://podminky.urs.cz/item/CS_URS_2024_02/966071822" TargetMode="External" /><Relationship Id="rId25" Type="http://schemas.openxmlformats.org/officeDocument/2006/relationships/hyperlink" Target="https://podminky.urs.cz/item/CS_URS_2024_02/966073810" TargetMode="External" /><Relationship Id="rId26" Type="http://schemas.openxmlformats.org/officeDocument/2006/relationships/hyperlink" Target="https://podminky.urs.cz/item/CS_URS_2024_02/997231111" TargetMode="External" /><Relationship Id="rId27" Type="http://schemas.openxmlformats.org/officeDocument/2006/relationships/hyperlink" Target="https://podminky.urs.cz/item/CS_URS_2024_02/997231119" TargetMode="External" /><Relationship Id="rId28" Type="http://schemas.openxmlformats.org/officeDocument/2006/relationships/hyperlink" Target="https://podminky.urs.cz/item/CS_URS_2024_02/997013875" TargetMode="External" /><Relationship Id="rId29" Type="http://schemas.openxmlformats.org/officeDocument/2006/relationships/hyperlink" Target="https://podminky.urs.cz/item/CS_URS_2024_02/171201231" TargetMode="External" /><Relationship Id="rId30" Type="http://schemas.openxmlformats.org/officeDocument/2006/relationships/hyperlink" Target="https://podminky.urs.cz/item/CS_URS_2024_02/997013862" TargetMode="External" /><Relationship Id="rId31" Type="http://schemas.openxmlformats.org/officeDocument/2006/relationships/hyperlink" Target="https://podminky.urs.cz/item/CS_URS_2024_02/997013871" TargetMode="External" /><Relationship Id="rId32" Type="http://schemas.openxmlformats.org/officeDocument/2006/relationships/hyperlink" Target="https://podminky.urs.cz/item/CS_URS_2024_02/998222012" TargetMode="External" /><Relationship Id="rId33" Type="http://schemas.openxmlformats.org/officeDocument/2006/relationships/hyperlink" Target="https://podminky.urs.cz/item/CS_URS_2024_02/767161813" TargetMode="External" /><Relationship Id="rId34" Type="http://schemas.openxmlformats.org/officeDocument/2006/relationships/hyperlink" Target="https://podminky.urs.cz/item/CS_URS_2024_02/767996701" TargetMode="External" /><Relationship Id="rId35" Type="http://schemas.openxmlformats.org/officeDocument/2006/relationships/hyperlink" Target="https://podminky.urs.cz/item/CS_URS_2024_02/998767101" TargetMode="External" /><Relationship Id="rId36" Type="http://schemas.openxmlformats.org/officeDocument/2006/relationships/hyperlink" Target="https://podminky.urs.cz/item/CS_URS_2024_02/HZS1292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151100" TargetMode="External" /><Relationship Id="rId2" Type="http://schemas.openxmlformats.org/officeDocument/2006/relationships/hyperlink" Target="https://podminky.urs.cz/item/CS_URS_2024_02/1321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211971110" TargetMode="External" /><Relationship Id="rId9" Type="http://schemas.openxmlformats.org/officeDocument/2006/relationships/hyperlink" Target="https://podminky.urs.cz/item/CS_URS_2024_02/212751103" TargetMode="External" /><Relationship Id="rId10" Type="http://schemas.openxmlformats.org/officeDocument/2006/relationships/hyperlink" Target="https://podminky.urs.cz/item/CS_URS_2024_02/212751105" TargetMode="External" /><Relationship Id="rId11" Type="http://schemas.openxmlformats.org/officeDocument/2006/relationships/hyperlink" Target="https://podminky.urs.cz/item/CS_URS_2024_02/382124124" TargetMode="External" /><Relationship Id="rId12" Type="http://schemas.openxmlformats.org/officeDocument/2006/relationships/hyperlink" Target="https://podminky.urs.cz/item/CS_URS_2024_02/451573111" TargetMode="External" /><Relationship Id="rId13" Type="http://schemas.openxmlformats.org/officeDocument/2006/relationships/hyperlink" Target="https://podminky.urs.cz/item/CS_URS_2024_02/871310310" TargetMode="External" /><Relationship Id="rId14" Type="http://schemas.openxmlformats.org/officeDocument/2006/relationships/hyperlink" Target="https://podminky.urs.cz/item/CS_URS_2024_02/894811241" TargetMode="External" /><Relationship Id="rId15" Type="http://schemas.openxmlformats.org/officeDocument/2006/relationships/hyperlink" Target="https://podminky.urs.cz/item/CS_URS_2024_02/894812063" TargetMode="External" /><Relationship Id="rId16" Type="http://schemas.openxmlformats.org/officeDocument/2006/relationships/hyperlink" Target="https://podminky.urs.cz/item/CS_URS_2024_02/895941367" TargetMode="External" /><Relationship Id="rId17" Type="http://schemas.openxmlformats.org/officeDocument/2006/relationships/hyperlink" Target="https://podminky.urs.cz/item/CS_URS_2024_02/998276101" TargetMode="External" /><Relationship Id="rId18" Type="http://schemas.openxmlformats.org/officeDocument/2006/relationships/hyperlink" Target="https://podminky.urs.cz/item/CS_URS_2024_02/HZS311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33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5111101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111333" TargetMode="External" /><Relationship Id="rId2" Type="http://schemas.openxmlformats.org/officeDocument/2006/relationships/hyperlink" Target="https://podminky.urs.cz/item/CS_URS_2024_02/131151100" TargetMode="External" /><Relationship Id="rId3" Type="http://schemas.openxmlformats.org/officeDocument/2006/relationships/hyperlink" Target="https://podminky.urs.cz/item/CS_URS_2024_02/13215125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2" TargetMode="External" /><Relationship Id="rId9" Type="http://schemas.openxmlformats.org/officeDocument/2006/relationships/hyperlink" Target="https://podminky.urs.cz/item/CS_URS_2024_02/317321018" TargetMode="External" /><Relationship Id="rId10" Type="http://schemas.openxmlformats.org/officeDocument/2006/relationships/hyperlink" Target="https://podminky.urs.cz/item/CS_URS_2024_02/317353111" TargetMode="External" /><Relationship Id="rId11" Type="http://schemas.openxmlformats.org/officeDocument/2006/relationships/hyperlink" Target="https://podminky.urs.cz/item/CS_URS_2024_02/317353112" TargetMode="External" /><Relationship Id="rId12" Type="http://schemas.openxmlformats.org/officeDocument/2006/relationships/hyperlink" Target="https://podminky.urs.cz/item/CS_URS_2024_02/317361016" TargetMode="External" /><Relationship Id="rId13" Type="http://schemas.openxmlformats.org/officeDocument/2006/relationships/hyperlink" Target="https://podminky.urs.cz/item/CS_URS_2024_02/338171115" TargetMode="External" /><Relationship Id="rId14" Type="http://schemas.openxmlformats.org/officeDocument/2006/relationships/hyperlink" Target="https://podminky.urs.cz/item/CS_URS_2024_02/338171121" TargetMode="External" /><Relationship Id="rId15" Type="http://schemas.openxmlformats.org/officeDocument/2006/relationships/hyperlink" Target="https://podminky.urs.cz/item/CS_URS_2024_02/338171123" TargetMode="External" /><Relationship Id="rId16" Type="http://schemas.openxmlformats.org/officeDocument/2006/relationships/hyperlink" Target="https://podminky.urs.cz/item/CS_URS_2024_02/338171125" TargetMode="External" /><Relationship Id="rId17" Type="http://schemas.openxmlformats.org/officeDocument/2006/relationships/hyperlink" Target="https://podminky.urs.cz/item/CS_URS_2024_02/348121221" TargetMode="External" /><Relationship Id="rId18" Type="http://schemas.openxmlformats.org/officeDocument/2006/relationships/hyperlink" Target="https://podminky.urs.cz/item/CS_URS_2024_02/348401153" TargetMode="External" /><Relationship Id="rId19" Type="http://schemas.openxmlformats.org/officeDocument/2006/relationships/hyperlink" Target="https://podminky.urs.cz/item/CS_URS_2024_02/931951112" TargetMode="External" /><Relationship Id="rId20" Type="http://schemas.openxmlformats.org/officeDocument/2006/relationships/hyperlink" Target="https://podminky.urs.cz/item/CS_URS_2024_02/953334315" TargetMode="External" /><Relationship Id="rId21" Type="http://schemas.openxmlformats.org/officeDocument/2006/relationships/hyperlink" Target="https://podminky.urs.cz/item/CS_URS_2024_02/998152111" TargetMode="External" /><Relationship Id="rId22" Type="http://schemas.openxmlformats.org/officeDocument/2006/relationships/hyperlink" Target="https://podminky.urs.cz/item/CS_URS_2024_02/741372065" TargetMode="External" /><Relationship Id="rId23" Type="http://schemas.openxmlformats.org/officeDocument/2006/relationships/hyperlink" Target="https://podminky.urs.cz/item/CS_URS_2024_02/998741121" TargetMode="External" /><Relationship Id="rId24" Type="http://schemas.openxmlformats.org/officeDocument/2006/relationships/hyperlink" Target="https://podminky.urs.cz/item/CS_URS_2024_02/HZS2231" TargetMode="External" /><Relationship Id="rId2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22151102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2351023" TargetMode="External" /><Relationship Id="rId10" Type="http://schemas.openxmlformats.org/officeDocument/2006/relationships/hyperlink" Target="https://podminky.urs.cz/item/CS_URS_2024_02/271532213" TargetMode="External" /><Relationship Id="rId11" Type="http://schemas.openxmlformats.org/officeDocument/2006/relationships/hyperlink" Target="https://podminky.urs.cz/item/CS_URS_2024_02/279311911" TargetMode="External" /><Relationship Id="rId12" Type="http://schemas.openxmlformats.org/officeDocument/2006/relationships/hyperlink" Target="https://podminky.urs.cz/item/CS_URS_2024_02/279351311" TargetMode="External" /><Relationship Id="rId13" Type="http://schemas.openxmlformats.org/officeDocument/2006/relationships/hyperlink" Target="https://podminky.urs.cz/item/CS_URS_2024_02/279351312" TargetMode="External" /><Relationship Id="rId14" Type="http://schemas.openxmlformats.org/officeDocument/2006/relationships/hyperlink" Target="https://podminky.urs.cz/item/CS_URS_2024_02/327131112" TargetMode="External" /><Relationship Id="rId15" Type="http://schemas.openxmlformats.org/officeDocument/2006/relationships/hyperlink" Target="https://podminky.urs.cz/item/CS_URS_2024_02/998222012" TargetMode="External" /><Relationship Id="rId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26811" TargetMode="External" /><Relationship Id="rId2" Type="http://schemas.openxmlformats.org/officeDocument/2006/relationships/hyperlink" Target="https://podminky.urs.cz/item/CS_URS_2024_02/741372833" TargetMode="External" /><Relationship Id="rId3" Type="http://schemas.openxmlformats.org/officeDocument/2006/relationships/hyperlink" Target="https://podminky.urs.cz/item/CS_URS_2024_02/210203901" TargetMode="External" /><Relationship Id="rId4" Type="http://schemas.openxmlformats.org/officeDocument/2006/relationships/hyperlink" Target="https://podminky.urs.cz/item/CS_URS_2024_02/210204011" TargetMode="External" /><Relationship Id="rId5" Type="http://schemas.openxmlformats.org/officeDocument/2006/relationships/hyperlink" Target="https://podminky.urs.cz/item/CS_URS_2024_02/210280003" TargetMode="External" /><Relationship Id="rId6" Type="http://schemas.openxmlformats.org/officeDocument/2006/relationships/hyperlink" Target="https://podminky.urs.cz/item/CS_URS_2024_02/210280010" TargetMode="External" /><Relationship Id="rId7" Type="http://schemas.openxmlformats.org/officeDocument/2006/relationships/hyperlink" Target="https://podminky.urs.cz/item/CS_URS_2024_02/210813011" TargetMode="External" /><Relationship Id="rId8" Type="http://schemas.openxmlformats.org/officeDocument/2006/relationships/hyperlink" Target="https://podminky.urs.cz/item/CS_URS_2024_02/218040011" TargetMode="External" /><Relationship Id="rId9" Type="http://schemas.openxmlformats.org/officeDocument/2006/relationships/hyperlink" Target="https://podminky.urs.cz/item/CS_URS_2024_02/460010025" TargetMode="External" /><Relationship Id="rId10" Type="http://schemas.openxmlformats.org/officeDocument/2006/relationships/hyperlink" Target="https://podminky.urs.cz/item/CS_URS_2024_02/460171172" TargetMode="External" /><Relationship Id="rId11" Type="http://schemas.openxmlformats.org/officeDocument/2006/relationships/hyperlink" Target="https://podminky.urs.cz/item/CS_URS_2024_02/460341113" TargetMode="External" /><Relationship Id="rId12" Type="http://schemas.openxmlformats.org/officeDocument/2006/relationships/hyperlink" Target="https://podminky.urs.cz/item/CS_URS_2024_02/460341121" TargetMode="External" /><Relationship Id="rId13" Type="http://schemas.openxmlformats.org/officeDocument/2006/relationships/hyperlink" Target="https://podminky.urs.cz/item/CS_URS_2024_02/460361121" TargetMode="External" /><Relationship Id="rId14" Type="http://schemas.openxmlformats.org/officeDocument/2006/relationships/hyperlink" Target="https://podminky.urs.cz/item/CS_URS_2024_02/460371121" TargetMode="External" /><Relationship Id="rId15" Type="http://schemas.openxmlformats.org/officeDocument/2006/relationships/hyperlink" Target="https://podminky.urs.cz/item/CS_URS_2024_02/460451182" TargetMode="External" /><Relationship Id="rId16" Type="http://schemas.openxmlformats.org/officeDocument/2006/relationships/hyperlink" Target="https://podminky.urs.cz/item/CS_URS_2024_02/460581131" TargetMode="External" /><Relationship Id="rId17" Type="http://schemas.openxmlformats.org/officeDocument/2006/relationships/hyperlink" Target="https://podminky.urs.cz/item/CS_URS_2024_02/460661111" TargetMode="External" /><Relationship Id="rId18" Type="http://schemas.openxmlformats.org/officeDocument/2006/relationships/hyperlink" Target="https://podminky.urs.cz/item/CS_URS_2024_02/460671112" TargetMode="External" /><Relationship Id="rId19" Type="http://schemas.openxmlformats.org/officeDocument/2006/relationships/hyperlink" Target="https://podminky.urs.cz/item/CS_URS_2024_02/460791212" TargetMode="External" /><Relationship Id="rId20" Type="http://schemas.openxmlformats.org/officeDocument/2006/relationships/hyperlink" Target="https://podminky.urs.cz/item/CS_URS_2024_02/469972111" TargetMode="External" /><Relationship Id="rId21" Type="http://schemas.openxmlformats.org/officeDocument/2006/relationships/hyperlink" Target="https://podminky.urs.cz/item/CS_URS_2024_02/469972121" TargetMode="External" /><Relationship Id="rId22" Type="http://schemas.openxmlformats.org/officeDocument/2006/relationships/hyperlink" Target="https://podminky.urs.cz/item/CS_URS_2024_02/469973116" TargetMode="External" /><Relationship Id="rId23" Type="http://schemas.openxmlformats.org/officeDocument/2006/relationships/hyperlink" Target="https://podminky.urs.cz/item/CS_URS_2024_02/469981111" TargetMode="External" /><Relationship Id="rId24" Type="http://schemas.openxmlformats.org/officeDocument/2006/relationships/hyperlink" Target="https://podminky.urs.cz/item/CS_URS_2024_02/HZS2232" TargetMode="External" /><Relationship Id="rId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3" TargetMode="External" /><Relationship Id="rId2" Type="http://schemas.openxmlformats.org/officeDocument/2006/relationships/hyperlink" Target="https://podminky.urs.cz/item/CS_URS_2024_02/113107344" TargetMode="External" /><Relationship Id="rId3" Type="http://schemas.openxmlformats.org/officeDocument/2006/relationships/hyperlink" Target="https://podminky.urs.cz/item/CS_URS_2024_02/115101201" TargetMode="External" /><Relationship Id="rId4" Type="http://schemas.openxmlformats.org/officeDocument/2006/relationships/hyperlink" Target="https://podminky.urs.cz/item/CS_URS_2024_02/115101301" TargetMode="External" /><Relationship Id="rId5" Type="http://schemas.openxmlformats.org/officeDocument/2006/relationships/hyperlink" Target="https://podminky.urs.cz/item/CS_URS_2024_02/119003131" TargetMode="External" /><Relationship Id="rId6" Type="http://schemas.openxmlformats.org/officeDocument/2006/relationships/hyperlink" Target="https://podminky.urs.cz/item/CS_URS_2024_02/119003132" TargetMode="External" /><Relationship Id="rId7" Type="http://schemas.openxmlformats.org/officeDocument/2006/relationships/hyperlink" Target="https://podminky.urs.cz/item/CS_URS_2024_02/119003215" TargetMode="External" /><Relationship Id="rId8" Type="http://schemas.openxmlformats.org/officeDocument/2006/relationships/hyperlink" Target="https://podminky.urs.cz/item/CS_URS_2024_02/119003216" TargetMode="External" /><Relationship Id="rId9" Type="http://schemas.openxmlformats.org/officeDocument/2006/relationships/hyperlink" Target="https://podminky.urs.cz/item/CS_URS_2024_02/121151113" TargetMode="External" /><Relationship Id="rId10" Type="http://schemas.openxmlformats.org/officeDocument/2006/relationships/hyperlink" Target="https://podminky.urs.cz/item/CS_URS_2024_02/132254205" TargetMode="External" /><Relationship Id="rId11" Type="http://schemas.openxmlformats.org/officeDocument/2006/relationships/hyperlink" Target="https://podminky.urs.cz/item/CS_URS_2024_02/151101101" TargetMode="External" /><Relationship Id="rId12" Type="http://schemas.openxmlformats.org/officeDocument/2006/relationships/hyperlink" Target="https://podminky.urs.cz/item/CS_URS_2024_02/151101111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67151111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181351103" TargetMode="External" /><Relationship Id="rId20" Type="http://schemas.openxmlformats.org/officeDocument/2006/relationships/hyperlink" Target="https://podminky.urs.cz/item/CS_URS_2024_02/181411131" TargetMode="External" /><Relationship Id="rId21" Type="http://schemas.openxmlformats.org/officeDocument/2006/relationships/hyperlink" Target="https://podminky.urs.cz/item/CS_URS_2024_02/181951111" TargetMode="External" /><Relationship Id="rId22" Type="http://schemas.openxmlformats.org/officeDocument/2006/relationships/hyperlink" Target="https://podminky.urs.cz/item/CS_URS_2024_02/181951112" TargetMode="External" /><Relationship Id="rId23" Type="http://schemas.openxmlformats.org/officeDocument/2006/relationships/hyperlink" Target="https://podminky.urs.cz/item/CS_URS_2024_02/185804312" TargetMode="External" /><Relationship Id="rId24" Type="http://schemas.openxmlformats.org/officeDocument/2006/relationships/hyperlink" Target="https://podminky.urs.cz/item/CS_URS_2024_02/451573111" TargetMode="External" /><Relationship Id="rId25" Type="http://schemas.openxmlformats.org/officeDocument/2006/relationships/hyperlink" Target="https://podminky.urs.cz/item/CS_URS_2024_02/452112112" TargetMode="External" /><Relationship Id="rId26" Type="http://schemas.openxmlformats.org/officeDocument/2006/relationships/hyperlink" Target="https://podminky.urs.cz/item/CS_URS_2024_02/452112122" TargetMode="External" /><Relationship Id="rId27" Type="http://schemas.openxmlformats.org/officeDocument/2006/relationships/hyperlink" Target="https://podminky.urs.cz/item/CS_URS_2024_02/452311131" TargetMode="External" /><Relationship Id="rId28" Type="http://schemas.openxmlformats.org/officeDocument/2006/relationships/hyperlink" Target="https://podminky.urs.cz/item/CS_URS_2024_02/564871016" TargetMode="External" /><Relationship Id="rId29" Type="http://schemas.openxmlformats.org/officeDocument/2006/relationships/hyperlink" Target="https://podminky.urs.cz/item/CS_URS_2024_02/565175101" TargetMode="External" /><Relationship Id="rId30" Type="http://schemas.openxmlformats.org/officeDocument/2006/relationships/hyperlink" Target="https://podminky.urs.cz/item/CS_URS_2024_02/573211111" TargetMode="External" /><Relationship Id="rId31" Type="http://schemas.openxmlformats.org/officeDocument/2006/relationships/hyperlink" Target="https://podminky.urs.cz/item/CS_URS_2024_02/577134031" TargetMode="External" /><Relationship Id="rId32" Type="http://schemas.openxmlformats.org/officeDocument/2006/relationships/hyperlink" Target="https://podminky.urs.cz/item/CS_URS_2024_02/577155032" TargetMode="External" /><Relationship Id="rId33" Type="http://schemas.openxmlformats.org/officeDocument/2006/relationships/hyperlink" Target="https://podminky.urs.cz/item/CS_URS_2024_02/617633112" TargetMode="External" /><Relationship Id="rId34" Type="http://schemas.openxmlformats.org/officeDocument/2006/relationships/hyperlink" Target="https://podminky.urs.cz/item/CS_URS_2024_02/627633112" TargetMode="External" /><Relationship Id="rId35" Type="http://schemas.openxmlformats.org/officeDocument/2006/relationships/hyperlink" Target="https://podminky.urs.cz/item/CS_URS_2024_02/871161211" TargetMode="External" /><Relationship Id="rId36" Type="http://schemas.openxmlformats.org/officeDocument/2006/relationships/hyperlink" Target="https://podminky.urs.cz/item/CS_URS_2024_02/871211811" TargetMode="External" /><Relationship Id="rId37" Type="http://schemas.openxmlformats.org/officeDocument/2006/relationships/hyperlink" Target="https://podminky.urs.cz/item/CS_URS_2024_02/871373123" TargetMode="External" /><Relationship Id="rId38" Type="http://schemas.openxmlformats.org/officeDocument/2006/relationships/hyperlink" Target="https://podminky.urs.cz/item/CS_URS_2024_02/871395811" TargetMode="External" /><Relationship Id="rId39" Type="http://schemas.openxmlformats.org/officeDocument/2006/relationships/hyperlink" Target="https://podminky.urs.cz/item/CS_URS_2024_02/877161110" TargetMode="External" /><Relationship Id="rId40" Type="http://schemas.openxmlformats.org/officeDocument/2006/relationships/hyperlink" Target="https://podminky.urs.cz/item/CS_URS_2024_02/877370330" TargetMode="External" /><Relationship Id="rId41" Type="http://schemas.openxmlformats.org/officeDocument/2006/relationships/hyperlink" Target="https://podminky.urs.cz/item/CS_URS_2024_02/879171111" TargetMode="External" /><Relationship Id="rId42" Type="http://schemas.openxmlformats.org/officeDocument/2006/relationships/hyperlink" Target="https://podminky.urs.cz/item/CS_URS_2024_02/892233122" TargetMode="External" /><Relationship Id="rId43" Type="http://schemas.openxmlformats.org/officeDocument/2006/relationships/hyperlink" Target="https://podminky.urs.cz/item/CS_URS_2024_02/892241111" TargetMode="External" /><Relationship Id="rId44" Type="http://schemas.openxmlformats.org/officeDocument/2006/relationships/hyperlink" Target="https://podminky.urs.cz/item/CS_URS_2024_02/892372111" TargetMode="External" /><Relationship Id="rId45" Type="http://schemas.openxmlformats.org/officeDocument/2006/relationships/hyperlink" Target="https://podminky.urs.cz/item/CS_URS_2024_02/892381111" TargetMode="External" /><Relationship Id="rId46" Type="http://schemas.openxmlformats.org/officeDocument/2006/relationships/hyperlink" Target="https://podminky.urs.cz/item/CS_URS_2024_02/894410101" TargetMode="External" /><Relationship Id="rId47" Type="http://schemas.openxmlformats.org/officeDocument/2006/relationships/hyperlink" Target="https://podminky.urs.cz/item/CS_URS_2024_02/894410211" TargetMode="External" /><Relationship Id="rId48" Type="http://schemas.openxmlformats.org/officeDocument/2006/relationships/hyperlink" Target="https://podminky.urs.cz/item/CS_URS_2024_02/894410212" TargetMode="External" /><Relationship Id="rId49" Type="http://schemas.openxmlformats.org/officeDocument/2006/relationships/hyperlink" Target="https://podminky.urs.cz/item/CS_URS_2024_02/894410232" TargetMode="External" /><Relationship Id="rId50" Type="http://schemas.openxmlformats.org/officeDocument/2006/relationships/hyperlink" Target="https://podminky.urs.cz/item/CS_URS_2024_02/899102112" TargetMode="External" /><Relationship Id="rId51" Type="http://schemas.openxmlformats.org/officeDocument/2006/relationships/hyperlink" Target="https://podminky.urs.cz/item/CS_URS_2024_02/899721111" TargetMode="External" /><Relationship Id="rId52" Type="http://schemas.openxmlformats.org/officeDocument/2006/relationships/hyperlink" Target="https://podminky.urs.cz/item/CS_URS_2024_02/899722114" TargetMode="External" /><Relationship Id="rId53" Type="http://schemas.openxmlformats.org/officeDocument/2006/relationships/hyperlink" Target="https://podminky.urs.cz/item/CS_URS_2024_02/919732211" TargetMode="External" /><Relationship Id="rId54" Type="http://schemas.openxmlformats.org/officeDocument/2006/relationships/hyperlink" Target="https://podminky.urs.cz/item/CS_URS_2024_02/919735113" TargetMode="External" /><Relationship Id="rId55" Type="http://schemas.openxmlformats.org/officeDocument/2006/relationships/hyperlink" Target="https://podminky.urs.cz/item/CS_URS_2024_02/977151129" TargetMode="External" /><Relationship Id="rId56" Type="http://schemas.openxmlformats.org/officeDocument/2006/relationships/hyperlink" Target="https://podminky.urs.cz/item/CS_URS_2024_02/997221551" TargetMode="External" /><Relationship Id="rId57" Type="http://schemas.openxmlformats.org/officeDocument/2006/relationships/hyperlink" Target="https://podminky.urs.cz/item/CS_URS_2024_02/997221559" TargetMode="External" /><Relationship Id="rId58" Type="http://schemas.openxmlformats.org/officeDocument/2006/relationships/hyperlink" Target="https://podminky.urs.cz/item/CS_URS_2024_02/997221611" TargetMode="External" /><Relationship Id="rId59" Type="http://schemas.openxmlformats.org/officeDocument/2006/relationships/hyperlink" Target="https://podminky.urs.cz/item/CS_URS_2024_02/997221861" TargetMode="External" /><Relationship Id="rId60" Type="http://schemas.openxmlformats.org/officeDocument/2006/relationships/hyperlink" Target="https://podminky.urs.cz/item/CS_URS_2024_02/997221873" TargetMode="External" /><Relationship Id="rId61" Type="http://schemas.openxmlformats.org/officeDocument/2006/relationships/hyperlink" Target="https://podminky.urs.cz/item/CS_URS_2024_02/997221875" TargetMode="External" /><Relationship Id="rId62" Type="http://schemas.openxmlformats.org/officeDocument/2006/relationships/hyperlink" Target="https://podminky.urs.cz/item/CS_URS_2024_02/998276101" TargetMode="External" /><Relationship Id="rId63" Type="http://schemas.openxmlformats.org/officeDocument/2006/relationships/hyperlink" Target="https://podminky.urs.cz/item/CS_URS_2024_02/722263212" TargetMode="External" /><Relationship Id="rId64" Type="http://schemas.openxmlformats.org/officeDocument/2006/relationships/hyperlink" Target="https://podminky.urs.cz/item/CS_URS_2024_02/722270102" TargetMode="External" /><Relationship Id="rId65" Type="http://schemas.openxmlformats.org/officeDocument/2006/relationships/hyperlink" Target="https://podminky.urs.cz/item/CS_URS_2024_02/998722101" TargetMode="External" /><Relationship Id="rId6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15101301" TargetMode="External" /><Relationship Id="rId3" Type="http://schemas.openxmlformats.org/officeDocument/2006/relationships/hyperlink" Target="https://podminky.urs.cz/item/CS_URS_2024_02/119003131" TargetMode="External" /><Relationship Id="rId4" Type="http://schemas.openxmlformats.org/officeDocument/2006/relationships/hyperlink" Target="https://podminky.urs.cz/item/CS_URS_2024_02/119003132" TargetMode="External" /><Relationship Id="rId5" Type="http://schemas.openxmlformats.org/officeDocument/2006/relationships/hyperlink" Target="https://podminky.urs.cz/item/CS_URS_2024_02/119003215" TargetMode="External" /><Relationship Id="rId6" Type="http://schemas.openxmlformats.org/officeDocument/2006/relationships/hyperlink" Target="https://podminky.urs.cz/item/CS_URS_2024_02/119003216" TargetMode="External" /><Relationship Id="rId7" Type="http://schemas.openxmlformats.org/officeDocument/2006/relationships/hyperlink" Target="https://podminky.urs.cz/item/CS_URS_2024_02/131251202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358325114" TargetMode="External" /><Relationship Id="rId11" Type="http://schemas.openxmlformats.org/officeDocument/2006/relationships/hyperlink" Target="https://podminky.urs.cz/item/CS_URS_2024_02/359321113" TargetMode="External" /><Relationship Id="rId12" Type="http://schemas.openxmlformats.org/officeDocument/2006/relationships/hyperlink" Target="https://podminky.urs.cz/item/CS_URS_2024_02/359901111" TargetMode="External" /><Relationship Id="rId13" Type="http://schemas.openxmlformats.org/officeDocument/2006/relationships/hyperlink" Target="https://podminky.urs.cz/item/CS_URS_2024_02/359901212" TargetMode="External" /><Relationship Id="rId14" Type="http://schemas.openxmlformats.org/officeDocument/2006/relationships/hyperlink" Target="https://podminky.urs.cz/item/CS_URS_2024_02/452112122" TargetMode="External" /><Relationship Id="rId15" Type="http://schemas.openxmlformats.org/officeDocument/2006/relationships/hyperlink" Target="https://podminky.urs.cz/item/CS_URS_2024_02/616633111" TargetMode="External" /><Relationship Id="rId16" Type="http://schemas.openxmlformats.org/officeDocument/2006/relationships/hyperlink" Target="https://podminky.urs.cz/item/CS_URS_2024_02/810491811" TargetMode="External" /><Relationship Id="rId17" Type="http://schemas.openxmlformats.org/officeDocument/2006/relationships/hyperlink" Target="https://podminky.urs.cz/item/CS_URS_2024_02/892512122" TargetMode="External" /><Relationship Id="rId18" Type="http://schemas.openxmlformats.org/officeDocument/2006/relationships/hyperlink" Target="https://podminky.urs.cz/item/CS_URS_2024_02/894410124" TargetMode="External" /><Relationship Id="rId19" Type="http://schemas.openxmlformats.org/officeDocument/2006/relationships/hyperlink" Target="https://podminky.urs.cz/item/CS_URS_2024_02/894410220" TargetMode="External" /><Relationship Id="rId20" Type="http://schemas.openxmlformats.org/officeDocument/2006/relationships/hyperlink" Target="https://podminky.urs.cz/item/CS_URS_2024_02/894410222" TargetMode="External" /><Relationship Id="rId21" Type="http://schemas.openxmlformats.org/officeDocument/2006/relationships/hyperlink" Target="https://podminky.urs.cz/item/CS_URS_2024_02/894410304" TargetMode="External" /><Relationship Id="rId22" Type="http://schemas.openxmlformats.org/officeDocument/2006/relationships/hyperlink" Target="https://podminky.urs.cz/item/CS_URS_2024_02/899104112" TargetMode="External" /><Relationship Id="rId23" Type="http://schemas.openxmlformats.org/officeDocument/2006/relationships/hyperlink" Target="https://podminky.urs.cz/item/CS_URS_2024_02/977213713" TargetMode="External" /><Relationship Id="rId24" Type="http://schemas.openxmlformats.org/officeDocument/2006/relationships/hyperlink" Target="https://podminky.urs.cz/item/CS_URS_2024_02/997013501" TargetMode="External" /><Relationship Id="rId25" Type="http://schemas.openxmlformats.org/officeDocument/2006/relationships/hyperlink" Target="https://podminky.urs.cz/item/CS_URS_2024_02/997013509" TargetMode="External" /><Relationship Id="rId26" Type="http://schemas.openxmlformats.org/officeDocument/2006/relationships/hyperlink" Target="https://podminky.urs.cz/item/CS_URS_2024_02/997013861" TargetMode="External" /><Relationship Id="rId27" Type="http://schemas.openxmlformats.org/officeDocument/2006/relationships/hyperlink" Target="https://podminky.urs.cz/item/CS_URS_2024_02/998274101" TargetMode="External" /><Relationship Id="rId28" Type="http://schemas.openxmlformats.org/officeDocument/2006/relationships/hyperlink" Target="https://podminky.urs.cz/item/CS_URS_2024_02/321321216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321351010" TargetMode="External" /><Relationship Id="rId31" Type="http://schemas.openxmlformats.org/officeDocument/2006/relationships/hyperlink" Target="https://podminky.urs.cz/item/CS_URS_2024_02/321352010" TargetMode="External" /><Relationship Id="rId32" Type="http://schemas.openxmlformats.org/officeDocument/2006/relationships/hyperlink" Target="https://podminky.urs.cz/item/CS_URS_2024_02/131213702" TargetMode="External" /><Relationship Id="rId33" Type="http://schemas.openxmlformats.org/officeDocument/2006/relationships/hyperlink" Target="https://podminky.urs.cz/item/CS_URS_2024_02/162751117" TargetMode="External" /><Relationship Id="rId34" Type="http://schemas.openxmlformats.org/officeDocument/2006/relationships/hyperlink" Target="https://podminky.urs.cz/item/CS_URS_2024_02/162751119" TargetMode="External" /><Relationship Id="rId35" Type="http://schemas.openxmlformats.org/officeDocument/2006/relationships/hyperlink" Target="https://podminky.urs.cz/item/CS_URS_2024_02/167151111" TargetMode="External" /><Relationship Id="rId36" Type="http://schemas.openxmlformats.org/officeDocument/2006/relationships/hyperlink" Target="https://podminky.urs.cz/item/CS_URS_2024_02/171201231" TargetMode="External" /><Relationship Id="rId37" Type="http://schemas.openxmlformats.org/officeDocument/2006/relationships/hyperlink" Target="https://podminky.urs.cz/item/CS_URS_2024_02/174112102" TargetMode="External" /><Relationship Id="rId38" Type="http://schemas.openxmlformats.org/officeDocument/2006/relationships/hyperlink" Target="https://podminky.urs.cz/item/CS_URS_2024_02/998332011" TargetMode="External" /><Relationship Id="rId3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1272031" TargetMode="External" /><Relationship Id="rId2" Type="http://schemas.openxmlformats.org/officeDocument/2006/relationships/hyperlink" Target="https://podminky.urs.cz/item/CS_URS_2024_02/317142422" TargetMode="External" /><Relationship Id="rId3" Type="http://schemas.openxmlformats.org/officeDocument/2006/relationships/hyperlink" Target="https://podminky.urs.cz/item/CS_URS_2024_02/317941123" TargetMode="External" /><Relationship Id="rId4" Type="http://schemas.openxmlformats.org/officeDocument/2006/relationships/hyperlink" Target="https://podminky.urs.cz/item/CS_URS_2024_02/342272225" TargetMode="External" /><Relationship Id="rId5" Type="http://schemas.openxmlformats.org/officeDocument/2006/relationships/hyperlink" Target="https://podminky.urs.cz/item/CS_URS_2024_02/346244371" TargetMode="External" /><Relationship Id="rId6" Type="http://schemas.openxmlformats.org/officeDocument/2006/relationships/hyperlink" Target="https://podminky.urs.cz/item/CS_URS_2024_02/346244381" TargetMode="External" /><Relationship Id="rId7" Type="http://schemas.openxmlformats.org/officeDocument/2006/relationships/hyperlink" Target="https://podminky.urs.cz/item/CS_URS_2024_02/611325417" TargetMode="External" /><Relationship Id="rId8" Type="http://schemas.openxmlformats.org/officeDocument/2006/relationships/hyperlink" Target="https://podminky.urs.cz/item/CS_URS_2024_02/612131121" TargetMode="External" /><Relationship Id="rId9" Type="http://schemas.openxmlformats.org/officeDocument/2006/relationships/hyperlink" Target="https://podminky.urs.cz/item/CS_URS_2024_02/612321141" TargetMode="External" /><Relationship Id="rId10" Type="http://schemas.openxmlformats.org/officeDocument/2006/relationships/hyperlink" Target="https://podminky.urs.cz/item/CS_URS_2024_02/612325417" TargetMode="External" /><Relationship Id="rId11" Type="http://schemas.openxmlformats.org/officeDocument/2006/relationships/hyperlink" Target="https://podminky.urs.cz/item/CS_URS_2024_02/621142001" TargetMode="External" /><Relationship Id="rId12" Type="http://schemas.openxmlformats.org/officeDocument/2006/relationships/hyperlink" Target="https://podminky.urs.cz/item/CS_URS_2024_02/621211021" TargetMode="External" /><Relationship Id="rId13" Type="http://schemas.openxmlformats.org/officeDocument/2006/relationships/hyperlink" Target="https://podminky.urs.cz/item/CS_URS_2024_02/621531022" TargetMode="External" /><Relationship Id="rId14" Type="http://schemas.openxmlformats.org/officeDocument/2006/relationships/hyperlink" Target="https://podminky.urs.cz/item/CS_URS_2024_02/622131121" TargetMode="External" /><Relationship Id="rId15" Type="http://schemas.openxmlformats.org/officeDocument/2006/relationships/hyperlink" Target="https://podminky.urs.cz/item/CS_URS_2024_02/622142001" TargetMode="External" /><Relationship Id="rId16" Type="http://schemas.openxmlformats.org/officeDocument/2006/relationships/hyperlink" Target="https://podminky.urs.cz/item/CS_URS_2024_02/622151031" TargetMode="External" /><Relationship Id="rId17" Type="http://schemas.openxmlformats.org/officeDocument/2006/relationships/hyperlink" Target="https://podminky.urs.cz/item/CS_URS_2024_02/622211022" TargetMode="External" /><Relationship Id="rId18" Type="http://schemas.openxmlformats.org/officeDocument/2006/relationships/hyperlink" Target="https://podminky.urs.cz/item/CS_URS_2024_02/622531022" TargetMode="External" /><Relationship Id="rId19" Type="http://schemas.openxmlformats.org/officeDocument/2006/relationships/hyperlink" Target="https://podminky.urs.cz/item/CS_URS_2024_02/631311115" TargetMode="External" /><Relationship Id="rId20" Type="http://schemas.openxmlformats.org/officeDocument/2006/relationships/hyperlink" Target="https://podminky.urs.cz/item/CS_URS_2024_02/631319011" TargetMode="External" /><Relationship Id="rId21" Type="http://schemas.openxmlformats.org/officeDocument/2006/relationships/hyperlink" Target="https://podminky.urs.cz/item/CS_URS_2024_02/631319222" TargetMode="External" /><Relationship Id="rId22" Type="http://schemas.openxmlformats.org/officeDocument/2006/relationships/hyperlink" Target="https://podminky.urs.cz/item/CS_URS_2024_02/941111111" TargetMode="External" /><Relationship Id="rId23" Type="http://schemas.openxmlformats.org/officeDocument/2006/relationships/hyperlink" Target="https://podminky.urs.cz/item/CS_URS_2024_02/941111211" TargetMode="External" /><Relationship Id="rId24" Type="http://schemas.openxmlformats.org/officeDocument/2006/relationships/hyperlink" Target="https://podminky.urs.cz/item/CS_URS_2024_02/941111811" TargetMode="External" /><Relationship Id="rId25" Type="http://schemas.openxmlformats.org/officeDocument/2006/relationships/hyperlink" Target="https://podminky.urs.cz/item/CS_URS_2024_02/949101111" TargetMode="External" /><Relationship Id="rId26" Type="http://schemas.openxmlformats.org/officeDocument/2006/relationships/hyperlink" Target="https://podminky.urs.cz/item/CS_URS_2024_02/953943211" TargetMode="External" /><Relationship Id="rId27" Type="http://schemas.openxmlformats.org/officeDocument/2006/relationships/hyperlink" Target="https://podminky.urs.cz/item/CS_URS_2024_02/962032230" TargetMode="External" /><Relationship Id="rId28" Type="http://schemas.openxmlformats.org/officeDocument/2006/relationships/hyperlink" Target="https://podminky.urs.cz/item/CS_URS_2024_02/965043441" TargetMode="External" /><Relationship Id="rId29" Type="http://schemas.openxmlformats.org/officeDocument/2006/relationships/hyperlink" Target="https://podminky.urs.cz/item/CS_URS_2024_02/968072455" TargetMode="External" /><Relationship Id="rId30" Type="http://schemas.openxmlformats.org/officeDocument/2006/relationships/hyperlink" Target="https://podminky.urs.cz/item/CS_URS_2024_02/968082016" TargetMode="External" /><Relationship Id="rId31" Type="http://schemas.openxmlformats.org/officeDocument/2006/relationships/hyperlink" Target="https://podminky.urs.cz/item/CS_URS_2024_02/968082017" TargetMode="External" /><Relationship Id="rId32" Type="http://schemas.openxmlformats.org/officeDocument/2006/relationships/hyperlink" Target="https://podminky.urs.cz/item/CS_URS_2024_02/968082021" TargetMode="External" /><Relationship Id="rId33" Type="http://schemas.openxmlformats.org/officeDocument/2006/relationships/hyperlink" Target="https://podminky.urs.cz/item/CS_URS_2024_02/977151122" TargetMode="External" /><Relationship Id="rId34" Type="http://schemas.openxmlformats.org/officeDocument/2006/relationships/hyperlink" Target="https://podminky.urs.cz/item/CS_URS_2024_02/997013211" TargetMode="External" /><Relationship Id="rId35" Type="http://schemas.openxmlformats.org/officeDocument/2006/relationships/hyperlink" Target="https://podminky.urs.cz/item/CS_URS_2024_02/997013501" TargetMode="External" /><Relationship Id="rId36" Type="http://schemas.openxmlformats.org/officeDocument/2006/relationships/hyperlink" Target="https://podminky.urs.cz/item/CS_URS_2024_02/997013509" TargetMode="External" /><Relationship Id="rId37" Type="http://schemas.openxmlformats.org/officeDocument/2006/relationships/hyperlink" Target="https://podminky.urs.cz/item/CS_URS_2024_02/997013871" TargetMode="External" /><Relationship Id="rId38" Type="http://schemas.openxmlformats.org/officeDocument/2006/relationships/hyperlink" Target="https://podminky.urs.cz/item/CS_URS_2024_02/998018001" TargetMode="External" /><Relationship Id="rId39" Type="http://schemas.openxmlformats.org/officeDocument/2006/relationships/hyperlink" Target="https://podminky.urs.cz/item/CS_URS_2024_02/713121111" TargetMode="External" /><Relationship Id="rId40" Type="http://schemas.openxmlformats.org/officeDocument/2006/relationships/hyperlink" Target="https://podminky.urs.cz/item/CS_URS_2024_02/713131141" TargetMode="External" /><Relationship Id="rId41" Type="http://schemas.openxmlformats.org/officeDocument/2006/relationships/hyperlink" Target="https://podminky.urs.cz/item/CS_URS_2024_02/998713121" TargetMode="External" /><Relationship Id="rId42" Type="http://schemas.openxmlformats.org/officeDocument/2006/relationships/hyperlink" Target="https://podminky.urs.cz/item/CS_URS_2024_02/763121426" TargetMode="External" /><Relationship Id="rId43" Type="http://schemas.openxmlformats.org/officeDocument/2006/relationships/hyperlink" Target="https://podminky.urs.cz/item/CS_URS_2024_02/763131412" TargetMode="External" /><Relationship Id="rId44" Type="http://schemas.openxmlformats.org/officeDocument/2006/relationships/hyperlink" Target="https://podminky.urs.cz/item/CS_URS_2024_02/998763331" TargetMode="External" /><Relationship Id="rId45" Type="http://schemas.openxmlformats.org/officeDocument/2006/relationships/hyperlink" Target="https://podminky.urs.cz/item/CS_URS_2024_02/764216604" TargetMode="External" /><Relationship Id="rId46" Type="http://schemas.openxmlformats.org/officeDocument/2006/relationships/hyperlink" Target="https://podminky.urs.cz/item/CS_URS_2024_02/998764121" TargetMode="External" /><Relationship Id="rId47" Type="http://schemas.openxmlformats.org/officeDocument/2006/relationships/hyperlink" Target="https://podminky.urs.cz/item/CS_URS_2024_02/766622132" TargetMode="External" /><Relationship Id="rId48" Type="http://schemas.openxmlformats.org/officeDocument/2006/relationships/hyperlink" Target="https://podminky.urs.cz/item/CS_URS_2024_02/766629631" TargetMode="External" /><Relationship Id="rId49" Type="http://schemas.openxmlformats.org/officeDocument/2006/relationships/hyperlink" Target="https://podminky.urs.cz/item/CS_URS_2024_02/766660171" TargetMode="External" /><Relationship Id="rId50" Type="http://schemas.openxmlformats.org/officeDocument/2006/relationships/hyperlink" Target="https://podminky.urs.cz/item/CS_URS_2024_02/766660729" TargetMode="External" /><Relationship Id="rId51" Type="http://schemas.openxmlformats.org/officeDocument/2006/relationships/hyperlink" Target="https://podminky.urs.cz/item/CS_URS_2024_02/766682111" TargetMode="External" /><Relationship Id="rId52" Type="http://schemas.openxmlformats.org/officeDocument/2006/relationships/hyperlink" Target="https://podminky.urs.cz/item/CS_URS_2024_02/766694116" TargetMode="External" /><Relationship Id="rId53" Type="http://schemas.openxmlformats.org/officeDocument/2006/relationships/hyperlink" Target="https://podminky.urs.cz/item/CS_URS_2024_02/998766121" TargetMode="External" /><Relationship Id="rId54" Type="http://schemas.openxmlformats.org/officeDocument/2006/relationships/hyperlink" Target="https://podminky.urs.cz/item/CS_URS_2024_02/767161813" TargetMode="External" /><Relationship Id="rId55" Type="http://schemas.openxmlformats.org/officeDocument/2006/relationships/hyperlink" Target="https://podminky.urs.cz/item/CS_URS_2024_02/767649198" TargetMode="External" /><Relationship Id="rId56" Type="http://schemas.openxmlformats.org/officeDocument/2006/relationships/hyperlink" Target="https://podminky.urs.cz/item/CS_URS_2024_02/767651113" TargetMode="External" /><Relationship Id="rId57" Type="http://schemas.openxmlformats.org/officeDocument/2006/relationships/hyperlink" Target="https://podminky.urs.cz/item/CS_URS_2024_02/767651121" TargetMode="External" /><Relationship Id="rId58" Type="http://schemas.openxmlformats.org/officeDocument/2006/relationships/hyperlink" Target="https://podminky.urs.cz/item/CS_URS_2024_02/767651126" TargetMode="External" /><Relationship Id="rId59" Type="http://schemas.openxmlformats.org/officeDocument/2006/relationships/hyperlink" Target="https://podminky.urs.cz/item/CS_URS_2024_02/767651131" TargetMode="External" /><Relationship Id="rId60" Type="http://schemas.openxmlformats.org/officeDocument/2006/relationships/hyperlink" Target="https://podminky.urs.cz/item/CS_URS_2024_02/767651823" TargetMode="External" /><Relationship Id="rId61" Type="http://schemas.openxmlformats.org/officeDocument/2006/relationships/hyperlink" Target="https://podminky.urs.cz/item/CS_URS_2024_02/998767121" TargetMode="External" /><Relationship Id="rId62" Type="http://schemas.openxmlformats.org/officeDocument/2006/relationships/hyperlink" Target="https://podminky.urs.cz/item/CS_URS_2024_02/783823135" TargetMode="External" /><Relationship Id="rId63" Type="http://schemas.openxmlformats.org/officeDocument/2006/relationships/hyperlink" Target="https://podminky.urs.cz/item/CS_URS_2024_02/783827425" TargetMode="External" /><Relationship Id="rId64" Type="http://schemas.openxmlformats.org/officeDocument/2006/relationships/hyperlink" Target="https://podminky.urs.cz/item/CS_URS_2024_02/783897603" TargetMode="External" /><Relationship Id="rId65" Type="http://schemas.openxmlformats.org/officeDocument/2006/relationships/hyperlink" Target="https://podminky.urs.cz/item/CS_URS_2024_02/783897615" TargetMode="External" /><Relationship Id="rId66" Type="http://schemas.openxmlformats.org/officeDocument/2006/relationships/hyperlink" Target="https://podminky.urs.cz/item/CS_URS_2024_02/751111012" TargetMode="External" /><Relationship Id="rId67" Type="http://schemas.openxmlformats.org/officeDocument/2006/relationships/hyperlink" Target="https://podminky.urs.cz/item/CS_URS_2024_02/751511122" TargetMode="External" /><Relationship Id="rId68" Type="http://schemas.openxmlformats.org/officeDocument/2006/relationships/hyperlink" Target="https://podminky.urs.cz/item/CS_URS_2024_02/998751121" TargetMode="External" /><Relationship Id="rId69" Type="http://schemas.openxmlformats.org/officeDocument/2006/relationships/hyperlink" Target="https://podminky.urs.cz/item/CS_URS_2024_02/771121011" TargetMode="External" /><Relationship Id="rId70" Type="http://schemas.openxmlformats.org/officeDocument/2006/relationships/hyperlink" Target="https://podminky.urs.cz/item/CS_URS_2024_02/771151022" TargetMode="External" /><Relationship Id="rId71" Type="http://schemas.openxmlformats.org/officeDocument/2006/relationships/hyperlink" Target="https://podminky.urs.cz/item/CS_URS_2024_02/771571810" TargetMode="External" /><Relationship Id="rId72" Type="http://schemas.openxmlformats.org/officeDocument/2006/relationships/hyperlink" Target="https://podminky.urs.cz/item/CS_URS_2024_02/771574476" TargetMode="External" /><Relationship Id="rId73" Type="http://schemas.openxmlformats.org/officeDocument/2006/relationships/hyperlink" Target="https://podminky.urs.cz/item/CS_URS_2024_02/771592011" TargetMode="External" /><Relationship Id="rId74" Type="http://schemas.openxmlformats.org/officeDocument/2006/relationships/hyperlink" Target="https://podminky.urs.cz/item/CS_URS_2024_02/998771121" TargetMode="External" /><Relationship Id="rId75" Type="http://schemas.openxmlformats.org/officeDocument/2006/relationships/hyperlink" Target="https://podminky.urs.cz/item/CS_URS_2024_02/777121115" TargetMode="External" /><Relationship Id="rId76" Type="http://schemas.openxmlformats.org/officeDocument/2006/relationships/hyperlink" Target="https://podminky.urs.cz/item/CS_URS_2024_02/777131111" TargetMode="External" /><Relationship Id="rId77" Type="http://schemas.openxmlformats.org/officeDocument/2006/relationships/hyperlink" Target="https://podminky.urs.cz/item/CS_URS_2024_02/777511105" TargetMode="External" /><Relationship Id="rId78" Type="http://schemas.openxmlformats.org/officeDocument/2006/relationships/hyperlink" Target="https://podminky.urs.cz/item/CS_URS_2024_02/777611101" TargetMode="External" /><Relationship Id="rId79" Type="http://schemas.openxmlformats.org/officeDocument/2006/relationships/hyperlink" Target="https://podminky.urs.cz/item/CS_URS_2024_02/777611161" TargetMode="External" /><Relationship Id="rId80" Type="http://schemas.openxmlformats.org/officeDocument/2006/relationships/hyperlink" Target="https://podminky.urs.cz/item/CS_URS_2024_02/777612101" TargetMode="External" /><Relationship Id="rId81" Type="http://schemas.openxmlformats.org/officeDocument/2006/relationships/hyperlink" Target="https://podminky.urs.cz/item/CS_URS_2024_02/777911111" TargetMode="External" /><Relationship Id="rId82" Type="http://schemas.openxmlformats.org/officeDocument/2006/relationships/hyperlink" Target="https://podminky.urs.cz/item/CS_URS_2024_02/998777121" TargetMode="External" /><Relationship Id="rId83" Type="http://schemas.openxmlformats.org/officeDocument/2006/relationships/hyperlink" Target="https://podminky.urs.cz/item/CS_URS_2024_02/781111011" TargetMode="External" /><Relationship Id="rId84" Type="http://schemas.openxmlformats.org/officeDocument/2006/relationships/hyperlink" Target="https://podminky.urs.cz/item/CS_URS_2024_02/781121011" TargetMode="External" /><Relationship Id="rId85" Type="http://schemas.openxmlformats.org/officeDocument/2006/relationships/hyperlink" Target="https://podminky.urs.cz/item/CS_URS_2024_02/781131112" TargetMode="External" /><Relationship Id="rId86" Type="http://schemas.openxmlformats.org/officeDocument/2006/relationships/hyperlink" Target="https://podminky.urs.cz/item/CS_URS_2024_02/781151031" TargetMode="External" /><Relationship Id="rId87" Type="http://schemas.openxmlformats.org/officeDocument/2006/relationships/hyperlink" Target="https://podminky.urs.cz/item/CS_URS_2024_02/781471810" TargetMode="External" /><Relationship Id="rId88" Type="http://schemas.openxmlformats.org/officeDocument/2006/relationships/hyperlink" Target="https://podminky.urs.cz/item/CS_URS_2024_02/781472215" TargetMode="External" /><Relationship Id="rId89" Type="http://schemas.openxmlformats.org/officeDocument/2006/relationships/hyperlink" Target="https://podminky.urs.cz/item/CS_URS_2024_02/781492111" TargetMode="External" /><Relationship Id="rId90" Type="http://schemas.openxmlformats.org/officeDocument/2006/relationships/hyperlink" Target="https://podminky.urs.cz/item/CS_URS_2024_02/781495211" TargetMode="External" /><Relationship Id="rId91" Type="http://schemas.openxmlformats.org/officeDocument/2006/relationships/hyperlink" Target="https://podminky.urs.cz/item/CS_URS_2024_02/998781121" TargetMode="External" /><Relationship Id="rId92" Type="http://schemas.openxmlformats.org/officeDocument/2006/relationships/hyperlink" Target="https://podminky.urs.cz/item/CS_URS_2024_02/HZS1292" TargetMode="External" /><Relationship Id="rId9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5101" TargetMode="External" /><Relationship Id="rId2" Type="http://schemas.openxmlformats.org/officeDocument/2006/relationships/hyperlink" Target="https://podminky.urs.cz/item/CS_URS_2024_02/971033231" TargetMode="External" /><Relationship Id="rId3" Type="http://schemas.openxmlformats.org/officeDocument/2006/relationships/hyperlink" Target="https://podminky.urs.cz/item/CS_URS_2024_02/974032132" TargetMode="External" /><Relationship Id="rId4" Type="http://schemas.openxmlformats.org/officeDocument/2006/relationships/hyperlink" Target="https://podminky.urs.cz/item/CS_URS_2024_02/974032142" TargetMode="External" /><Relationship Id="rId5" Type="http://schemas.openxmlformats.org/officeDocument/2006/relationships/hyperlink" Target="https://podminky.urs.cz/item/CS_URS_2024_02/974032164" TargetMode="External" /><Relationship Id="rId6" Type="http://schemas.openxmlformats.org/officeDocument/2006/relationships/hyperlink" Target="https://podminky.urs.cz/item/CS_URS_2024_02/721171905" TargetMode="External" /><Relationship Id="rId7" Type="http://schemas.openxmlformats.org/officeDocument/2006/relationships/hyperlink" Target="https://podminky.urs.cz/item/CS_URS_2024_02/722182015" TargetMode="External" /><Relationship Id="rId8" Type="http://schemas.openxmlformats.org/officeDocument/2006/relationships/hyperlink" Target="https://podminky.urs.cz/item/CS_URS_2024_02/721174041" TargetMode="External" /><Relationship Id="rId9" Type="http://schemas.openxmlformats.org/officeDocument/2006/relationships/hyperlink" Target="https://podminky.urs.cz/item/CS_URS_2024_02/721174042" TargetMode="External" /><Relationship Id="rId10" Type="http://schemas.openxmlformats.org/officeDocument/2006/relationships/hyperlink" Target="https://podminky.urs.cz/item/CS_URS_2024_02/721174043" TargetMode="External" /><Relationship Id="rId11" Type="http://schemas.openxmlformats.org/officeDocument/2006/relationships/hyperlink" Target="https://podminky.urs.cz/item/CS_URS_2024_02/721174045" TargetMode="External" /><Relationship Id="rId12" Type="http://schemas.openxmlformats.org/officeDocument/2006/relationships/hyperlink" Target="https://podminky.urs.cz/item/CS_URS_2024_02/721194103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5" TargetMode="External" /><Relationship Id="rId15" Type="http://schemas.openxmlformats.org/officeDocument/2006/relationships/hyperlink" Target="https://podminky.urs.cz/item/CS_URS_2024_02/721194109" TargetMode="External" /><Relationship Id="rId16" Type="http://schemas.openxmlformats.org/officeDocument/2006/relationships/hyperlink" Target="https://podminky.urs.cz/item/CS_URS_2024_02/721274126" TargetMode="External" /><Relationship Id="rId17" Type="http://schemas.openxmlformats.org/officeDocument/2006/relationships/hyperlink" Target="https://podminky.urs.cz/item/CS_URS_2024_02/721290111" TargetMode="External" /><Relationship Id="rId18" Type="http://schemas.openxmlformats.org/officeDocument/2006/relationships/hyperlink" Target="https://podminky.urs.cz/item/CS_URS_2024_02/998721101" TargetMode="External" /><Relationship Id="rId19" Type="http://schemas.openxmlformats.org/officeDocument/2006/relationships/hyperlink" Target="https://podminky.urs.cz/item/CS_URS_2024_02/722174002" TargetMode="External" /><Relationship Id="rId20" Type="http://schemas.openxmlformats.org/officeDocument/2006/relationships/hyperlink" Target="https://podminky.urs.cz/item/CS_URS_2024_02/722181221" TargetMode="External" /><Relationship Id="rId21" Type="http://schemas.openxmlformats.org/officeDocument/2006/relationships/hyperlink" Target="https://podminky.urs.cz/item/CS_URS_2024_02/722181241" TargetMode="External" /><Relationship Id="rId22" Type="http://schemas.openxmlformats.org/officeDocument/2006/relationships/hyperlink" Target="https://podminky.urs.cz/item/CS_URS_2024_02/722182012" TargetMode="External" /><Relationship Id="rId23" Type="http://schemas.openxmlformats.org/officeDocument/2006/relationships/hyperlink" Target="https://podminky.urs.cz/item/CS_URS_2024_02/722190401" TargetMode="External" /><Relationship Id="rId24" Type="http://schemas.openxmlformats.org/officeDocument/2006/relationships/hyperlink" Target="https://podminky.urs.cz/item/CS_URS_2024_02/722224115" TargetMode="External" /><Relationship Id="rId25" Type="http://schemas.openxmlformats.org/officeDocument/2006/relationships/hyperlink" Target="https://podminky.urs.cz/item/CS_URS_2024_02/722230101" TargetMode="External" /><Relationship Id="rId26" Type="http://schemas.openxmlformats.org/officeDocument/2006/relationships/hyperlink" Target="https://podminky.urs.cz/item/CS_URS_2024_02/722230102" TargetMode="External" /><Relationship Id="rId27" Type="http://schemas.openxmlformats.org/officeDocument/2006/relationships/hyperlink" Target="https://podminky.urs.cz/item/CS_URS_2024_02/722231072" TargetMode="External" /><Relationship Id="rId28" Type="http://schemas.openxmlformats.org/officeDocument/2006/relationships/hyperlink" Target="https://podminky.urs.cz/item/CS_URS_2024_02/722262212" TargetMode="External" /><Relationship Id="rId29" Type="http://schemas.openxmlformats.org/officeDocument/2006/relationships/hyperlink" Target="https://podminky.urs.cz/item/CS_URS_2024_02/722290234" TargetMode="External" /><Relationship Id="rId30" Type="http://schemas.openxmlformats.org/officeDocument/2006/relationships/hyperlink" Target="https://podminky.urs.cz/item/CS_URS_2024_02/722290246" TargetMode="External" /><Relationship Id="rId31" Type="http://schemas.openxmlformats.org/officeDocument/2006/relationships/hyperlink" Target="https://podminky.urs.cz/item/CS_URS_2024_02/998722101" TargetMode="External" /><Relationship Id="rId32" Type="http://schemas.openxmlformats.org/officeDocument/2006/relationships/hyperlink" Target="https://podminky.urs.cz/item/CS_URS_2024_02/725112022" TargetMode="External" /><Relationship Id="rId33" Type="http://schemas.openxmlformats.org/officeDocument/2006/relationships/hyperlink" Target="https://podminky.urs.cz/item/CS_URS_2024_02/725121023" TargetMode="External" /><Relationship Id="rId34" Type="http://schemas.openxmlformats.org/officeDocument/2006/relationships/hyperlink" Target="https://podminky.urs.cz/item/CS_URS_2024_02/725211617" TargetMode="External" /><Relationship Id="rId35" Type="http://schemas.openxmlformats.org/officeDocument/2006/relationships/hyperlink" Target="https://podminky.urs.cz/item/CS_URS_2024_02/725241142" TargetMode="External" /><Relationship Id="rId36" Type="http://schemas.openxmlformats.org/officeDocument/2006/relationships/hyperlink" Target="https://podminky.urs.cz/item/CS_URS_2024_02/725244103" TargetMode="External" /><Relationship Id="rId37" Type="http://schemas.openxmlformats.org/officeDocument/2006/relationships/hyperlink" Target="https://podminky.urs.cz/item/CS_URS_2024_02/725532126" TargetMode="External" /><Relationship Id="rId38" Type="http://schemas.openxmlformats.org/officeDocument/2006/relationships/hyperlink" Target="https://podminky.urs.cz/item/CS_URS_2024_02/725535211" TargetMode="External" /><Relationship Id="rId39" Type="http://schemas.openxmlformats.org/officeDocument/2006/relationships/hyperlink" Target="https://podminky.urs.cz/item/CS_URS_2024_02/725813111" TargetMode="External" /><Relationship Id="rId40" Type="http://schemas.openxmlformats.org/officeDocument/2006/relationships/hyperlink" Target="https://podminky.urs.cz/item/CS_URS_2024_02/725822611" TargetMode="External" /><Relationship Id="rId41" Type="http://schemas.openxmlformats.org/officeDocument/2006/relationships/hyperlink" Target="https://podminky.urs.cz/item/CS_URS_2024_02/725841354" TargetMode="External" /><Relationship Id="rId42" Type="http://schemas.openxmlformats.org/officeDocument/2006/relationships/hyperlink" Target="https://podminky.urs.cz/item/CS_URS_2024_02/725861101" TargetMode="External" /><Relationship Id="rId43" Type="http://schemas.openxmlformats.org/officeDocument/2006/relationships/hyperlink" Target="https://podminky.urs.cz/item/CS_URS_2024_02/725861102" TargetMode="External" /><Relationship Id="rId44" Type="http://schemas.openxmlformats.org/officeDocument/2006/relationships/hyperlink" Target="https://podminky.urs.cz/item/CS_URS_2024_02/725865311" TargetMode="External" /><Relationship Id="rId45" Type="http://schemas.openxmlformats.org/officeDocument/2006/relationships/hyperlink" Target="https://podminky.urs.cz/item/CS_URS_2024_02/725865411" TargetMode="External" /><Relationship Id="rId46" Type="http://schemas.openxmlformats.org/officeDocument/2006/relationships/hyperlink" Target="https://podminky.urs.cz/item/CS_URS_2024_02/725980123" TargetMode="External" /><Relationship Id="rId47" Type="http://schemas.openxmlformats.org/officeDocument/2006/relationships/hyperlink" Target="https://podminky.urs.cz/item/CS_URS_2024_02/998725101" TargetMode="External" /><Relationship Id="rId48" Type="http://schemas.openxmlformats.org/officeDocument/2006/relationships/hyperlink" Target="https://podminky.urs.cz/item/CS_URS_2024_02/726111031" TargetMode="External" /><Relationship Id="rId49" Type="http://schemas.openxmlformats.org/officeDocument/2006/relationships/hyperlink" Target="https://podminky.urs.cz/item/CS_URS_2024_02/726191001" TargetMode="External" /><Relationship Id="rId50" Type="http://schemas.openxmlformats.org/officeDocument/2006/relationships/hyperlink" Target="https://podminky.urs.cz/item/CS_URS_2024_02/726191011" TargetMode="External" /><Relationship Id="rId51" Type="http://schemas.openxmlformats.org/officeDocument/2006/relationships/hyperlink" Target="https://podminky.urs.cz/item/CS_URS_2024_02/HZS2211" TargetMode="External" /><Relationship Id="rId52" Type="http://schemas.openxmlformats.org/officeDocument/2006/relationships/hyperlink" Target="https://podminky.urs.cz/item/CS_URS_2024_02/HZS2212" TargetMode="External" /><Relationship Id="rId53" Type="http://schemas.openxmlformats.org/officeDocument/2006/relationships/hyperlink" Target="https://podminky.urs.cz/item/CS_URS_2024_02/013254000" TargetMode="External" /><Relationship Id="rId54" Type="http://schemas.openxmlformats.org/officeDocument/2006/relationships/hyperlink" Target="https://podminky.urs.cz/item/CS_URS_2024_02/090001000" TargetMode="External" /><Relationship Id="rId5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1315101" TargetMode="External" /><Relationship Id="rId2" Type="http://schemas.openxmlformats.org/officeDocument/2006/relationships/hyperlink" Target="https://podminky.urs.cz/item/CS_URS_2024_02/612315101" TargetMode="External" /><Relationship Id="rId3" Type="http://schemas.openxmlformats.org/officeDocument/2006/relationships/hyperlink" Target="https://podminky.urs.cz/item/CS_URS_2024_02/949101111" TargetMode="External" /><Relationship Id="rId4" Type="http://schemas.openxmlformats.org/officeDocument/2006/relationships/hyperlink" Target="https://podminky.urs.cz/item/CS_URS_2024_02/974031121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871" TargetMode="External" /><Relationship Id="rId9" Type="http://schemas.openxmlformats.org/officeDocument/2006/relationships/hyperlink" Target="https://podminky.urs.cz/item/CS_URS_2024_02/998018001" TargetMode="External" /><Relationship Id="rId10" Type="http://schemas.openxmlformats.org/officeDocument/2006/relationships/hyperlink" Target="https://podminky.urs.cz/item/CS_URS_2024_02/741120001" TargetMode="External" /><Relationship Id="rId11" Type="http://schemas.openxmlformats.org/officeDocument/2006/relationships/hyperlink" Target="https://podminky.urs.cz/item/CS_URS_2024_02/741125871" TargetMode="External" /><Relationship Id="rId12" Type="http://schemas.openxmlformats.org/officeDocument/2006/relationships/hyperlink" Target="https://podminky.urs.cz/item/CS_URS_2024_02/741130001" TargetMode="External" /><Relationship Id="rId13" Type="http://schemas.openxmlformats.org/officeDocument/2006/relationships/hyperlink" Target="https://podminky.urs.cz/item/CS_URS_2024_02/741310031" TargetMode="External" /><Relationship Id="rId14" Type="http://schemas.openxmlformats.org/officeDocument/2006/relationships/hyperlink" Target="https://podminky.urs.cz/item/CS_URS_2024_02/741311833" TargetMode="External" /><Relationship Id="rId15" Type="http://schemas.openxmlformats.org/officeDocument/2006/relationships/hyperlink" Target="https://podminky.urs.cz/item/CS_URS_2024_02/741313003" TargetMode="External" /><Relationship Id="rId16" Type="http://schemas.openxmlformats.org/officeDocument/2006/relationships/hyperlink" Target="https://podminky.urs.cz/item/CS_URS_2024_02/741315833" TargetMode="External" /><Relationship Id="rId17" Type="http://schemas.openxmlformats.org/officeDocument/2006/relationships/hyperlink" Target="https://podminky.urs.cz/item/CS_URS_2024_02/741371841" TargetMode="External" /><Relationship Id="rId18" Type="http://schemas.openxmlformats.org/officeDocument/2006/relationships/hyperlink" Target="https://podminky.urs.cz/item/CS_URS_2024_02/741372062" TargetMode="External" /><Relationship Id="rId19" Type="http://schemas.openxmlformats.org/officeDocument/2006/relationships/hyperlink" Target="https://podminky.urs.cz/item/CS_URS_2024_02/998741121" TargetMode="External" /><Relationship Id="rId20" Type="http://schemas.openxmlformats.org/officeDocument/2006/relationships/hyperlink" Target="https://podminky.urs.cz/item/CS_URS_2024_02/HZS2231" TargetMode="External" /><Relationship Id="rId21" Type="http://schemas.openxmlformats.org/officeDocument/2006/relationships/hyperlink" Target="https://podminky.urs.cz/item/CS_URS_2024_02/HZS2492" TargetMode="External" /><Relationship Id="rId2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03000" TargetMode="External" /><Relationship Id="rId2" Type="http://schemas.openxmlformats.org/officeDocument/2006/relationships/hyperlink" Target="https://podminky.urs.cz/item/CS_URS_2024_02/012203000" TargetMode="External" /><Relationship Id="rId3" Type="http://schemas.openxmlformats.org/officeDocument/2006/relationships/hyperlink" Target="https://podminky.urs.cz/item/CS_URS_2024_02/012303000" TargetMode="External" /><Relationship Id="rId4" Type="http://schemas.openxmlformats.org/officeDocument/2006/relationships/hyperlink" Target="https://podminky.urs.cz/item/CS_URS_2024_02/013254000" TargetMode="External" /><Relationship Id="rId5" Type="http://schemas.openxmlformats.org/officeDocument/2006/relationships/hyperlink" Target="https://podminky.urs.cz/item/CS_URS_2024_02/030001000" TargetMode="External" /><Relationship Id="rId6" Type="http://schemas.openxmlformats.org/officeDocument/2006/relationships/hyperlink" Target="https://podminky.urs.cz/item/CS_URS_2024_02/034103000" TargetMode="External" /><Relationship Id="rId7" Type="http://schemas.openxmlformats.org/officeDocument/2006/relationships/hyperlink" Target="https://podminky.urs.cz/item/CS_URS_2024_02/034303000" TargetMode="External" /><Relationship Id="rId8" Type="http://schemas.openxmlformats.org/officeDocument/2006/relationships/hyperlink" Target="https://podminky.urs.cz/item/CS_URS_2024_02/034503000" TargetMode="External" /><Relationship Id="rId9" Type="http://schemas.openxmlformats.org/officeDocument/2006/relationships/hyperlink" Target="https://podminky.urs.cz/item/CS_URS_2024_02/041002000" TargetMode="External" /><Relationship Id="rId10" Type="http://schemas.openxmlformats.org/officeDocument/2006/relationships/hyperlink" Target="https://podminky.urs.cz/item/CS_URS_2024_02/043154000" TargetMode="External" /><Relationship Id="rId11" Type="http://schemas.openxmlformats.org/officeDocument/2006/relationships/hyperlink" Target="https://podminky.urs.cz/item/CS_URS_2024_02/044002000" TargetMode="External" /><Relationship Id="rId12" Type="http://schemas.openxmlformats.org/officeDocument/2006/relationships/hyperlink" Target="https://podminky.urs.cz/item/CS_URS_2024_02/045203000" TargetMode="External" /><Relationship Id="rId13" Type="http://schemas.openxmlformats.org/officeDocument/2006/relationships/hyperlink" Target="https://podminky.urs.cz/item/CS_URS_2024_02/045303000" TargetMode="External" /><Relationship Id="rId14" Type="http://schemas.openxmlformats.org/officeDocument/2006/relationships/hyperlink" Target="https://podminky.urs.cz/item/CS_URS_2024_02/065002000" TargetMode="External" /><Relationship Id="rId15" Type="http://schemas.openxmlformats.org/officeDocument/2006/relationships/hyperlink" Target="https://podminky.urs.cz/item/CS_URS_2023_02/072103001" TargetMode="External" /><Relationship Id="rId16" Type="http://schemas.openxmlformats.org/officeDocument/2006/relationships/hyperlink" Target="https://podminky.urs.cz/item/CS_URS_2024_02/094002000" TargetMode="External" /><Relationship Id="rId17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018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Technické zhodnocení fotbalového hřiště UMT areál Viktoria, Mariánské Lázně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par.č.: 881, 126/7, 126/9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Mariánské Lázně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MSP Projekty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ROUND(AG55+SUM(AG56:AG63)+AG67,2)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ROUND(AS55+SUM(AS56:AS63)+AS67,2)</f>
        <v>0</v>
      </c>
      <c r="AT54" s="107">
        <f>ROUND(SUM(AV54:AW54),2)</f>
        <v>0</v>
      </c>
      <c r="AU54" s="108">
        <f>ROUND(AU55+SUM(AU56:AU63)+AU67,5)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ROUND(AZ55+SUM(AZ56:AZ63)+AZ67,2)</f>
        <v>0</v>
      </c>
      <c r="BA54" s="107">
        <f>ROUND(BA55+SUM(BA56:BA63)+BA67,2)</f>
        <v>0</v>
      </c>
      <c r="BB54" s="107">
        <f>ROUND(BB55+SUM(BB56:BB63)+BB67,2)</f>
        <v>0</v>
      </c>
      <c r="BC54" s="107">
        <f>ROUND(BC55+SUM(BC56:BC63)+BC67,2)</f>
        <v>0</v>
      </c>
      <c r="BD54" s="109">
        <f>ROUND(BD55+SUM(BD56:BD63)+BD67,2)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'D.1. - Fotbalové hřiště'!J30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'D.1. - Fotbalové hřiště'!P90</f>
        <v>0</v>
      </c>
      <c r="AV55" s="121">
        <f>'D.1. - Fotbalové hřiště'!J33</f>
        <v>0</v>
      </c>
      <c r="AW55" s="121">
        <f>'D.1. - Fotbalové hřiště'!J34</f>
        <v>0</v>
      </c>
      <c r="AX55" s="121">
        <f>'D.1. - Fotbalové hřiště'!J35</f>
        <v>0</v>
      </c>
      <c r="AY55" s="121">
        <f>'D.1. - Fotbalové hřiště'!J36</f>
        <v>0</v>
      </c>
      <c r="AZ55" s="121">
        <f>'D.1. - Fotbalové hřiště'!F33</f>
        <v>0</v>
      </c>
      <c r="BA55" s="121">
        <f>'D.1. - Fotbalové hřiště'!F34</f>
        <v>0</v>
      </c>
      <c r="BB55" s="121">
        <f>'D.1. - Fotbalové hřiště'!F35</f>
        <v>0</v>
      </c>
      <c r="BC55" s="121">
        <f>'D.1. - Fotbalové hřiště'!F36</f>
        <v>0</v>
      </c>
      <c r="BD55" s="123">
        <f>'D.1. - Fotbalové hřiště'!F37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'D.2. - Drenáže hřiště'!J30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'D.2. - Drenáže hřiště'!P87</f>
        <v>0</v>
      </c>
      <c r="AV56" s="121">
        <f>'D.2. - Drenáže hřiště'!J33</f>
        <v>0</v>
      </c>
      <c r="AW56" s="121">
        <f>'D.2. - Drenáže hřiště'!J34</f>
        <v>0</v>
      </c>
      <c r="AX56" s="121">
        <f>'D.2. - Drenáže hřiště'!J35</f>
        <v>0</v>
      </c>
      <c r="AY56" s="121">
        <f>'D.2. - Drenáže hřiště'!J36</f>
        <v>0</v>
      </c>
      <c r="AZ56" s="121">
        <f>'D.2. - Drenáže hřiště'!F33</f>
        <v>0</v>
      </c>
      <c r="BA56" s="121">
        <f>'D.2. - Drenáže hřiště'!F34</f>
        <v>0</v>
      </c>
      <c r="BB56" s="121">
        <f>'D.2. - Drenáže hřiště'!F35</f>
        <v>0</v>
      </c>
      <c r="BC56" s="121">
        <f>'D.2. - Drenáže hřiště'!F36</f>
        <v>0</v>
      </c>
      <c r="BD56" s="123">
        <f>'D.2. - Drenáže hřiště'!F37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'D.3. - Zavlažovací systém'!J30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0">
        <v>0</v>
      </c>
      <c r="AT57" s="121">
        <f>ROUND(SUM(AV57:AW57),2)</f>
        <v>0</v>
      </c>
      <c r="AU57" s="122">
        <f>'D.3. - Zavlažovací systém'!P90</f>
        <v>0</v>
      </c>
      <c r="AV57" s="121">
        <f>'D.3. - Zavlažovací systém'!J33</f>
        <v>0</v>
      </c>
      <c r="AW57" s="121">
        <f>'D.3. - Zavlažovací systém'!J34</f>
        <v>0</v>
      </c>
      <c r="AX57" s="121">
        <f>'D.3. - Zavlažovací systém'!J35</f>
        <v>0</v>
      </c>
      <c r="AY57" s="121">
        <f>'D.3. - Zavlažovací systém'!J36</f>
        <v>0</v>
      </c>
      <c r="AZ57" s="121">
        <f>'D.3. - Zavlažovací systém'!F33</f>
        <v>0</v>
      </c>
      <c r="BA57" s="121">
        <f>'D.3. - Zavlažovací systém'!F34</f>
        <v>0</v>
      </c>
      <c r="BB57" s="121">
        <f>'D.3. - Zavlažovací systém'!F35</f>
        <v>0</v>
      </c>
      <c r="BC57" s="121">
        <f>'D.3. - Zavlažovací systém'!F36</f>
        <v>0</v>
      </c>
      <c r="BD57" s="123">
        <f>'D.3. - Zavlažovací systém'!F37</f>
        <v>0</v>
      </c>
      <c r="BE57" s="7"/>
      <c r="BT57" s="124" t="s">
        <v>84</v>
      </c>
      <c r="BV57" s="124" t="s">
        <v>78</v>
      </c>
      <c r="BW57" s="124" t="s">
        <v>92</v>
      </c>
      <c r="BX57" s="124" t="s">
        <v>5</v>
      </c>
      <c r="CL57" s="124" t="s">
        <v>19</v>
      </c>
      <c r="CM57" s="124" t="s">
        <v>86</v>
      </c>
    </row>
    <row r="58" s="7" customFormat="1" ht="16.5" customHeight="1">
      <c r="A58" s="112" t="s">
        <v>80</v>
      </c>
      <c r="B58" s="113"/>
      <c r="C58" s="114"/>
      <c r="D58" s="115" t="s">
        <v>93</v>
      </c>
      <c r="E58" s="115"/>
      <c r="F58" s="115"/>
      <c r="G58" s="115"/>
      <c r="H58" s="115"/>
      <c r="I58" s="116"/>
      <c r="J58" s="115" t="s">
        <v>94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'D.4. - Opěrná stěna'!J30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'D.4. - Opěrná stěna'!P87</f>
        <v>0</v>
      </c>
      <c r="AV58" s="121">
        <f>'D.4. - Opěrná stěna'!J33</f>
        <v>0</v>
      </c>
      <c r="AW58" s="121">
        <f>'D.4. - Opěrná stěna'!J34</f>
        <v>0</v>
      </c>
      <c r="AX58" s="121">
        <f>'D.4. - Opěrná stěna'!J35</f>
        <v>0</v>
      </c>
      <c r="AY58" s="121">
        <f>'D.4. - Opěrná stěna'!J36</f>
        <v>0</v>
      </c>
      <c r="AZ58" s="121">
        <f>'D.4. - Opěrná stěna'!F33</f>
        <v>0</v>
      </c>
      <c r="BA58" s="121">
        <f>'D.4. - Opěrná stěna'!F34</f>
        <v>0</v>
      </c>
      <c r="BB58" s="121">
        <f>'D.4. - Opěrná stěna'!F35</f>
        <v>0</v>
      </c>
      <c r="BC58" s="121">
        <f>'D.4. - Opěrná stěna'!F36</f>
        <v>0</v>
      </c>
      <c r="BD58" s="123">
        <f>'D.4. - Opěrná stěna'!F37</f>
        <v>0</v>
      </c>
      <c r="BE58" s="7"/>
      <c r="BT58" s="124" t="s">
        <v>84</v>
      </c>
      <c r="BV58" s="124" t="s">
        <v>78</v>
      </c>
      <c r="BW58" s="124" t="s">
        <v>95</v>
      </c>
      <c r="BX58" s="124" t="s">
        <v>5</v>
      </c>
      <c r="CL58" s="124" t="s">
        <v>19</v>
      </c>
      <c r="CM58" s="124" t="s">
        <v>86</v>
      </c>
    </row>
    <row r="59" s="7" customFormat="1" ht="16.5" customHeight="1">
      <c r="A59" s="112" t="s">
        <v>80</v>
      </c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'D.5. - Tribuna'!J30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83</v>
      </c>
      <c r="AR59" s="119"/>
      <c r="AS59" s="120">
        <v>0</v>
      </c>
      <c r="AT59" s="121">
        <f>ROUND(SUM(AV59:AW59),2)</f>
        <v>0</v>
      </c>
      <c r="AU59" s="122">
        <f>'D.5. - Tribuna'!P84</f>
        <v>0</v>
      </c>
      <c r="AV59" s="121">
        <f>'D.5. - Tribuna'!J33</f>
        <v>0</v>
      </c>
      <c r="AW59" s="121">
        <f>'D.5. - Tribuna'!J34</f>
        <v>0</v>
      </c>
      <c r="AX59" s="121">
        <f>'D.5. - Tribuna'!J35</f>
        <v>0</v>
      </c>
      <c r="AY59" s="121">
        <f>'D.5. - Tribuna'!J36</f>
        <v>0</v>
      </c>
      <c r="AZ59" s="121">
        <f>'D.5. - Tribuna'!F33</f>
        <v>0</v>
      </c>
      <c r="BA59" s="121">
        <f>'D.5. - Tribuna'!F34</f>
        <v>0</v>
      </c>
      <c r="BB59" s="121">
        <f>'D.5. - Tribuna'!F35</f>
        <v>0</v>
      </c>
      <c r="BC59" s="121">
        <f>'D.5. - Tribuna'!F36</f>
        <v>0</v>
      </c>
      <c r="BD59" s="123">
        <f>'D.5. - Tribuna'!F37</f>
        <v>0</v>
      </c>
      <c r="BE59" s="7"/>
      <c r="BT59" s="124" t="s">
        <v>84</v>
      </c>
      <c r="BV59" s="124" t="s">
        <v>78</v>
      </c>
      <c r="BW59" s="124" t="s">
        <v>98</v>
      </c>
      <c r="BX59" s="124" t="s">
        <v>5</v>
      </c>
      <c r="CL59" s="124" t="s">
        <v>19</v>
      </c>
      <c r="CM59" s="124" t="s">
        <v>86</v>
      </c>
    </row>
    <row r="60" s="7" customFormat="1" ht="16.5" customHeight="1">
      <c r="A60" s="112" t="s">
        <v>80</v>
      </c>
      <c r="B60" s="113"/>
      <c r="C60" s="114"/>
      <c r="D60" s="115" t="s">
        <v>99</v>
      </c>
      <c r="E60" s="115"/>
      <c r="F60" s="115"/>
      <c r="G60" s="115"/>
      <c r="H60" s="115"/>
      <c r="I60" s="116"/>
      <c r="J60" s="115" t="s">
        <v>100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'D.6. - Osvětlení, NN'!J30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v>0</v>
      </c>
      <c r="AT60" s="121">
        <f>ROUND(SUM(AV60:AW60),2)</f>
        <v>0</v>
      </c>
      <c r="AU60" s="122">
        <f>'D.6. - Osvětlení, NN'!P85</f>
        <v>0</v>
      </c>
      <c r="AV60" s="121">
        <f>'D.6. - Osvětlení, NN'!J33</f>
        <v>0</v>
      </c>
      <c r="AW60" s="121">
        <f>'D.6. - Osvětlení, NN'!J34</f>
        <v>0</v>
      </c>
      <c r="AX60" s="121">
        <f>'D.6. - Osvětlení, NN'!J35</f>
        <v>0</v>
      </c>
      <c r="AY60" s="121">
        <f>'D.6. - Osvětlení, NN'!J36</f>
        <v>0</v>
      </c>
      <c r="AZ60" s="121">
        <f>'D.6. - Osvětlení, NN'!F33</f>
        <v>0</v>
      </c>
      <c r="BA60" s="121">
        <f>'D.6. - Osvětlení, NN'!F34</f>
        <v>0</v>
      </c>
      <c r="BB60" s="121">
        <f>'D.6. - Osvětlení, NN'!F35</f>
        <v>0</v>
      </c>
      <c r="BC60" s="121">
        <f>'D.6. - Osvětlení, NN'!F36</f>
        <v>0</v>
      </c>
      <c r="BD60" s="123">
        <f>'D.6. - Osvětlení, NN'!F37</f>
        <v>0</v>
      </c>
      <c r="BE60" s="7"/>
      <c r="BT60" s="124" t="s">
        <v>84</v>
      </c>
      <c r="BV60" s="124" t="s">
        <v>78</v>
      </c>
      <c r="BW60" s="124" t="s">
        <v>101</v>
      </c>
      <c r="BX60" s="124" t="s">
        <v>5</v>
      </c>
      <c r="CL60" s="124" t="s">
        <v>19</v>
      </c>
      <c r="CM60" s="124" t="s">
        <v>86</v>
      </c>
    </row>
    <row r="61" s="7" customFormat="1" ht="16.5" customHeight="1">
      <c r="A61" s="112" t="s">
        <v>80</v>
      </c>
      <c r="B61" s="113"/>
      <c r="C61" s="114"/>
      <c r="D61" s="115" t="s">
        <v>102</v>
      </c>
      <c r="E61" s="115"/>
      <c r="F61" s="115"/>
      <c r="G61" s="115"/>
      <c r="H61" s="115"/>
      <c r="I61" s="116"/>
      <c r="J61" s="115" t="s">
        <v>103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'D.7. - Přeložka přípojek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83</v>
      </c>
      <c r="AR61" s="119"/>
      <c r="AS61" s="120">
        <v>0</v>
      </c>
      <c r="AT61" s="121">
        <f>ROUND(SUM(AV61:AW61),2)</f>
        <v>0</v>
      </c>
      <c r="AU61" s="122">
        <f>'D.7. - Přeložka přípojek ...'!P90</f>
        <v>0</v>
      </c>
      <c r="AV61" s="121">
        <f>'D.7. - Přeložka přípojek ...'!J33</f>
        <v>0</v>
      </c>
      <c r="AW61" s="121">
        <f>'D.7. - Přeložka přípojek ...'!J34</f>
        <v>0</v>
      </c>
      <c r="AX61" s="121">
        <f>'D.7. - Přeložka přípojek ...'!J35</f>
        <v>0</v>
      </c>
      <c r="AY61" s="121">
        <f>'D.7. - Přeložka přípojek ...'!J36</f>
        <v>0</v>
      </c>
      <c r="AZ61" s="121">
        <f>'D.7. - Přeložka přípojek ...'!F33</f>
        <v>0</v>
      </c>
      <c r="BA61" s="121">
        <f>'D.7. - Přeložka přípojek ...'!F34</f>
        <v>0</v>
      </c>
      <c r="BB61" s="121">
        <f>'D.7. - Přeložka přípojek ...'!F35</f>
        <v>0</v>
      </c>
      <c r="BC61" s="121">
        <f>'D.7. - Přeložka přípojek ...'!F36</f>
        <v>0</v>
      </c>
      <c r="BD61" s="123">
        <f>'D.7. - Přeložka přípojek ...'!F37</f>
        <v>0</v>
      </c>
      <c r="BE61" s="7"/>
      <c r="BT61" s="124" t="s">
        <v>84</v>
      </c>
      <c r="BV61" s="124" t="s">
        <v>78</v>
      </c>
      <c r="BW61" s="124" t="s">
        <v>104</v>
      </c>
      <c r="BX61" s="124" t="s">
        <v>5</v>
      </c>
      <c r="CL61" s="124" t="s">
        <v>19</v>
      </c>
      <c r="CM61" s="124" t="s">
        <v>86</v>
      </c>
    </row>
    <row r="62" s="7" customFormat="1" ht="16.5" customHeight="1">
      <c r="A62" s="112" t="s">
        <v>80</v>
      </c>
      <c r="B62" s="113"/>
      <c r="C62" s="114"/>
      <c r="D62" s="115" t="s">
        <v>105</v>
      </c>
      <c r="E62" s="115"/>
      <c r="F62" s="115"/>
      <c r="G62" s="115"/>
      <c r="H62" s="115"/>
      <c r="I62" s="116"/>
      <c r="J62" s="115" t="s">
        <v>106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'D.8. - Úprava kanalizační...'!J30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83</v>
      </c>
      <c r="AR62" s="119"/>
      <c r="AS62" s="120">
        <v>0</v>
      </c>
      <c r="AT62" s="121">
        <f>ROUND(SUM(AV62:AW62),2)</f>
        <v>0</v>
      </c>
      <c r="AU62" s="122">
        <f>'D.8. - Úprava kanalizační...'!P89</f>
        <v>0</v>
      </c>
      <c r="AV62" s="121">
        <f>'D.8. - Úprava kanalizační...'!J33</f>
        <v>0</v>
      </c>
      <c r="AW62" s="121">
        <f>'D.8. - Úprava kanalizační...'!J34</f>
        <v>0</v>
      </c>
      <c r="AX62" s="121">
        <f>'D.8. - Úprava kanalizační...'!J35</f>
        <v>0</v>
      </c>
      <c r="AY62" s="121">
        <f>'D.8. - Úprava kanalizační...'!J36</f>
        <v>0</v>
      </c>
      <c r="AZ62" s="121">
        <f>'D.8. - Úprava kanalizační...'!F33</f>
        <v>0</v>
      </c>
      <c r="BA62" s="121">
        <f>'D.8. - Úprava kanalizační...'!F34</f>
        <v>0</v>
      </c>
      <c r="BB62" s="121">
        <f>'D.8. - Úprava kanalizační...'!F35</f>
        <v>0</v>
      </c>
      <c r="BC62" s="121">
        <f>'D.8. - Úprava kanalizační...'!F36</f>
        <v>0</v>
      </c>
      <c r="BD62" s="123">
        <f>'D.8. - Úprava kanalizační...'!F37</f>
        <v>0</v>
      </c>
      <c r="BE62" s="7"/>
      <c r="BT62" s="124" t="s">
        <v>84</v>
      </c>
      <c r="BV62" s="124" t="s">
        <v>78</v>
      </c>
      <c r="BW62" s="124" t="s">
        <v>107</v>
      </c>
      <c r="BX62" s="124" t="s">
        <v>5</v>
      </c>
      <c r="CL62" s="124" t="s">
        <v>19</v>
      </c>
      <c r="CM62" s="124" t="s">
        <v>86</v>
      </c>
    </row>
    <row r="63" s="7" customFormat="1" ht="16.5" customHeight="1">
      <c r="A63" s="7"/>
      <c r="B63" s="113"/>
      <c r="C63" s="114"/>
      <c r="D63" s="115" t="s">
        <v>108</v>
      </c>
      <c r="E63" s="115"/>
      <c r="F63" s="115"/>
      <c r="G63" s="115"/>
      <c r="H63" s="115"/>
      <c r="I63" s="116"/>
      <c r="J63" s="115" t="s">
        <v>109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25">
        <f>ROUND(SUM(AG64:AG66),2)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83</v>
      </c>
      <c r="AR63" s="119"/>
      <c r="AS63" s="120">
        <f>ROUND(SUM(AS64:AS66),2)</f>
        <v>0</v>
      </c>
      <c r="AT63" s="121">
        <f>ROUND(SUM(AV63:AW63),2)</f>
        <v>0</v>
      </c>
      <c r="AU63" s="122">
        <f>ROUND(SUM(AU64:AU66),5)</f>
        <v>0</v>
      </c>
      <c r="AV63" s="121">
        <f>ROUND(AZ63*L29,2)</f>
        <v>0</v>
      </c>
      <c r="AW63" s="121">
        <f>ROUND(BA63*L30,2)</f>
        <v>0</v>
      </c>
      <c r="AX63" s="121">
        <f>ROUND(BB63*L29,2)</f>
        <v>0</v>
      </c>
      <c r="AY63" s="121">
        <f>ROUND(BC63*L30,2)</f>
        <v>0</v>
      </c>
      <c r="AZ63" s="121">
        <f>ROUND(SUM(AZ64:AZ66),2)</f>
        <v>0</v>
      </c>
      <c r="BA63" s="121">
        <f>ROUND(SUM(BA64:BA66),2)</f>
        <v>0</v>
      </c>
      <c r="BB63" s="121">
        <f>ROUND(SUM(BB64:BB66),2)</f>
        <v>0</v>
      </c>
      <c r="BC63" s="121">
        <f>ROUND(SUM(BC64:BC66),2)</f>
        <v>0</v>
      </c>
      <c r="BD63" s="123">
        <f>ROUND(SUM(BD64:BD66),2)</f>
        <v>0</v>
      </c>
      <c r="BE63" s="7"/>
      <c r="BS63" s="124" t="s">
        <v>75</v>
      </c>
      <c r="BT63" s="124" t="s">
        <v>84</v>
      </c>
      <c r="BV63" s="124" t="s">
        <v>78</v>
      </c>
      <c r="BW63" s="124" t="s">
        <v>110</v>
      </c>
      <c r="BX63" s="124" t="s">
        <v>5</v>
      </c>
      <c r="CL63" s="124" t="s">
        <v>19</v>
      </c>
      <c r="CM63" s="124" t="s">
        <v>86</v>
      </c>
    </row>
    <row r="64" s="4" customFormat="1" ht="16.5" customHeight="1">
      <c r="A64" s="112" t="s">
        <v>80</v>
      </c>
      <c r="B64" s="64"/>
      <c r="C64" s="126"/>
      <c r="D64" s="126"/>
      <c r="E64" s="127" t="s">
        <v>108</v>
      </c>
      <c r="F64" s="127"/>
      <c r="G64" s="127"/>
      <c r="H64" s="127"/>
      <c r="I64" s="127"/>
      <c r="J64" s="126"/>
      <c r="K64" s="127" t="s">
        <v>109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'D.9. - Stavební úpravy šaten'!J30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111</v>
      </c>
      <c r="AR64" s="66"/>
      <c r="AS64" s="130">
        <v>0</v>
      </c>
      <c r="AT64" s="131">
        <f>ROUND(SUM(AV64:AW64),2)</f>
        <v>0</v>
      </c>
      <c r="AU64" s="132">
        <f>'D.9. - Stavební úpravy šaten'!P97</f>
        <v>0</v>
      </c>
      <c r="AV64" s="131">
        <f>'D.9. - Stavební úpravy šaten'!J33</f>
        <v>0</v>
      </c>
      <c r="AW64" s="131">
        <f>'D.9. - Stavební úpravy šaten'!J34</f>
        <v>0</v>
      </c>
      <c r="AX64" s="131">
        <f>'D.9. - Stavební úpravy šaten'!J35</f>
        <v>0</v>
      </c>
      <c r="AY64" s="131">
        <f>'D.9. - Stavební úpravy šaten'!J36</f>
        <v>0</v>
      </c>
      <c r="AZ64" s="131">
        <f>'D.9. - Stavební úpravy šaten'!F33</f>
        <v>0</v>
      </c>
      <c r="BA64" s="131">
        <f>'D.9. - Stavební úpravy šaten'!F34</f>
        <v>0</v>
      </c>
      <c r="BB64" s="131">
        <f>'D.9. - Stavební úpravy šaten'!F35</f>
        <v>0</v>
      </c>
      <c r="BC64" s="131">
        <f>'D.9. - Stavební úpravy šaten'!F36</f>
        <v>0</v>
      </c>
      <c r="BD64" s="133">
        <f>'D.9. - Stavební úpravy šaten'!F37</f>
        <v>0</v>
      </c>
      <c r="BE64" s="4"/>
      <c r="BT64" s="134" t="s">
        <v>86</v>
      </c>
      <c r="BU64" s="134" t="s">
        <v>112</v>
      </c>
      <c r="BV64" s="134" t="s">
        <v>78</v>
      </c>
      <c r="BW64" s="134" t="s">
        <v>110</v>
      </c>
      <c r="BX64" s="134" t="s">
        <v>5</v>
      </c>
      <c r="CL64" s="134" t="s">
        <v>19</v>
      </c>
      <c r="CM64" s="134" t="s">
        <v>86</v>
      </c>
    </row>
    <row r="65" s="4" customFormat="1" ht="16.5" customHeight="1">
      <c r="A65" s="112" t="s">
        <v>80</v>
      </c>
      <c r="B65" s="64"/>
      <c r="C65" s="126"/>
      <c r="D65" s="126"/>
      <c r="E65" s="127" t="s">
        <v>113</v>
      </c>
      <c r="F65" s="127"/>
      <c r="G65" s="127"/>
      <c r="H65" s="127"/>
      <c r="I65" s="127"/>
      <c r="J65" s="126"/>
      <c r="K65" s="127" t="s">
        <v>114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'D9.1 - ZTI'!J32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111</v>
      </c>
      <c r="AR65" s="66"/>
      <c r="AS65" s="130">
        <v>0</v>
      </c>
      <c r="AT65" s="131">
        <f>ROUND(SUM(AV65:AW65),2)</f>
        <v>0</v>
      </c>
      <c r="AU65" s="132">
        <f>'D9.1 - ZTI'!P97</f>
        <v>0</v>
      </c>
      <c r="AV65" s="131">
        <f>'D9.1 - ZTI'!J35</f>
        <v>0</v>
      </c>
      <c r="AW65" s="131">
        <f>'D9.1 - ZTI'!J36</f>
        <v>0</v>
      </c>
      <c r="AX65" s="131">
        <f>'D9.1 - ZTI'!J37</f>
        <v>0</v>
      </c>
      <c r="AY65" s="131">
        <f>'D9.1 - ZTI'!J38</f>
        <v>0</v>
      </c>
      <c r="AZ65" s="131">
        <f>'D9.1 - ZTI'!F35</f>
        <v>0</v>
      </c>
      <c r="BA65" s="131">
        <f>'D9.1 - ZTI'!F36</f>
        <v>0</v>
      </c>
      <c r="BB65" s="131">
        <f>'D9.1 - ZTI'!F37</f>
        <v>0</v>
      </c>
      <c r="BC65" s="131">
        <f>'D9.1 - ZTI'!F38</f>
        <v>0</v>
      </c>
      <c r="BD65" s="133">
        <f>'D9.1 - ZTI'!F39</f>
        <v>0</v>
      </c>
      <c r="BE65" s="4"/>
      <c r="BT65" s="134" t="s">
        <v>86</v>
      </c>
      <c r="BV65" s="134" t="s">
        <v>78</v>
      </c>
      <c r="BW65" s="134" t="s">
        <v>115</v>
      </c>
      <c r="BX65" s="134" t="s">
        <v>110</v>
      </c>
      <c r="CL65" s="134" t="s">
        <v>19</v>
      </c>
    </row>
    <row r="66" s="4" customFormat="1" ht="16.5" customHeight="1">
      <c r="A66" s="112" t="s">
        <v>80</v>
      </c>
      <c r="B66" s="64"/>
      <c r="C66" s="126"/>
      <c r="D66" s="126"/>
      <c r="E66" s="127" t="s">
        <v>116</v>
      </c>
      <c r="F66" s="127"/>
      <c r="G66" s="127"/>
      <c r="H66" s="127"/>
      <c r="I66" s="127"/>
      <c r="J66" s="126"/>
      <c r="K66" s="127" t="s">
        <v>117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'D9.2 - ELE'!J32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111</v>
      </c>
      <c r="AR66" s="66"/>
      <c r="AS66" s="130">
        <v>0</v>
      </c>
      <c r="AT66" s="131">
        <f>ROUND(SUM(AV66:AW66),2)</f>
        <v>0</v>
      </c>
      <c r="AU66" s="132">
        <f>'D9.2 - ELE'!P93</f>
        <v>0</v>
      </c>
      <c r="AV66" s="131">
        <f>'D9.2 - ELE'!J35</f>
        <v>0</v>
      </c>
      <c r="AW66" s="131">
        <f>'D9.2 - ELE'!J36</f>
        <v>0</v>
      </c>
      <c r="AX66" s="131">
        <f>'D9.2 - ELE'!J37</f>
        <v>0</v>
      </c>
      <c r="AY66" s="131">
        <f>'D9.2 - ELE'!J38</f>
        <v>0</v>
      </c>
      <c r="AZ66" s="131">
        <f>'D9.2 - ELE'!F35</f>
        <v>0</v>
      </c>
      <c r="BA66" s="131">
        <f>'D9.2 - ELE'!F36</f>
        <v>0</v>
      </c>
      <c r="BB66" s="131">
        <f>'D9.2 - ELE'!F37</f>
        <v>0</v>
      </c>
      <c r="BC66" s="131">
        <f>'D9.2 - ELE'!F38</f>
        <v>0</v>
      </c>
      <c r="BD66" s="133">
        <f>'D9.2 - ELE'!F39</f>
        <v>0</v>
      </c>
      <c r="BE66" s="4"/>
      <c r="BT66" s="134" t="s">
        <v>86</v>
      </c>
      <c r="BV66" s="134" t="s">
        <v>78</v>
      </c>
      <c r="BW66" s="134" t="s">
        <v>118</v>
      </c>
      <c r="BX66" s="134" t="s">
        <v>110</v>
      </c>
      <c r="CL66" s="134" t="s">
        <v>19</v>
      </c>
    </row>
    <row r="67" s="7" customFormat="1" ht="16.5" customHeight="1">
      <c r="A67" s="112" t="s">
        <v>80</v>
      </c>
      <c r="B67" s="113"/>
      <c r="C67" s="114"/>
      <c r="D67" s="115" t="s">
        <v>119</v>
      </c>
      <c r="E67" s="115"/>
      <c r="F67" s="115"/>
      <c r="G67" s="115"/>
      <c r="H67" s="115"/>
      <c r="I67" s="116"/>
      <c r="J67" s="115" t="s">
        <v>120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'x - VRN'!J30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83</v>
      </c>
      <c r="AR67" s="119"/>
      <c r="AS67" s="135">
        <v>0</v>
      </c>
      <c r="AT67" s="136">
        <f>ROUND(SUM(AV67:AW67),2)</f>
        <v>0</v>
      </c>
      <c r="AU67" s="137">
        <f>'x - VRN'!P86</f>
        <v>0</v>
      </c>
      <c r="AV67" s="136">
        <f>'x - VRN'!J33</f>
        <v>0</v>
      </c>
      <c r="AW67" s="136">
        <f>'x - VRN'!J34</f>
        <v>0</v>
      </c>
      <c r="AX67" s="136">
        <f>'x - VRN'!J35</f>
        <v>0</v>
      </c>
      <c r="AY67" s="136">
        <f>'x - VRN'!J36</f>
        <v>0</v>
      </c>
      <c r="AZ67" s="136">
        <f>'x - VRN'!F33</f>
        <v>0</v>
      </c>
      <c r="BA67" s="136">
        <f>'x - VRN'!F34</f>
        <v>0</v>
      </c>
      <c r="BB67" s="136">
        <f>'x - VRN'!F35</f>
        <v>0</v>
      </c>
      <c r="BC67" s="136">
        <f>'x - VRN'!F36</f>
        <v>0</v>
      </c>
      <c r="BD67" s="138">
        <f>'x - VRN'!F37</f>
        <v>0</v>
      </c>
      <c r="BE67" s="7"/>
      <c r="BT67" s="124" t="s">
        <v>84</v>
      </c>
      <c r="BV67" s="124" t="s">
        <v>78</v>
      </c>
      <c r="BW67" s="124" t="s">
        <v>121</v>
      </c>
      <c r="BX67" s="124" t="s">
        <v>5</v>
      </c>
      <c r="CL67" s="124" t="s">
        <v>19</v>
      </c>
      <c r="CM67" s="124" t="s">
        <v>86</v>
      </c>
    </row>
    <row r="68" s="2" customFormat="1" ht="30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</sheetData>
  <sheetProtection sheet="1" formatColumns="0" formatRows="0" objects="1" scenarios="1" spinCount="100000" saltValue="5/qyNeEe8W1qyrLmPMbmkp7Vu0uChDkRREqQR7B4MkiC7LhFsCkY3qoraabye2Fro7DJgJk042akj+LIEJb+Mg==" hashValue="PCB55VMMhEQk8X3YpPCVfbMPPmu3fVyFKZPTdzkH/2GfpTH3TDK2nUGrHLexhlQNpL3UzPg3HPIBwm1LxJ/jJw==" algorithmName="SHA-512" password="CC35"/>
  <mergeCells count="90">
    <mergeCell ref="C52:G52"/>
    <mergeCell ref="D60:H60"/>
    <mergeCell ref="D58:H58"/>
    <mergeCell ref="D56:H56"/>
    <mergeCell ref="D59:H59"/>
    <mergeCell ref="D55:H55"/>
    <mergeCell ref="D61:H61"/>
    <mergeCell ref="D57:H57"/>
    <mergeCell ref="D62:H62"/>
    <mergeCell ref="D63:H63"/>
    <mergeCell ref="E64:I64"/>
    <mergeCell ref="I52:AF52"/>
    <mergeCell ref="J61:AF61"/>
    <mergeCell ref="J57:AF57"/>
    <mergeCell ref="J60:AF60"/>
    <mergeCell ref="J59:AF59"/>
    <mergeCell ref="J62:AF62"/>
    <mergeCell ref="J55:AF55"/>
    <mergeCell ref="J63:AF63"/>
    <mergeCell ref="J56:AF56"/>
    <mergeCell ref="J58:AF58"/>
    <mergeCell ref="K64:AF64"/>
    <mergeCell ref="L45:AO45"/>
    <mergeCell ref="E65:I65"/>
    <mergeCell ref="K65:AF65"/>
    <mergeCell ref="E66:I66"/>
    <mergeCell ref="K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52:AM52"/>
    <mergeCell ref="AG57:AM57"/>
    <mergeCell ref="AG63:AM63"/>
    <mergeCell ref="AG60:AM60"/>
    <mergeCell ref="AG61:AM61"/>
    <mergeCell ref="AG55:AM55"/>
    <mergeCell ref="AG56:AM56"/>
    <mergeCell ref="AG64:AM64"/>
    <mergeCell ref="AG59:AM59"/>
    <mergeCell ref="AG62:AM62"/>
    <mergeCell ref="AM49:AP49"/>
    <mergeCell ref="AM50:AP50"/>
    <mergeCell ref="AM47:AN47"/>
    <mergeCell ref="AN63:AP63"/>
    <mergeCell ref="AN64:AP64"/>
    <mergeCell ref="AN61:AP61"/>
    <mergeCell ref="AN52:AP52"/>
    <mergeCell ref="AN60:AP60"/>
    <mergeCell ref="AN55:AP55"/>
    <mergeCell ref="AN59:AP59"/>
    <mergeCell ref="AN56:AP56"/>
    <mergeCell ref="AN58:AP58"/>
    <mergeCell ref="AN62:AP62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D.1. - Fotbalové hřiště'!C2" display="/"/>
    <hyperlink ref="A56" location="'D.2. - Drenáže hřiště'!C2" display="/"/>
    <hyperlink ref="A57" location="'D.3. - Zavlažovací systém'!C2" display="/"/>
    <hyperlink ref="A58" location="'D.4. - Opěrná stěna'!C2" display="/"/>
    <hyperlink ref="A59" location="'D.5. - Tribuna'!C2" display="/"/>
    <hyperlink ref="A60" location="'D.6. - Osvětlení, NN'!C2" display="/"/>
    <hyperlink ref="A61" location="'D.7. - Přeložka přípojek ...'!C2" display="/"/>
    <hyperlink ref="A62" location="'D.8. - Úprava kanalizační...'!C2" display="/"/>
    <hyperlink ref="A64" location="'D.9. - Stavební úpravy šaten'!C2" display="/"/>
    <hyperlink ref="A65" location="'D9.1 - ZTI'!C2" display="/"/>
    <hyperlink ref="A66" location="'D9.2 - ELE'!C2" display="/"/>
    <hyperlink ref="A67" location="'x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ROUND((SUM(BE90:BE229)),  2)</f>
        <v>0</v>
      </c>
      <c r="G33" s="39"/>
      <c r="H33" s="39"/>
      <c r="I33" s="158">
        <v>0.20999999999999999</v>
      </c>
      <c r="J33" s="157">
        <f>ROUND(((SUM(BE90:BE229))*I33),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ROUND((SUM(BF90:BF229)),  2)</f>
        <v>0</v>
      </c>
      <c r="G34" s="39"/>
      <c r="H34" s="39"/>
      <c r="I34" s="158">
        <v>0.12</v>
      </c>
      <c r="J34" s="157">
        <f>ROUND(((SUM(BF90:BF229))*I34),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ROUND((SUM(BG90:BG229)),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ROUND((SUM(BH90:BH229)),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ROUND((SUM(BI90:BI229)),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D.1. - Fotbalové hřiště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J92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131</v>
      </c>
      <c r="E62" s="183"/>
      <c r="F62" s="183"/>
      <c r="G62" s="183"/>
      <c r="H62" s="183"/>
      <c r="I62" s="183"/>
      <c r="J62" s="184">
        <f>J129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132</v>
      </c>
      <c r="E63" s="183"/>
      <c r="F63" s="183"/>
      <c r="G63" s="183"/>
      <c r="H63" s="183"/>
      <c r="I63" s="183"/>
      <c r="J63" s="184">
        <f>J132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133</v>
      </c>
      <c r="E64" s="183"/>
      <c r="F64" s="183"/>
      <c r="G64" s="183"/>
      <c r="H64" s="183"/>
      <c r="I64" s="183"/>
      <c r="J64" s="184">
        <f>J137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134</v>
      </c>
      <c r="E65" s="183"/>
      <c r="F65" s="183"/>
      <c r="G65" s="183"/>
      <c r="H65" s="183"/>
      <c r="I65" s="183"/>
      <c r="J65" s="184">
        <f>J161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135</v>
      </c>
      <c r="E66" s="183"/>
      <c r="F66" s="183"/>
      <c r="G66" s="183"/>
      <c r="H66" s="183"/>
      <c r="I66" s="183"/>
      <c r="J66" s="184">
        <f>J178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136</v>
      </c>
      <c r="E67" s="183"/>
      <c r="F67" s="183"/>
      <c r="G67" s="183"/>
      <c r="H67" s="183"/>
      <c r="I67" s="183"/>
      <c r="J67" s="184">
        <f>J198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5"/>
      <c r="C68" s="176"/>
      <c r="D68" s="177" t="s">
        <v>137</v>
      </c>
      <c r="E68" s="178"/>
      <c r="F68" s="178"/>
      <c r="G68" s="178"/>
      <c r="H68" s="178"/>
      <c r="I68" s="178"/>
      <c r="J68" s="179">
        <f>J201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1"/>
      <c r="C69" s="126"/>
      <c r="D69" s="182" t="s">
        <v>138</v>
      </c>
      <c r="E69" s="183"/>
      <c r="F69" s="183"/>
      <c r="G69" s="183"/>
      <c r="H69" s="183"/>
      <c r="I69" s="183"/>
      <c r="J69" s="184">
        <f>J202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5"/>
      <c r="C70" s="176"/>
      <c r="D70" s="177" t="s">
        <v>139</v>
      </c>
      <c r="E70" s="178"/>
      <c r="F70" s="178"/>
      <c r="G70" s="178"/>
      <c r="H70" s="178"/>
      <c r="I70" s="178"/>
      <c r="J70" s="179">
        <f>J218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Technické zhodnocení fotbalového hřiště UMT areál Viktoria, Mariánské Lázně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D.1. - Fotbalové hřiště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par.č.: 881, 126/7, 126/9</v>
      </c>
      <c r="G84" s="41"/>
      <c r="H84" s="41"/>
      <c r="I84" s="33" t="s">
        <v>23</v>
      </c>
      <c r="J84" s="73" t="str">
        <f>IF(J12="","",J12)</f>
        <v>24. 1. 2024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Mariánské Lázně</v>
      </c>
      <c r="G86" s="41"/>
      <c r="H86" s="41"/>
      <c r="I86" s="33" t="s">
        <v>33</v>
      </c>
      <c r="J86" s="37" t="str">
        <f>E21</f>
        <v>MSP Projekty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141</v>
      </c>
      <c r="D89" s="189" t="s">
        <v>61</v>
      </c>
      <c r="E89" s="189" t="s">
        <v>57</v>
      </c>
      <c r="F89" s="189" t="s">
        <v>58</v>
      </c>
      <c r="G89" s="189" t="s">
        <v>142</v>
      </c>
      <c r="H89" s="189" t="s">
        <v>143</v>
      </c>
      <c r="I89" s="189" t="s">
        <v>144</v>
      </c>
      <c r="J89" s="189" t="s">
        <v>127</v>
      </c>
      <c r="K89" s="190" t="s">
        <v>145</v>
      </c>
      <c r="L89" s="191"/>
      <c r="M89" s="93" t="s">
        <v>19</v>
      </c>
      <c r="N89" s="94" t="s">
        <v>46</v>
      </c>
      <c r="O89" s="94" t="s">
        <v>146</v>
      </c>
      <c r="P89" s="94" t="s">
        <v>147</v>
      </c>
      <c r="Q89" s="94" t="s">
        <v>148</v>
      </c>
      <c r="R89" s="94" t="s">
        <v>149</v>
      </c>
      <c r="S89" s="94" t="s">
        <v>150</v>
      </c>
      <c r="T89" s="95" t="s">
        <v>151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152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P91+P201+P218</f>
        <v>0</v>
      </c>
      <c r="Q90" s="97"/>
      <c r="R90" s="194">
        <f>R91+R201+R218</f>
        <v>731.89214750000008</v>
      </c>
      <c r="S90" s="97"/>
      <c r="T90" s="195">
        <f>T91+T201+T218</f>
        <v>3661.7322399999998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BK91+BK201+BK218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153</v>
      </c>
      <c r="F91" s="200" t="s">
        <v>154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P92+P129+P132+P137+P161+P178+P198</f>
        <v>0</v>
      </c>
      <c r="Q91" s="205"/>
      <c r="R91" s="206">
        <f>R92+R129+R132+R137+R161+R178+R198</f>
        <v>731.89214750000008</v>
      </c>
      <c r="S91" s="205"/>
      <c r="T91" s="207">
        <f>T92+T129+T132+T137+T161+T178+T198</f>
        <v>3660.2762399999997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76</v>
      </c>
      <c r="AY91" s="208" t="s">
        <v>155</v>
      </c>
      <c r="BK91" s="210">
        <f>BK92+BK129+BK132+BK137+BK161+BK178+BK198</f>
        <v>0</v>
      </c>
    </row>
    <row r="92" s="12" customFormat="1" ht="22.8" customHeight="1">
      <c r="A92" s="12"/>
      <c r="B92" s="197"/>
      <c r="C92" s="198"/>
      <c r="D92" s="199" t="s">
        <v>75</v>
      </c>
      <c r="E92" s="211" t="s">
        <v>84</v>
      </c>
      <c r="F92" s="211" t="s">
        <v>156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SUM(P93:P128)</f>
        <v>0</v>
      </c>
      <c r="Q92" s="205"/>
      <c r="R92" s="206">
        <f>SUM(R93:R128)</f>
        <v>0.040000000000000001</v>
      </c>
      <c r="S92" s="205"/>
      <c r="T92" s="207">
        <f>SUM(T93:T128)</f>
        <v>3608.5948399999997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84</v>
      </c>
      <c r="AT92" s="209" t="s">
        <v>75</v>
      </c>
      <c r="AU92" s="209" t="s">
        <v>84</v>
      </c>
      <c r="AY92" s="208" t="s">
        <v>155</v>
      </c>
      <c r="BK92" s="210">
        <f>SUM(BK93:BK128)</f>
        <v>0</v>
      </c>
    </row>
    <row r="93" s="2" customFormat="1" ht="33" customHeight="1">
      <c r="A93" s="39"/>
      <c r="B93" s="40"/>
      <c r="C93" s="213" t="s">
        <v>84</v>
      </c>
      <c r="D93" s="213" t="s">
        <v>157</v>
      </c>
      <c r="E93" s="214" t="s">
        <v>158</v>
      </c>
      <c r="F93" s="215" t="s">
        <v>159</v>
      </c>
      <c r="G93" s="216" t="s">
        <v>160</v>
      </c>
      <c r="H93" s="217">
        <v>5880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0.036999999999999998</v>
      </c>
      <c r="T93" s="223">
        <f>S93*H93</f>
        <v>217.56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163</v>
      </c>
    </row>
    <row r="94" s="2" customFormat="1">
      <c r="A94" s="39"/>
      <c r="B94" s="40"/>
      <c r="C94" s="41"/>
      <c r="D94" s="226" t="s">
        <v>164</v>
      </c>
      <c r="E94" s="41"/>
      <c r="F94" s="227" t="s">
        <v>165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13" customFormat="1">
      <c r="A95" s="13"/>
      <c r="B95" s="231"/>
      <c r="C95" s="232"/>
      <c r="D95" s="233" t="s">
        <v>166</v>
      </c>
      <c r="E95" s="234" t="s">
        <v>19</v>
      </c>
      <c r="F95" s="235" t="s">
        <v>167</v>
      </c>
      <c r="G95" s="232"/>
      <c r="H95" s="236">
        <v>5880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166</v>
      </c>
      <c r="AU95" s="242" t="s">
        <v>86</v>
      </c>
      <c r="AV95" s="13" t="s">
        <v>86</v>
      </c>
      <c r="AW95" s="13" t="s">
        <v>37</v>
      </c>
      <c r="AX95" s="13" t="s">
        <v>84</v>
      </c>
      <c r="AY95" s="242" t="s">
        <v>155</v>
      </c>
    </row>
    <row r="96" s="2" customFormat="1" ht="62.7" customHeight="1">
      <c r="A96" s="39"/>
      <c r="B96" s="40"/>
      <c r="C96" s="213" t="s">
        <v>86</v>
      </c>
      <c r="D96" s="213" t="s">
        <v>157</v>
      </c>
      <c r="E96" s="214" t="s">
        <v>168</v>
      </c>
      <c r="F96" s="215" t="s">
        <v>169</v>
      </c>
      <c r="G96" s="216" t="s">
        <v>160</v>
      </c>
      <c r="H96" s="217">
        <v>48.299999999999997</v>
      </c>
      <c r="I96" s="218"/>
      <c r="J96" s="219">
        <f>ROUND(I96*H96,2)</f>
        <v>0</v>
      </c>
      <c r="K96" s="215" t="s">
        <v>161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0.26000000000000001</v>
      </c>
      <c r="T96" s="223">
        <f>S96*H96</f>
        <v>12.558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</v>
      </c>
      <c r="AT96" s="224" t="s">
        <v>157</v>
      </c>
      <c r="AU96" s="224" t="s">
        <v>86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162</v>
      </c>
      <c r="BM96" s="224" t="s">
        <v>170</v>
      </c>
    </row>
    <row r="97" s="2" customFormat="1">
      <c r="A97" s="39"/>
      <c r="B97" s="40"/>
      <c r="C97" s="41"/>
      <c r="D97" s="226" t="s">
        <v>164</v>
      </c>
      <c r="E97" s="41"/>
      <c r="F97" s="227" t="s">
        <v>171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164</v>
      </c>
      <c r="AU97" s="18" t="s">
        <v>86</v>
      </c>
    </row>
    <row r="98" s="14" customFormat="1">
      <c r="A98" s="14"/>
      <c r="B98" s="243"/>
      <c r="C98" s="244"/>
      <c r="D98" s="233" t="s">
        <v>166</v>
      </c>
      <c r="E98" s="245" t="s">
        <v>19</v>
      </c>
      <c r="F98" s="246" t="s">
        <v>172</v>
      </c>
      <c r="G98" s="244"/>
      <c r="H98" s="245" t="s">
        <v>19</v>
      </c>
      <c r="I98" s="247"/>
      <c r="J98" s="244"/>
      <c r="K98" s="244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166</v>
      </c>
      <c r="AU98" s="252" t="s">
        <v>86</v>
      </c>
      <c r="AV98" s="14" t="s">
        <v>84</v>
      </c>
      <c r="AW98" s="14" t="s">
        <v>37</v>
      </c>
      <c r="AX98" s="14" t="s">
        <v>76</v>
      </c>
      <c r="AY98" s="252" t="s">
        <v>155</v>
      </c>
    </row>
    <row r="99" s="13" customFormat="1">
      <c r="A99" s="13"/>
      <c r="B99" s="231"/>
      <c r="C99" s="232"/>
      <c r="D99" s="233" t="s">
        <v>166</v>
      </c>
      <c r="E99" s="234" t="s">
        <v>19</v>
      </c>
      <c r="F99" s="235" t="s">
        <v>173</v>
      </c>
      <c r="G99" s="232"/>
      <c r="H99" s="236">
        <v>48.299999999999997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166</v>
      </c>
      <c r="AU99" s="242" t="s">
        <v>86</v>
      </c>
      <c r="AV99" s="13" t="s">
        <v>86</v>
      </c>
      <c r="AW99" s="13" t="s">
        <v>37</v>
      </c>
      <c r="AX99" s="13" t="s">
        <v>84</v>
      </c>
      <c r="AY99" s="242" t="s">
        <v>155</v>
      </c>
    </row>
    <row r="100" s="2" customFormat="1" ht="66.75" customHeight="1">
      <c r="A100" s="39"/>
      <c r="B100" s="40"/>
      <c r="C100" s="213" t="s">
        <v>174</v>
      </c>
      <c r="D100" s="213" t="s">
        <v>157</v>
      </c>
      <c r="E100" s="214" t="s">
        <v>175</v>
      </c>
      <c r="F100" s="215" t="s">
        <v>176</v>
      </c>
      <c r="G100" s="216" t="s">
        <v>160</v>
      </c>
      <c r="H100" s="217">
        <v>5006.2740000000003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0.44</v>
      </c>
      <c r="T100" s="223">
        <f>S100*H100</f>
        <v>2202.7605600000002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177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178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2" customFormat="1" ht="55.5" customHeight="1">
      <c r="A102" s="39"/>
      <c r="B102" s="40"/>
      <c r="C102" s="213" t="s">
        <v>162</v>
      </c>
      <c r="D102" s="213" t="s">
        <v>157</v>
      </c>
      <c r="E102" s="214" t="s">
        <v>179</v>
      </c>
      <c r="F102" s="215" t="s">
        <v>180</v>
      </c>
      <c r="G102" s="216" t="s">
        <v>160</v>
      </c>
      <c r="H102" s="217">
        <v>5006.2740000000003</v>
      </c>
      <c r="I102" s="218"/>
      <c r="J102" s="219">
        <f>ROUND(I102*H102,2)</f>
        <v>0</v>
      </c>
      <c r="K102" s="215" t="s">
        <v>161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0.22</v>
      </c>
      <c r="T102" s="223">
        <f>S102*H102</f>
        <v>1101.3802800000001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162</v>
      </c>
      <c r="AT102" s="224" t="s">
        <v>157</v>
      </c>
      <c r="AU102" s="224" t="s">
        <v>86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162</v>
      </c>
      <c r="BM102" s="224" t="s">
        <v>181</v>
      </c>
    </row>
    <row r="103" s="2" customFormat="1">
      <c r="A103" s="39"/>
      <c r="B103" s="40"/>
      <c r="C103" s="41"/>
      <c r="D103" s="226" t="s">
        <v>164</v>
      </c>
      <c r="E103" s="41"/>
      <c r="F103" s="227" t="s">
        <v>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164</v>
      </c>
      <c r="AU103" s="18" t="s">
        <v>86</v>
      </c>
    </row>
    <row r="104" s="2" customFormat="1" ht="44.25" customHeight="1">
      <c r="A104" s="39"/>
      <c r="B104" s="40"/>
      <c r="C104" s="213" t="s">
        <v>183</v>
      </c>
      <c r="D104" s="213" t="s">
        <v>157</v>
      </c>
      <c r="E104" s="214" t="s">
        <v>184</v>
      </c>
      <c r="F104" s="215" t="s">
        <v>185</v>
      </c>
      <c r="G104" s="216" t="s">
        <v>186</v>
      </c>
      <c r="H104" s="217">
        <v>323.19999999999999</v>
      </c>
      <c r="I104" s="218"/>
      <c r="J104" s="219">
        <f>ROUND(I104*H104,2)</f>
        <v>0</v>
      </c>
      <c r="K104" s="215" t="s">
        <v>161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0.23000000000000001</v>
      </c>
      <c r="T104" s="223">
        <f>S104*H104</f>
        <v>74.335999999999999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162</v>
      </c>
      <c r="AT104" s="224" t="s">
        <v>157</v>
      </c>
      <c r="AU104" s="224" t="s">
        <v>86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162</v>
      </c>
      <c r="BM104" s="224" t="s">
        <v>187</v>
      </c>
    </row>
    <row r="105" s="2" customFormat="1">
      <c r="A105" s="39"/>
      <c r="B105" s="40"/>
      <c r="C105" s="41"/>
      <c r="D105" s="226" t="s">
        <v>164</v>
      </c>
      <c r="E105" s="41"/>
      <c r="F105" s="227" t="s">
        <v>188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164</v>
      </c>
      <c r="AU105" s="18" t="s">
        <v>86</v>
      </c>
    </row>
    <row r="106" s="13" customFormat="1">
      <c r="A106" s="13"/>
      <c r="B106" s="231"/>
      <c r="C106" s="232"/>
      <c r="D106" s="233" t="s">
        <v>166</v>
      </c>
      <c r="E106" s="234" t="s">
        <v>19</v>
      </c>
      <c r="F106" s="235" t="s">
        <v>189</v>
      </c>
      <c r="G106" s="232"/>
      <c r="H106" s="236">
        <v>323.19999999999999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166</v>
      </c>
      <c r="AU106" s="242" t="s">
        <v>86</v>
      </c>
      <c r="AV106" s="13" t="s">
        <v>86</v>
      </c>
      <c r="AW106" s="13" t="s">
        <v>37</v>
      </c>
      <c r="AX106" s="13" t="s">
        <v>84</v>
      </c>
      <c r="AY106" s="242" t="s">
        <v>155</v>
      </c>
    </row>
    <row r="107" s="2" customFormat="1" ht="24.15" customHeight="1">
      <c r="A107" s="39"/>
      <c r="B107" s="40"/>
      <c r="C107" s="213" t="s">
        <v>190</v>
      </c>
      <c r="D107" s="213" t="s">
        <v>157</v>
      </c>
      <c r="E107" s="214" t="s">
        <v>191</v>
      </c>
      <c r="F107" s="215" t="s">
        <v>192</v>
      </c>
      <c r="G107" s="216" t="s">
        <v>160</v>
      </c>
      <c r="H107" s="217">
        <v>1398.7260000000001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193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194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4" customFormat="1">
      <c r="A109" s="14"/>
      <c r="B109" s="243"/>
      <c r="C109" s="244"/>
      <c r="D109" s="233" t="s">
        <v>166</v>
      </c>
      <c r="E109" s="245" t="s">
        <v>19</v>
      </c>
      <c r="F109" s="246" t="s">
        <v>195</v>
      </c>
      <c r="G109" s="244"/>
      <c r="H109" s="245" t="s">
        <v>19</v>
      </c>
      <c r="I109" s="247"/>
      <c r="J109" s="244"/>
      <c r="K109" s="244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166</v>
      </c>
      <c r="AU109" s="252" t="s">
        <v>86</v>
      </c>
      <c r="AV109" s="14" t="s">
        <v>84</v>
      </c>
      <c r="AW109" s="14" t="s">
        <v>37</v>
      </c>
      <c r="AX109" s="14" t="s">
        <v>76</v>
      </c>
      <c r="AY109" s="252" t="s">
        <v>155</v>
      </c>
    </row>
    <row r="110" s="13" customFormat="1">
      <c r="A110" s="13"/>
      <c r="B110" s="231"/>
      <c r="C110" s="232"/>
      <c r="D110" s="233" t="s">
        <v>166</v>
      </c>
      <c r="E110" s="234" t="s">
        <v>19</v>
      </c>
      <c r="F110" s="235" t="s">
        <v>196</v>
      </c>
      <c r="G110" s="232"/>
      <c r="H110" s="236">
        <v>1398.7260000000001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166</v>
      </c>
      <c r="AU110" s="242" t="s">
        <v>86</v>
      </c>
      <c r="AV110" s="13" t="s">
        <v>86</v>
      </c>
      <c r="AW110" s="13" t="s">
        <v>37</v>
      </c>
      <c r="AX110" s="13" t="s">
        <v>84</v>
      </c>
      <c r="AY110" s="242" t="s">
        <v>155</v>
      </c>
    </row>
    <row r="111" s="2" customFormat="1" ht="49.05" customHeight="1">
      <c r="A111" s="39"/>
      <c r="B111" s="40"/>
      <c r="C111" s="213" t="s">
        <v>197</v>
      </c>
      <c r="D111" s="213" t="s">
        <v>157</v>
      </c>
      <c r="E111" s="214" t="s">
        <v>198</v>
      </c>
      <c r="F111" s="215" t="s">
        <v>199</v>
      </c>
      <c r="G111" s="216" t="s">
        <v>200</v>
      </c>
      <c r="H111" s="217">
        <v>34.944000000000003</v>
      </c>
      <c r="I111" s="218"/>
      <c r="J111" s="219">
        <f>ROUND(I111*H111,2)</f>
        <v>0</v>
      </c>
      <c r="K111" s="215" t="s">
        <v>161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201</v>
      </c>
    </row>
    <row r="112" s="2" customFormat="1">
      <c r="A112" s="39"/>
      <c r="B112" s="40"/>
      <c r="C112" s="41"/>
      <c r="D112" s="226" t="s">
        <v>164</v>
      </c>
      <c r="E112" s="41"/>
      <c r="F112" s="227" t="s">
        <v>202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164</v>
      </c>
      <c r="AU112" s="18" t="s">
        <v>86</v>
      </c>
    </row>
    <row r="113" s="14" customFormat="1">
      <c r="A113" s="14"/>
      <c r="B113" s="243"/>
      <c r="C113" s="244"/>
      <c r="D113" s="233" t="s">
        <v>166</v>
      </c>
      <c r="E113" s="245" t="s">
        <v>19</v>
      </c>
      <c r="F113" s="246" t="s">
        <v>203</v>
      </c>
      <c r="G113" s="244"/>
      <c r="H113" s="245" t="s">
        <v>19</v>
      </c>
      <c r="I113" s="247"/>
      <c r="J113" s="244"/>
      <c r="K113" s="244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166</v>
      </c>
      <c r="AU113" s="252" t="s">
        <v>86</v>
      </c>
      <c r="AV113" s="14" t="s">
        <v>84</v>
      </c>
      <c r="AW113" s="14" t="s">
        <v>37</v>
      </c>
      <c r="AX113" s="14" t="s">
        <v>76</v>
      </c>
      <c r="AY113" s="252" t="s">
        <v>155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204</v>
      </c>
      <c r="G114" s="232"/>
      <c r="H114" s="236">
        <v>34.944000000000003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84</v>
      </c>
      <c r="AY114" s="242" t="s">
        <v>155</v>
      </c>
    </row>
    <row r="115" s="2" customFormat="1" ht="62.7" customHeight="1">
      <c r="A115" s="39"/>
      <c r="B115" s="40"/>
      <c r="C115" s="213" t="s">
        <v>205</v>
      </c>
      <c r="D115" s="213" t="s">
        <v>157</v>
      </c>
      <c r="E115" s="214" t="s">
        <v>206</v>
      </c>
      <c r="F115" s="215" t="s">
        <v>207</v>
      </c>
      <c r="G115" s="216" t="s">
        <v>200</v>
      </c>
      <c r="H115" s="217">
        <v>279.745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162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208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209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4" customFormat="1">
      <c r="A117" s="14"/>
      <c r="B117" s="243"/>
      <c r="C117" s="244"/>
      <c r="D117" s="233" t="s">
        <v>166</v>
      </c>
      <c r="E117" s="245" t="s">
        <v>19</v>
      </c>
      <c r="F117" s="246" t="s">
        <v>210</v>
      </c>
      <c r="G117" s="244"/>
      <c r="H117" s="245" t="s">
        <v>19</v>
      </c>
      <c r="I117" s="247"/>
      <c r="J117" s="244"/>
      <c r="K117" s="244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166</v>
      </c>
      <c r="AU117" s="252" t="s">
        <v>86</v>
      </c>
      <c r="AV117" s="14" t="s">
        <v>84</v>
      </c>
      <c r="AW117" s="14" t="s">
        <v>37</v>
      </c>
      <c r="AX117" s="14" t="s">
        <v>76</v>
      </c>
      <c r="AY117" s="252" t="s">
        <v>155</v>
      </c>
    </row>
    <row r="118" s="13" customFormat="1">
      <c r="A118" s="13"/>
      <c r="B118" s="231"/>
      <c r="C118" s="232"/>
      <c r="D118" s="233" t="s">
        <v>166</v>
      </c>
      <c r="E118" s="234" t="s">
        <v>19</v>
      </c>
      <c r="F118" s="235" t="s">
        <v>211</v>
      </c>
      <c r="G118" s="232"/>
      <c r="H118" s="236">
        <v>279.745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166</v>
      </c>
      <c r="AU118" s="242" t="s">
        <v>86</v>
      </c>
      <c r="AV118" s="13" t="s">
        <v>86</v>
      </c>
      <c r="AW118" s="13" t="s">
        <v>37</v>
      </c>
      <c r="AX118" s="13" t="s">
        <v>84</v>
      </c>
      <c r="AY118" s="242" t="s">
        <v>155</v>
      </c>
    </row>
    <row r="119" s="2" customFormat="1" ht="24.15" customHeight="1">
      <c r="A119" s="39"/>
      <c r="B119" s="40"/>
      <c r="C119" s="213" t="s">
        <v>212</v>
      </c>
      <c r="D119" s="213" t="s">
        <v>157</v>
      </c>
      <c r="E119" s="214" t="s">
        <v>213</v>
      </c>
      <c r="F119" s="215" t="s">
        <v>214</v>
      </c>
      <c r="G119" s="216" t="s">
        <v>160</v>
      </c>
      <c r="H119" s="217">
        <v>6405</v>
      </c>
      <c r="I119" s="218"/>
      <c r="J119" s="219">
        <f>ROUND(I119*H119,2)</f>
        <v>0</v>
      </c>
      <c r="K119" s="215" t="s">
        <v>161</v>
      </c>
      <c r="L119" s="45"/>
      <c r="M119" s="220" t="s">
        <v>19</v>
      </c>
      <c r="N119" s="221" t="s">
        <v>47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162</v>
      </c>
      <c r="AT119" s="224" t="s">
        <v>157</v>
      </c>
      <c r="AU119" s="224" t="s">
        <v>86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162</v>
      </c>
      <c r="BM119" s="224" t="s">
        <v>215</v>
      </c>
    </row>
    <row r="120" s="2" customFormat="1">
      <c r="A120" s="39"/>
      <c r="B120" s="40"/>
      <c r="C120" s="41"/>
      <c r="D120" s="226" t="s">
        <v>164</v>
      </c>
      <c r="E120" s="41"/>
      <c r="F120" s="227" t="s">
        <v>216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164</v>
      </c>
      <c r="AU120" s="18" t="s">
        <v>86</v>
      </c>
    </row>
    <row r="121" s="14" customFormat="1">
      <c r="A121" s="14"/>
      <c r="B121" s="243"/>
      <c r="C121" s="244"/>
      <c r="D121" s="233" t="s">
        <v>166</v>
      </c>
      <c r="E121" s="245" t="s">
        <v>19</v>
      </c>
      <c r="F121" s="246" t="s">
        <v>217</v>
      </c>
      <c r="G121" s="244"/>
      <c r="H121" s="245" t="s">
        <v>19</v>
      </c>
      <c r="I121" s="247"/>
      <c r="J121" s="244"/>
      <c r="K121" s="244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166</v>
      </c>
      <c r="AU121" s="252" t="s">
        <v>86</v>
      </c>
      <c r="AV121" s="14" t="s">
        <v>84</v>
      </c>
      <c r="AW121" s="14" t="s">
        <v>37</v>
      </c>
      <c r="AX121" s="14" t="s">
        <v>76</v>
      </c>
      <c r="AY121" s="252" t="s">
        <v>155</v>
      </c>
    </row>
    <row r="122" s="13" customFormat="1">
      <c r="A122" s="13"/>
      <c r="B122" s="231"/>
      <c r="C122" s="232"/>
      <c r="D122" s="233" t="s">
        <v>166</v>
      </c>
      <c r="E122" s="234" t="s">
        <v>19</v>
      </c>
      <c r="F122" s="235" t="s">
        <v>218</v>
      </c>
      <c r="G122" s="232"/>
      <c r="H122" s="236">
        <v>6405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166</v>
      </c>
      <c r="AU122" s="242" t="s">
        <v>86</v>
      </c>
      <c r="AV122" s="13" t="s">
        <v>86</v>
      </c>
      <c r="AW122" s="13" t="s">
        <v>37</v>
      </c>
      <c r="AX122" s="13" t="s">
        <v>84</v>
      </c>
      <c r="AY122" s="242" t="s">
        <v>155</v>
      </c>
    </row>
    <row r="123" s="2" customFormat="1" ht="37.8" customHeight="1">
      <c r="A123" s="39"/>
      <c r="B123" s="40"/>
      <c r="C123" s="213" t="s">
        <v>219</v>
      </c>
      <c r="D123" s="213" t="s">
        <v>157</v>
      </c>
      <c r="E123" s="214" t="s">
        <v>220</v>
      </c>
      <c r="F123" s="215" t="s">
        <v>221</v>
      </c>
      <c r="G123" s="216" t="s">
        <v>160</v>
      </c>
      <c r="H123" s="217">
        <v>1000</v>
      </c>
      <c r="I123" s="218"/>
      <c r="J123" s="219">
        <f>ROUND(I123*H123,2)</f>
        <v>0</v>
      </c>
      <c r="K123" s="215" t="s">
        <v>161</v>
      </c>
      <c r="L123" s="45"/>
      <c r="M123" s="220" t="s">
        <v>19</v>
      </c>
      <c r="N123" s="221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162</v>
      </c>
      <c r="AT123" s="224" t="s">
        <v>157</v>
      </c>
      <c r="AU123" s="224" t="s">
        <v>86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162</v>
      </c>
      <c r="BM123" s="224" t="s">
        <v>222</v>
      </c>
    </row>
    <row r="124" s="2" customFormat="1">
      <c r="A124" s="39"/>
      <c r="B124" s="40"/>
      <c r="C124" s="41"/>
      <c r="D124" s="226" t="s">
        <v>164</v>
      </c>
      <c r="E124" s="41"/>
      <c r="F124" s="227" t="s">
        <v>223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164</v>
      </c>
      <c r="AU124" s="18" t="s">
        <v>86</v>
      </c>
    </row>
    <row r="125" s="2" customFormat="1" ht="37.8" customHeight="1">
      <c r="A125" s="39"/>
      <c r="B125" s="40"/>
      <c r="C125" s="213" t="s">
        <v>224</v>
      </c>
      <c r="D125" s="213" t="s">
        <v>157</v>
      </c>
      <c r="E125" s="214" t="s">
        <v>225</v>
      </c>
      <c r="F125" s="215" t="s">
        <v>226</v>
      </c>
      <c r="G125" s="216" t="s">
        <v>160</v>
      </c>
      <c r="H125" s="217">
        <v>1000</v>
      </c>
      <c r="I125" s="218"/>
      <c r="J125" s="219">
        <f>ROUND(I125*H125,2)</f>
        <v>0</v>
      </c>
      <c r="K125" s="215" t="s">
        <v>161</v>
      </c>
      <c r="L125" s="45"/>
      <c r="M125" s="220" t="s">
        <v>19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162</v>
      </c>
      <c r="AT125" s="224" t="s">
        <v>157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162</v>
      </c>
      <c r="BM125" s="224" t="s">
        <v>227</v>
      </c>
    </row>
    <row r="126" s="2" customFormat="1">
      <c r="A126" s="39"/>
      <c r="B126" s="40"/>
      <c r="C126" s="41"/>
      <c r="D126" s="226" t="s">
        <v>164</v>
      </c>
      <c r="E126" s="41"/>
      <c r="F126" s="227" t="s">
        <v>228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164</v>
      </c>
      <c r="AU126" s="18" t="s">
        <v>86</v>
      </c>
    </row>
    <row r="127" s="2" customFormat="1" ht="16.5" customHeight="1">
      <c r="A127" s="39"/>
      <c r="B127" s="40"/>
      <c r="C127" s="253" t="s">
        <v>8</v>
      </c>
      <c r="D127" s="253" t="s">
        <v>229</v>
      </c>
      <c r="E127" s="254" t="s">
        <v>230</v>
      </c>
      <c r="F127" s="255" t="s">
        <v>231</v>
      </c>
      <c r="G127" s="256" t="s">
        <v>232</v>
      </c>
      <c r="H127" s="257">
        <v>40</v>
      </c>
      <c r="I127" s="258"/>
      <c r="J127" s="259">
        <f>ROUND(I127*H127,2)</f>
        <v>0</v>
      </c>
      <c r="K127" s="255" t="s">
        <v>161</v>
      </c>
      <c r="L127" s="260"/>
      <c r="M127" s="261" t="s">
        <v>19</v>
      </c>
      <c r="N127" s="262" t="s">
        <v>47</v>
      </c>
      <c r="O127" s="85"/>
      <c r="P127" s="222">
        <f>O127*H127</f>
        <v>0</v>
      </c>
      <c r="Q127" s="222">
        <v>0.001</v>
      </c>
      <c r="R127" s="222">
        <f>Q127*H127</f>
        <v>0.040000000000000001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205</v>
      </c>
      <c r="AT127" s="224" t="s">
        <v>229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233</v>
      </c>
    </row>
    <row r="128" s="13" customFormat="1">
      <c r="A128" s="13"/>
      <c r="B128" s="231"/>
      <c r="C128" s="232"/>
      <c r="D128" s="233" t="s">
        <v>166</v>
      </c>
      <c r="E128" s="232"/>
      <c r="F128" s="235" t="s">
        <v>234</v>
      </c>
      <c r="G128" s="232"/>
      <c r="H128" s="236">
        <v>40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4</v>
      </c>
      <c r="AX128" s="13" t="s">
        <v>84</v>
      </c>
      <c r="AY128" s="242" t="s">
        <v>155</v>
      </c>
    </row>
    <row r="129" s="12" customFormat="1" ht="22.8" customHeight="1">
      <c r="A129" s="12"/>
      <c r="B129" s="197"/>
      <c r="C129" s="198"/>
      <c r="D129" s="199" t="s">
        <v>75</v>
      </c>
      <c r="E129" s="211" t="s">
        <v>86</v>
      </c>
      <c r="F129" s="211" t="s">
        <v>235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SUM(P130:P131)</f>
        <v>0</v>
      </c>
      <c r="Q129" s="205"/>
      <c r="R129" s="206">
        <f>SUM(R130:R131)</f>
        <v>80.406842879999999</v>
      </c>
      <c r="S129" s="205"/>
      <c r="T129" s="20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84</v>
      </c>
      <c r="AT129" s="209" t="s">
        <v>75</v>
      </c>
      <c r="AU129" s="209" t="s">
        <v>84</v>
      </c>
      <c r="AY129" s="208" t="s">
        <v>155</v>
      </c>
      <c r="BK129" s="210">
        <f>SUM(BK130:BK131)</f>
        <v>0</v>
      </c>
    </row>
    <row r="130" s="2" customFormat="1" ht="24.15" customHeight="1">
      <c r="A130" s="39"/>
      <c r="B130" s="40"/>
      <c r="C130" s="213" t="s">
        <v>236</v>
      </c>
      <c r="D130" s="213" t="s">
        <v>157</v>
      </c>
      <c r="E130" s="214" t="s">
        <v>237</v>
      </c>
      <c r="F130" s="215" t="s">
        <v>238</v>
      </c>
      <c r="G130" s="216" t="s">
        <v>200</v>
      </c>
      <c r="H130" s="217">
        <v>34.944000000000003</v>
      </c>
      <c r="I130" s="218"/>
      <c r="J130" s="219">
        <f>ROUND(I130*H130,2)</f>
        <v>0</v>
      </c>
      <c r="K130" s="215" t="s">
        <v>161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2.3010199999999998</v>
      </c>
      <c r="R130" s="222">
        <f>Q130*H130</f>
        <v>80.406842879999999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162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162</v>
      </c>
      <c r="BM130" s="224" t="s">
        <v>239</v>
      </c>
    </row>
    <row r="131" s="2" customFormat="1">
      <c r="A131" s="39"/>
      <c r="B131" s="40"/>
      <c r="C131" s="41"/>
      <c r="D131" s="226" t="s">
        <v>164</v>
      </c>
      <c r="E131" s="41"/>
      <c r="F131" s="227" t="s">
        <v>240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164</v>
      </c>
      <c r="AU131" s="18" t="s">
        <v>86</v>
      </c>
    </row>
    <row r="132" s="12" customFormat="1" ht="22.8" customHeight="1">
      <c r="A132" s="12"/>
      <c r="B132" s="197"/>
      <c r="C132" s="198"/>
      <c r="D132" s="199" t="s">
        <v>75</v>
      </c>
      <c r="E132" s="211" t="s">
        <v>162</v>
      </c>
      <c r="F132" s="211" t="s">
        <v>241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SUM(P133:P136)</f>
        <v>0</v>
      </c>
      <c r="Q132" s="205"/>
      <c r="R132" s="206">
        <f>SUM(R133:R136)</f>
        <v>0</v>
      </c>
      <c r="S132" s="205"/>
      <c r="T132" s="207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84</v>
      </c>
      <c r="AT132" s="209" t="s">
        <v>75</v>
      </c>
      <c r="AU132" s="209" t="s">
        <v>84</v>
      </c>
      <c r="AY132" s="208" t="s">
        <v>155</v>
      </c>
      <c r="BK132" s="210">
        <f>SUM(BK133:BK136)</f>
        <v>0</v>
      </c>
    </row>
    <row r="133" s="2" customFormat="1" ht="44.25" customHeight="1">
      <c r="A133" s="39"/>
      <c r="B133" s="40"/>
      <c r="C133" s="213" t="s">
        <v>242</v>
      </c>
      <c r="D133" s="213" t="s">
        <v>157</v>
      </c>
      <c r="E133" s="214" t="s">
        <v>243</v>
      </c>
      <c r="F133" s="215" t="s">
        <v>244</v>
      </c>
      <c r="G133" s="216" t="s">
        <v>160</v>
      </c>
      <c r="H133" s="217">
        <v>6405</v>
      </c>
      <c r="I133" s="218"/>
      <c r="J133" s="219">
        <f>ROUND(I133*H133,2)</f>
        <v>0</v>
      </c>
      <c r="K133" s="215" t="s">
        <v>161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162</v>
      </c>
      <c r="AT133" s="224" t="s">
        <v>157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162</v>
      </c>
      <c r="BM133" s="224" t="s">
        <v>245</v>
      </c>
    </row>
    <row r="134" s="2" customFormat="1">
      <c r="A134" s="39"/>
      <c r="B134" s="40"/>
      <c r="C134" s="41"/>
      <c r="D134" s="226" t="s">
        <v>164</v>
      </c>
      <c r="E134" s="41"/>
      <c r="F134" s="227" t="s">
        <v>246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164</v>
      </c>
      <c r="AU134" s="18" t="s">
        <v>86</v>
      </c>
    </row>
    <row r="135" s="14" customFormat="1">
      <c r="A135" s="14"/>
      <c r="B135" s="243"/>
      <c r="C135" s="244"/>
      <c r="D135" s="233" t="s">
        <v>166</v>
      </c>
      <c r="E135" s="245" t="s">
        <v>19</v>
      </c>
      <c r="F135" s="246" t="s">
        <v>247</v>
      </c>
      <c r="G135" s="244"/>
      <c r="H135" s="245" t="s">
        <v>19</v>
      </c>
      <c r="I135" s="247"/>
      <c r="J135" s="244"/>
      <c r="K135" s="244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166</v>
      </c>
      <c r="AU135" s="252" t="s">
        <v>86</v>
      </c>
      <c r="AV135" s="14" t="s">
        <v>84</v>
      </c>
      <c r="AW135" s="14" t="s">
        <v>37</v>
      </c>
      <c r="AX135" s="14" t="s">
        <v>76</v>
      </c>
      <c r="AY135" s="252" t="s">
        <v>155</v>
      </c>
    </row>
    <row r="136" s="13" customFormat="1">
      <c r="A136" s="13"/>
      <c r="B136" s="231"/>
      <c r="C136" s="232"/>
      <c r="D136" s="233" t="s">
        <v>166</v>
      </c>
      <c r="E136" s="234" t="s">
        <v>19</v>
      </c>
      <c r="F136" s="235" t="s">
        <v>248</v>
      </c>
      <c r="G136" s="232"/>
      <c r="H136" s="236">
        <v>6405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166</v>
      </c>
      <c r="AU136" s="242" t="s">
        <v>86</v>
      </c>
      <c r="AV136" s="13" t="s">
        <v>86</v>
      </c>
      <c r="AW136" s="13" t="s">
        <v>37</v>
      </c>
      <c r="AX136" s="13" t="s">
        <v>84</v>
      </c>
      <c r="AY136" s="242" t="s">
        <v>155</v>
      </c>
    </row>
    <row r="137" s="12" customFormat="1" ht="22.8" customHeight="1">
      <c r="A137" s="12"/>
      <c r="B137" s="197"/>
      <c r="C137" s="198"/>
      <c r="D137" s="199" t="s">
        <v>75</v>
      </c>
      <c r="E137" s="211" t="s">
        <v>183</v>
      </c>
      <c r="F137" s="211" t="s">
        <v>249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SUM(P138:P160)</f>
        <v>0</v>
      </c>
      <c r="Q137" s="205"/>
      <c r="R137" s="206">
        <f>SUM(R138:R160)</f>
        <v>621.00192462000007</v>
      </c>
      <c r="S137" s="205"/>
      <c r="T137" s="207">
        <f>SUM(T138:T160)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84</v>
      </c>
      <c r="AT137" s="209" t="s">
        <v>75</v>
      </c>
      <c r="AU137" s="209" t="s">
        <v>84</v>
      </c>
      <c r="AY137" s="208" t="s">
        <v>155</v>
      </c>
      <c r="BK137" s="210">
        <f>SUM(BK138:BK160)</f>
        <v>0</v>
      </c>
    </row>
    <row r="138" s="2" customFormat="1" ht="44.25" customHeight="1">
      <c r="A138" s="39"/>
      <c r="B138" s="40"/>
      <c r="C138" s="213" t="s">
        <v>250</v>
      </c>
      <c r="D138" s="213" t="s">
        <v>157</v>
      </c>
      <c r="E138" s="214" t="s">
        <v>251</v>
      </c>
      <c r="F138" s="215" t="s">
        <v>252</v>
      </c>
      <c r="G138" s="216" t="s">
        <v>160</v>
      </c>
      <c r="H138" s="217">
        <v>6405</v>
      </c>
      <c r="I138" s="218"/>
      <c r="J138" s="219">
        <f>ROUND(I138*H138,2)</f>
        <v>0</v>
      </c>
      <c r="K138" s="215" t="s">
        <v>161</v>
      </c>
      <c r="L138" s="45"/>
      <c r="M138" s="220" t="s">
        <v>19</v>
      </c>
      <c r="N138" s="221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162</v>
      </c>
      <c r="AT138" s="224" t="s">
        <v>157</v>
      </c>
      <c r="AU138" s="224" t="s">
        <v>86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162</v>
      </c>
      <c r="BM138" s="224" t="s">
        <v>253</v>
      </c>
    </row>
    <row r="139" s="2" customFormat="1">
      <c r="A139" s="39"/>
      <c r="B139" s="40"/>
      <c r="C139" s="41"/>
      <c r="D139" s="226" t="s">
        <v>164</v>
      </c>
      <c r="E139" s="41"/>
      <c r="F139" s="227" t="s">
        <v>254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164</v>
      </c>
      <c r="AU139" s="18" t="s">
        <v>86</v>
      </c>
    </row>
    <row r="140" s="2" customFormat="1" ht="44.25" customHeight="1">
      <c r="A140" s="39"/>
      <c r="B140" s="40"/>
      <c r="C140" s="213" t="s">
        <v>255</v>
      </c>
      <c r="D140" s="213" t="s">
        <v>157</v>
      </c>
      <c r="E140" s="214" t="s">
        <v>256</v>
      </c>
      <c r="F140" s="215" t="s">
        <v>257</v>
      </c>
      <c r="G140" s="216" t="s">
        <v>160</v>
      </c>
      <c r="H140" s="217">
        <v>6405</v>
      </c>
      <c r="I140" s="218"/>
      <c r="J140" s="219">
        <f>ROUND(I140*H140,2)</f>
        <v>0</v>
      </c>
      <c r="K140" s="215" t="s">
        <v>161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162</v>
      </c>
      <c r="AT140" s="224" t="s">
        <v>157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162</v>
      </c>
      <c r="BM140" s="224" t="s">
        <v>258</v>
      </c>
    </row>
    <row r="141" s="2" customFormat="1">
      <c r="A141" s="39"/>
      <c r="B141" s="40"/>
      <c r="C141" s="41"/>
      <c r="D141" s="226" t="s">
        <v>164</v>
      </c>
      <c r="E141" s="41"/>
      <c r="F141" s="227" t="s">
        <v>259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164</v>
      </c>
      <c r="AU141" s="18" t="s">
        <v>86</v>
      </c>
    </row>
    <row r="142" s="2" customFormat="1" ht="44.25" customHeight="1">
      <c r="A142" s="39"/>
      <c r="B142" s="40"/>
      <c r="C142" s="213" t="s">
        <v>260</v>
      </c>
      <c r="D142" s="213" t="s">
        <v>157</v>
      </c>
      <c r="E142" s="214" t="s">
        <v>261</v>
      </c>
      <c r="F142" s="215" t="s">
        <v>262</v>
      </c>
      <c r="G142" s="216" t="s">
        <v>160</v>
      </c>
      <c r="H142" s="217">
        <v>6405</v>
      </c>
      <c r="I142" s="218"/>
      <c r="J142" s="219">
        <f>ROUND(I142*H142,2)</f>
        <v>0</v>
      </c>
      <c r="K142" s="215" t="s">
        <v>161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162</v>
      </c>
      <c r="AT142" s="224" t="s">
        <v>157</v>
      </c>
      <c r="AU142" s="224" t="s">
        <v>86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162</v>
      </c>
      <c r="BM142" s="224" t="s">
        <v>263</v>
      </c>
    </row>
    <row r="143" s="2" customFormat="1">
      <c r="A143" s="39"/>
      <c r="B143" s="40"/>
      <c r="C143" s="41"/>
      <c r="D143" s="226" t="s">
        <v>164</v>
      </c>
      <c r="E143" s="41"/>
      <c r="F143" s="227" t="s">
        <v>264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164</v>
      </c>
      <c r="AU143" s="18" t="s">
        <v>86</v>
      </c>
    </row>
    <row r="144" s="2" customFormat="1" ht="44.25" customHeight="1">
      <c r="A144" s="39"/>
      <c r="B144" s="40"/>
      <c r="C144" s="213" t="s">
        <v>265</v>
      </c>
      <c r="D144" s="213" t="s">
        <v>157</v>
      </c>
      <c r="E144" s="214" t="s">
        <v>266</v>
      </c>
      <c r="F144" s="215" t="s">
        <v>267</v>
      </c>
      <c r="G144" s="216" t="s">
        <v>160</v>
      </c>
      <c r="H144" s="217">
        <v>6405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162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162</v>
      </c>
      <c r="BM144" s="224" t="s">
        <v>268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269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14" customFormat="1">
      <c r="A146" s="14"/>
      <c r="B146" s="243"/>
      <c r="C146" s="244"/>
      <c r="D146" s="233" t="s">
        <v>166</v>
      </c>
      <c r="E146" s="245" t="s">
        <v>19</v>
      </c>
      <c r="F146" s="246" t="s">
        <v>217</v>
      </c>
      <c r="G146" s="244"/>
      <c r="H146" s="245" t="s">
        <v>19</v>
      </c>
      <c r="I146" s="247"/>
      <c r="J146" s="244"/>
      <c r="K146" s="244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166</v>
      </c>
      <c r="AU146" s="252" t="s">
        <v>86</v>
      </c>
      <c r="AV146" s="14" t="s">
        <v>84</v>
      </c>
      <c r="AW146" s="14" t="s">
        <v>37</v>
      </c>
      <c r="AX146" s="14" t="s">
        <v>76</v>
      </c>
      <c r="AY146" s="252" t="s">
        <v>155</v>
      </c>
    </row>
    <row r="147" s="13" customFormat="1">
      <c r="A147" s="13"/>
      <c r="B147" s="231"/>
      <c r="C147" s="232"/>
      <c r="D147" s="233" t="s">
        <v>166</v>
      </c>
      <c r="E147" s="234" t="s">
        <v>19</v>
      </c>
      <c r="F147" s="235" t="s">
        <v>248</v>
      </c>
      <c r="G147" s="232"/>
      <c r="H147" s="236">
        <v>6405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166</v>
      </c>
      <c r="AU147" s="242" t="s">
        <v>86</v>
      </c>
      <c r="AV147" s="13" t="s">
        <v>86</v>
      </c>
      <c r="AW147" s="13" t="s">
        <v>37</v>
      </c>
      <c r="AX147" s="13" t="s">
        <v>84</v>
      </c>
      <c r="AY147" s="242" t="s">
        <v>155</v>
      </c>
    </row>
    <row r="148" s="2" customFormat="1" ht="33" customHeight="1">
      <c r="A148" s="39"/>
      <c r="B148" s="40"/>
      <c r="C148" s="213" t="s">
        <v>270</v>
      </c>
      <c r="D148" s="213" t="s">
        <v>157</v>
      </c>
      <c r="E148" s="214" t="s">
        <v>271</v>
      </c>
      <c r="F148" s="215" t="s">
        <v>272</v>
      </c>
      <c r="G148" s="216" t="s">
        <v>160</v>
      </c>
      <c r="H148" s="217">
        <v>6405</v>
      </c>
      <c r="I148" s="218"/>
      <c r="J148" s="219">
        <f>ROUND(I148*H148,2)</f>
        <v>0</v>
      </c>
      <c r="K148" s="215" t="s">
        <v>161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162</v>
      </c>
      <c r="AT148" s="224" t="s">
        <v>157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273</v>
      </c>
    </row>
    <row r="149" s="2" customFormat="1">
      <c r="A149" s="39"/>
      <c r="B149" s="40"/>
      <c r="C149" s="41"/>
      <c r="D149" s="226" t="s">
        <v>164</v>
      </c>
      <c r="E149" s="41"/>
      <c r="F149" s="227" t="s">
        <v>274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164</v>
      </c>
      <c r="AU149" s="18" t="s">
        <v>86</v>
      </c>
    </row>
    <row r="150" s="2" customFormat="1" ht="33" customHeight="1">
      <c r="A150" s="39"/>
      <c r="B150" s="40"/>
      <c r="C150" s="213" t="s">
        <v>275</v>
      </c>
      <c r="D150" s="213" t="s">
        <v>157</v>
      </c>
      <c r="E150" s="214" t="s">
        <v>276</v>
      </c>
      <c r="F150" s="215" t="s">
        <v>277</v>
      </c>
      <c r="G150" s="216" t="s">
        <v>160</v>
      </c>
      <c r="H150" s="217">
        <v>5006.2740000000003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162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278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279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14" customFormat="1">
      <c r="A152" s="14"/>
      <c r="B152" s="243"/>
      <c r="C152" s="244"/>
      <c r="D152" s="233" t="s">
        <v>166</v>
      </c>
      <c r="E152" s="245" t="s">
        <v>19</v>
      </c>
      <c r="F152" s="246" t="s">
        <v>280</v>
      </c>
      <c r="G152" s="244"/>
      <c r="H152" s="245" t="s">
        <v>19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166</v>
      </c>
      <c r="AU152" s="252" t="s">
        <v>86</v>
      </c>
      <c r="AV152" s="14" t="s">
        <v>84</v>
      </c>
      <c r="AW152" s="14" t="s">
        <v>37</v>
      </c>
      <c r="AX152" s="14" t="s">
        <v>76</v>
      </c>
      <c r="AY152" s="252" t="s">
        <v>155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281</v>
      </c>
      <c r="G153" s="232"/>
      <c r="H153" s="236">
        <v>5006.2740000000003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86</v>
      </c>
      <c r="AV153" s="13" t="s">
        <v>86</v>
      </c>
      <c r="AW153" s="13" t="s">
        <v>37</v>
      </c>
      <c r="AX153" s="13" t="s">
        <v>84</v>
      </c>
      <c r="AY153" s="242" t="s">
        <v>155</v>
      </c>
    </row>
    <row r="154" s="2" customFormat="1" ht="24.15" customHeight="1">
      <c r="A154" s="39"/>
      <c r="B154" s="40"/>
      <c r="C154" s="213" t="s">
        <v>282</v>
      </c>
      <c r="D154" s="213" t="s">
        <v>157</v>
      </c>
      <c r="E154" s="214" t="s">
        <v>283</v>
      </c>
      <c r="F154" s="215" t="s">
        <v>284</v>
      </c>
      <c r="G154" s="216" t="s">
        <v>160</v>
      </c>
      <c r="H154" s="217">
        <v>6405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0.031890000000000002</v>
      </c>
      <c r="R154" s="222">
        <f>Q154*H154</f>
        <v>204.25545000000003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162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285</v>
      </c>
    </row>
    <row r="155" s="2" customFormat="1">
      <c r="A155" s="39"/>
      <c r="B155" s="40"/>
      <c r="C155" s="41"/>
      <c r="D155" s="233" t="s">
        <v>286</v>
      </c>
      <c r="E155" s="41"/>
      <c r="F155" s="263" t="s">
        <v>287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286</v>
      </c>
      <c r="AU155" s="18" t="s">
        <v>86</v>
      </c>
    </row>
    <row r="156" s="2" customFormat="1" ht="24.15" customHeight="1">
      <c r="A156" s="39"/>
      <c r="B156" s="40"/>
      <c r="C156" s="213" t="s">
        <v>288</v>
      </c>
      <c r="D156" s="213" t="s">
        <v>157</v>
      </c>
      <c r="E156" s="214" t="s">
        <v>289</v>
      </c>
      <c r="F156" s="215" t="s">
        <v>290</v>
      </c>
      <c r="G156" s="216" t="s">
        <v>160</v>
      </c>
      <c r="H156" s="217">
        <v>6405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0.065000000000000002</v>
      </c>
      <c r="R156" s="222">
        <f>Q156*H156</f>
        <v>416.32499999999999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162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162</v>
      </c>
      <c r="BM156" s="224" t="s">
        <v>291</v>
      </c>
    </row>
    <row r="157" s="2" customFormat="1" ht="24.15" customHeight="1">
      <c r="A157" s="39"/>
      <c r="B157" s="40"/>
      <c r="C157" s="213" t="s">
        <v>292</v>
      </c>
      <c r="D157" s="213" t="s">
        <v>157</v>
      </c>
      <c r="E157" s="214" t="s">
        <v>293</v>
      </c>
      <c r="F157" s="215" t="s">
        <v>294</v>
      </c>
      <c r="G157" s="216" t="s">
        <v>186</v>
      </c>
      <c r="H157" s="217">
        <v>690.94200000000001</v>
      </c>
      <c r="I157" s="218"/>
      <c r="J157" s="219">
        <f>ROUND(I157*H157,2)</f>
        <v>0</v>
      </c>
      <c r="K157" s="215" t="s">
        <v>161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0.00060999999999999997</v>
      </c>
      <c r="R157" s="222">
        <f>Q157*H157</f>
        <v>0.42147461999999997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162</v>
      </c>
      <c r="AT157" s="224" t="s">
        <v>157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295</v>
      </c>
    </row>
    <row r="158" s="2" customFormat="1">
      <c r="A158" s="39"/>
      <c r="B158" s="40"/>
      <c r="C158" s="41"/>
      <c r="D158" s="226" t="s">
        <v>164</v>
      </c>
      <c r="E158" s="41"/>
      <c r="F158" s="227" t="s">
        <v>296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164</v>
      </c>
      <c r="AU158" s="18" t="s">
        <v>86</v>
      </c>
    </row>
    <row r="159" s="13" customFormat="1">
      <c r="A159" s="13"/>
      <c r="B159" s="231"/>
      <c r="C159" s="232"/>
      <c r="D159" s="233" t="s">
        <v>166</v>
      </c>
      <c r="E159" s="234" t="s">
        <v>19</v>
      </c>
      <c r="F159" s="235" t="s">
        <v>297</v>
      </c>
      <c r="G159" s="232"/>
      <c r="H159" s="236">
        <v>658.03999999999996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166</v>
      </c>
      <c r="AU159" s="242" t="s">
        <v>86</v>
      </c>
      <c r="AV159" s="13" t="s">
        <v>86</v>
      </c>
      <c r="AW159" s="13" t="s">
        <v>37</v>
      </c>
      <c r="AX159" s="13" t="s">
        <v>84</v>
      </c>
      <c r="AY159" s="242" t="s">
        <v>155</v>
      </c>
    </row>
    <row r="160" s="13" customFormat="1">
      <c r="A160" s="13"/>
      <c r="B160" s="231"/>
      <c r="C160" s="232"/>
      <c r="D160" s="233" t="s">
        <v>166</v>
      </c>
      <c r="E160" s="232"/>
      <c r="F160" s="235" t="s">
        <v>298</v>
      </c>
      <c r="G160" s="232"/>
      <c r="H160" s="236">
        <v>690.94200000000001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4</v>
      </c>
      <c r="AX160" s="13" t="s">
        <v>84</v>
      </c>
      <c r="AY160" s="242" t="s">
        <v>155</v>
      </c>
    </row>
    <row r="161" s="12" customFormat="1" ht="22.8" customHeight="1">
      <c r="A161" s="12"/>
      <c r="B161" s="197"/>
      <c r="C161" s="198"/>
      <c r="D161" s="199" t="s">
        <v>75</v>
      </c>
      <c r="E161" s="211" t="s">
        <v>212</v>
      </c>
      <c r="F161" s="211" t="s">
        <v>299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SUM(P162:P177)</f>
        <v>0</v>
      </c>
      <c r="Q161" s="205"/>
      <c r="R161" s="206">
        <f>SUM(R162:R177)</f>
        <v>30.443380000000001</v>
      </c>
      <c r="S161" s="205"/>
      <c r="T161" s="207">
        <f>SUM(T162:T177)</f>
        <v>51.681400000000004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84</v>
      </c>
      <c r="AT161" s="209" t="s">
        <v>75</v>
      </c>
      <c r="AU161" s="209" t="s">
        <v>84</v>
      </c>
      <c r="AY161" s="208" t="s">
        <v>155</v>
      </c>
      <c r="BK161" s="210">
        <f>SUM(BK162:BK177)</f>
        <v>0</v>
      </c>
    </row>
    <row r="162" s="2" customFormat="1" ht="49.05" customHeight="1">
      <c r="A162" s="39"/>
      <c r="B162" s="40"/>
      <c r="C162" s="213" t="s">
        <v>300</v>
      </c>
      <c r="D162" s="213" t="s">
        <v>157</v>
      </c>
      <c r="E162" s="214" t="s">
        <v>301</v>
      </c>
      <c r="F162" s="215" t="s">
        <v>302</v>
      </c>
      <c r="G162" s="216" t="s">
        <v>186</v>
      </c>
      <c r="H162" s="217">
        <v>142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0.16849</v>
      </c>
      <c r="R162" s="222">
        <f>Q162*H162</f>
        <v>23.92558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303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304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13" customFormat="1">
      <c r="A164" s="13"/>
      <c r="B164" s="231"/>
      <c r="C164" s="232"/>
      <c r="D164" s="233" t="s">
        <v>166</v>
      </c>
      <c r="E164" s="234" t="s">
        <v>19</v>
      </c>
      <c r="F164" s="235" t="s">
        <v>305</v>
      </c>
      <c r="G164" s="232"/>
      <c r="H164" s="236">
        <v>61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166</v>
      </c>
      <c r="AU164" s="242" t="s">
        <v>86</v>
      </c>
      <c r="AV164" s="13" t="s">
        <v>86</v>
      </c>
      <c r="AW164" s="13" t="s">
        <v>37</v>
      </c>
      <c r="AX164" s="13" t="s">
        <v>76</v>
      </c>
      <c r="AY164" s="242" t="s">
        <v>155</v>
      </c>
    </row>
    <row r="165" s="13" customFormat="1">
      <c r="A165" s="13"/>
      <c r="B165" s="231"/>
      <c r="C165" s="232"/>
      <c r="D165" s="233" t="s">
        <v>166</v>
      </c>
      <c r="E165" s="234" t="s">
        <v>19</v>
      </c>
      <c r="F165" s="235" t="s">
        <v>306</v>
      </c>
      <c r="G165" s="232"/>
      <c r="H165" s="236">
        <v>81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166</v>
      </c>
      <c r="AU165" s="242" t="s">
        <v>86</v>
      </c>
      <c r="AV165" s="13" t="s">
        <v>86</v>
      </c>
      <c r="AW165" s="13" t="s">
        <v>37</v>
      </c>
      <c r="AX165" s="13" t="s">
        <v>76</v>
      </c>
      <c r="AY165" s="242" t="s">
        <v>155</v>
      </c>
    </row>
    <row r="166" s="15" customFormat="1">
      <c r="A166" s="15"/>
      <c r="B166" s="264"/>
      <c r="C166" s="265"/>
      <c r="D166" s="233" t="s">
        <v>166</v>
      </c>
      <c r="E166" s="266" t="s">
        <v>19</v>
      </c>
      <c r="F166" s="267" t="s">
        <v>307</v>
      </c>
      <c r="G166" s="265"/>
      <c r="H166" s="268">
        <v>142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166</v>
      </c>
      <c r="AU166" s="274" t="s">
        <v>86</v>
      </c>
      <c r="AV166" s="15" t="s">
        <v>162</v>
      </c>
      <c r="AW166" s="15" t="s">
        <v>37</v>
      </c>
      <c r="AX166" s="15" t="s">
        <v>84</v>
      </c>
      <c r="AY166" s="274" t="s">
        <v>155</v>
      </c>
    </row>
    <row r="167" s="2" customFormat="1" ht="16.5" customHeight="1">
      <c r="A167" s="39"/>
      <c r="B167" s="40"/>
      <c r="C167" s="253" t="s">
        <v>308</v>
      </c>
      <c r="D167" s="253" t="s">
        <v>229</v>
      </c>
      <c r="E167" s="254" t="s">
        <v>309</v>
      </c>
      <c r="F167" s="255" t="s">
        <v>310</v>
      </c>
      <c r="G167" s="256" t="s">
        <v>186</v>
      </c>
      <c r="H167" s="257">
        <v>144.84</v>
      </c>
      <c r="I167" s="258"/>
      <c r="J167" s="259">
        <f>ROUND(I167*H167,2)</f>
        <v>0</v>
      </c>
      <c r="K167" s="255" t="s">
        <v>161</v>
      </c>
      <c r="L167" s="260"/>
      <c r="M167" s="261" t="s">
        <v>19</v>
      </c>
      <c r="N167" s="262" t="s">
        <v>47</v>
      </c>
      <c r="O167" s="85"/>
      <c r="P167" s="222">
        <f>O167*H167</f>
        <v>0</v>
      </c>
      <c r="Q167" s="222">
        <v>0.044999999999999998</v>
      </c>
      <c r="R167" s="222">
        <f>Q167*H167</f>
        <v>6.5178000000000003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205</v>
      </c>
      <c r="AT167" s="224" t="s">
        <v>229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162</v>
      </c>
      <c r="BM167" s="224" t="s">
        <v>311</v>
      </c>
    </row>
    <row r="168" s="13" customFormat="1">
      <c r="A168" s="13"/>
      <c r="B168" s="231"/>
      <c r="C168" s="232"/>
      <c r="D168" s="233" t="s">
        <v>166</v>
      </c>
      <c r="E168" s="232"/>
      <c r="F168" s="235" t="s">
        <v>312</v>
      </c>
      <c r="G168" s="232"/>
      <c r="H168" s="236">
        <v>144.84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166</v>
      </c>
      <c r="AU168" s="242" t="s">
        <v>86</v>
      </c>
      <c r="AV168" s="13" t="s">
        <v>86</v>
      </c>
      <c r="AW168" s="13" t="s">
        <v>4</v>
      </c>
      <c r="AX168" s="13" t="s">
        <v>84</v>
      </c>
      <c r="AY168" s="242" t="s">
        <v>155</v>
      </c>
    </row>
    <row r="169" s="2" customFormat="1" ht="62.7" customHeight="1">
      <c r="A169" s="39"/>
      <c r="B169" s="40"/>
      <c r="C169" s="213" t="s">
        <v>313</v>
      </c>
      <c r="D169" s="213" t="s">
        <v>157</v>
      </c>
      <c r="E169" s="214" t="s">
        <v>314</v>
      </c>
      <c r="F169" s="215" t="s">
        <v>315</v>
      </c>
      <c r="G169" s="216" t="s">
        <v>186</v>
      </c>
      <c r="H169" s="217">
        <v>161</v>
      </c>
      <c r="I169" s="218"/>
      <c r="J169" s="219">
        <f>ROUND(I169*H169,2)</f>
        <v>0</v>
      </c>
      <c r="K169" s="215" t="s">
        <v>161</v>
      </c>
      <c r="L169" s="45"/>
      <c r="M169" s="220" t="s">
        <v>19</v>
      </c>
      <c r="N169" s="221" t="s">
        <v>47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0.25</v>
      </c>
      <c r="T169" s="223">
        <f>S169*H169</f>
        <v>40.25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162</v>
      </c>
      <c r="AT169" s="224" t="s">
        <v>157</v>
      </c>
      <c r="AU169" s="224" t="s">
        <v>86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162</v>
      </c>
      <c r="BM169" s="224" t="s">
        <v>316</v>
      </c>
    </row>
    <row r="170" s="2" customFormat="1">
      <c r="A170" s="39"/>
      <c r="B170" s="40"/>
      <c r="C170" s="41"/>
      <c r="D170" s="226" t="s">
        <v>164</v>
      </c>
      <c r="E170" s="41"/>
      <c r="F170" s="227" t="s">
        <v>317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164</v>
      </c>
      <c r="AU170" s="18" t="s">
        <v>86</v>
      </c>
    </row>
    <row r="171" s="13" customFormat="1">
      <c r="A171" s="13"/>
      <c r="B171" s="231"/>
      <c r="C171" s="232"/>
      <c r="D171" s="233" t="s">
        <v>166</v>
      </c>
      <c r="E171" s="234" t="s">
        <v>19</v>
      </c>
      <c r="F171" s="235" t="s">
        <v>318</v>
      </c>
      <c r="G171" s="232"/>
      <c r="H171" s="236">
        <v>161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166</v>
      </c>
      <c r="AU171" s="242" t="s">
        <v>86</v>
      </c>
      <c r="AV171" s="13" t="s">
        <v>86</v>
      </c>
      <c r="AW171" s="13" t="s">
        <v>37</v>
      </c>
      <c r="AX171" s="13" t="s">
        <v>84</v>
      </c>
      <c r="AY171" s="242" t="s">
        <v>155</v>
      </c>
    </row>
    <row r="172" s="2" customFormat="1" ht="33" customHeight="1">
      <c r="A172" s="39"/>
      <c r="B172" s="40"/>
      <c r="C172" s="213" t="s">
        <v>319</v>
      </c>
      <c r="D172" s="213" t="s">
        <v>157</v>
      </c>
      <c r="E172" s="214" t="s">
        <v>320</v>
      </c>
      <c r="F172" s="215" t="s">
        <v>321</v>
      </c>
      <c r="G172" s="216" t="s">
        <v>322</v>
      </c>
      <c r="H172" s="217">
        <v>65</v>
      </c>
      <c r="I172" s="218"/>
      <c r="J172" s="219">
        <f>ROUND(I172*H172,2)</f>
        <v>0</v>
      </c>
      <c r="K172" s="215" t="s">
        <v>161</v>
      </c>
      <c r="L172" s="45"/>
      <c r="M172" s="220" t="s">
        <v>19</v>
      </c>
      <c r="N172" s="221" t="s">
        <v>47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0.16500000000000001</v>
      </c>
      <c r="T172" s="223">
        <f>S172*H172</f>
        <v>10.725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162</v>
      </c>
      <c r="AT172" s="224" t="s">
        <v>157</v>
      </c>
      <c r="AU172" s="224" t="s">
        <v>86</v>
      </c>
      <c r="AY172" s="18" t="s">
        <v>155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84</v>
      </c>
      <c r="BK172" s="225">
        <f>ROUND(I172*H172,2)</f>
        <v>0</v>
      </c>
      <c r="BL172" s="18" t="s">
        <v>162</v>
      </c>
      <c r="BM172" s="224" t="s">
        <v>323</v>
      </c>
    </row>
    <row r="173" s="2" customFormat="1">
      <c r="A173" s="39"/>
      <c r="B173" s="40"/>
      <c r="C173" s="41"/>
      <c r="D173" s="226" t="s">
        <v>164</v>
      </c>
      <c r="E173" s="41"/>
      <c r="F173" s="227" t="s">
        <v>324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164</v>
      </c>
      <c r="AU173" s="18" t="s">
        <v>86</v>
      </c>
    </row>
    <row r="174" s="2" customFormat="1" ht="24.15" customHeight="1">
      <c r="A174" s="39"/>
      <c r="B174" s="40"/>
      <c r="C174" s="213" t="s">
        <v>325</v>
      </c>
      <c r="D174" s="213" t="s">
        <v>157</v>
      </c>
      <c r="E174" s="214" t="s">
        <v>326</v>
      </c>
      <c r="F174" s="215" t="s">
        <v>327</v>
      </c>
      <c r="G174" s="216" t="s">
        <v>186</v>
      </c>
      <c r="H174" s="217">
        <v>130</v>
      </c>
      <c r="I174" s="218"/>
      <c r="J174" s="219">
        <f>ROUND(I174*H174,2)</f>
        <v>0</v>
      </c>
      <c r="K174" s="215" t="s">
        <v>161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0.00248</v>
      </c>
      <c r="T174" s="223">
        <f>S174*H174</f>
        <v>0.32240000000000002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162</v>
      </c>
      <c r="AT174" s="224" t="s">
        <v>157</v>
      </c>
      <c r="AU174" s="224" t="s">
        <v>86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162</v>
      </c>
      <c r="BM174" s="224" t="s">
        <v>328</v>
      </c>
    </row>
    <row r="175" s="2" customFormat="1">
      <c r="A175" s="39"/>
      <c r="B175" s="40"/>
      <c r="C175" s="41"/>
      <c r="D175" s="226" t="s">
        <v>164</v>
      </c>
      <c r="E175" s="41"/>
      <c r="F175" s="227" t="s">
        <v>329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164</v>
      </c>
      <c r="AU175" s="18" t="s">
        <v>86</v>
      </c>
    </row>
    <row r="176" s="2" customFormat="1" ht="24.15" customHeight="1">
      <c r="A176" s="39"/>
      <c r="B176" s="40"/>
      <c r="C176" s="213" t="s">
        <v>330</v>
      </c>
      <c r="D176" s="213" t="s">
        <v>157</v>
      </c>
      <c r="E176" s="214" t="s">
        <v>331</v>
      </c>
      <c r="F176" s="215" t="s">
        <v>332</v>
      </c>
      <c r="G176" s="216" t="s">
        <v>322</v>
      </c>
      <c r="H176" s="217">
        <v>2</v>
      </c>
      <c r="I176" s="218"/>
      <c r="J176" s="219">
        <f>ROUND(I176*H176,2)</f>
        <v>0</v>
      </c>
      <c r="K176" s="215" t="s">
        <v>161</v>
      </c>
      <c r="L176" s="45"/>
      <c r="M176" s="220" t="s">
        <v>19</v>
      </c>
      <c r="N176" s="221" t="s">
        <v>47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0.192</v>
      </c>
      <c r="T176" s="223">
        <f>S176*H176</f>
        <v>0.38400000000000001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162</v>
      </c>
      <c r="AT176" s="224" t="s">
        <v>157</v>
      </c>
      <c r="AU176" s="224" t="s">
        <v>86</v>
      </c>
      <c r="AY176" s="18" t="s">
        <v>155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84</v>
      </c>
      <c r="BK176" s="225">
        <f>ROUND(I176*H176,2)</f>
        <v>0</v>
      </c>
      <c r="BL176" s="18" t="s">
        <v>162</v>
      </c>
      <c r="BM176" s="224" t="s">
        <v>333</v>
      </c>
    </row>
    <row r="177" s="2" customFormat="1">
      <c r="A177" s="39"/>
      <c r="B177" s="40"/>
      <c r="C177" s="41"/>
      <c r="D177" s="226" t="s">
        <v>164</v>
      </c>
      <c r="E177" s="41"/>
      <c r="F177" s="227" t="s">
        <v>334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164</v>
      </c>
      <c r="AU177" s="18" t="s">
        <v>86</v>
      </c>
    </row>
    <row r="178" s="12" customFormat="1" ht="22.8" customHeight="1">
      <c r="A178" s="12"/>
      <c r="B178" s="197"/>
      <c r="C178" s="198"/>
      <c r="D178" s="199" t="s">
        <v>75</v>
      </c>
      <c r="E178" s="211" t="s">
        <v>335</v>
      </c>
      <c r="F178" s="211" t="s">
        <v>336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SUM(P179:P197)</f>
        <v>0</v>
      </c>
      <c r="Q178" s="205"/>
      <c r="R178" s="206">
        <f>SUM(R179:R197)</f>
        <v>0</v>
      </c>
      <c r="S178" s="205"/>
      <c r="T178" s="207">
        <f>SUM(T179:T197)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84</v>
      </c>
      <c r="AT178" s="209" t="s">
        <v>75</v>
      </c>
      <c r="AU178" s="209" t="s">
        <v>84</v>
      </c>
      <c r="AY178" s="208" t="s">
        <v>155</v>
      </c>
      <c r="BK178" s="210">
        <f>SUM(BK179:BK197)</f>
        <v>0</v>
      </c>
    </row>
    <row r="179" s="2" customFormat="1" ht="33" customHeight="1">
      <c r="A179" s="39"/>
      <c r="B179" s="40"/>
      <c r="C179" s="213" t="s">
        <v>337</v>
      </c>
      <c r="D179" s="213" t="s">
        <v>157</v>
      </c>
      <c r="E179" s="214" t="s">
        <v>338</v>
      </c>
      <c r="F179" s="215" t="s">
        <v>339</v>
      </c>
      <c r="G179" s="216" t="s">
        <v>340</v>
      </c>
      <c r="H179" s="217">
        <v>3661.732</v>
      </c>
      <c r="I179" s="218"/>
      <c r="J179" s="219">
        <f>ROUND(I179*H179,2)</f>
        <v>0</v>
      </c>
      <c r="K179" s="215" t="s">
        <v>161</v>
      </c>
      <c r="L179" s="45"/>
      <c r="M179" s="220" t="s">
        <v>19</v>
      </c>
      <c r="N179" s="221" t="s">
        <v>47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162</v>
      </c>
      <c r="AT179" s="224" t="s">
        <v>157</v>
      </c>
      <c r="AU179" s="224" t="s">
        <v>86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84</v>
      </c>
      <c r="BK179" s="225">
        <f>ROUND(I179*H179,2)</f>
        <v>0</v>
      </c>
      <c r="BL179" s="18" t="s">
        <v>162</v>
      </c>
      <c r="BM179" s="224" t="s">
        <v>341</v>
      </c>
    </row>
    <row r="180" s="2" customFormat="1">
      <c r="A180" s="39"/>
      <c r="B180" s="40"/>
      <c r="C180" s="41"/>
      <c r="D180" s="226" t="s">
        <v>164</v>
      </c>
      <c r="E180" s="41"/>
      <c r="F180" s="227" t="s">
        <v>342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164</v>
      </c>
      <c r="AU180" s="18" t="s">
        <v>86</v>
      </c>
    </row>
    <row r="181" s="2" customFormat="1" ht="44.25" customHeight="1">
      <c r="A181" s="39"/>
      <c r="B181" s="40"/>
      <c r="C181" s="213" t="s">
        <v>343</v>
      </c>
      <c r="D181" s="213" t="s">
        <v>157</v>
      </c>
      <c r="E181" s="214" t="s">
        <v>344</v>
      </c>
      <c r="F181" s="215" t="s">
        <v>345</v>
      </c>
      <c r="G181" s="216" t="s">
        <v>340</v>
      </c>
      <c r="H181" s="217">
        <v>61272.008000000002</v>
      </c>
      <c r="I181" s="218"/>
      <c r="J181" s="219">
        <f>ROUND(I181*H181,2)</f>
        <v>0</v>
      </c>
      <c r="K181" s="215" t="s">
        <v>161</v>
      </c>
      <c r="L181" s="45"/>
      <c r="M181" s="220" t="s">
        <v>19</v>
      </c>
      <c r="N181" s="221" t="s">
        <v>47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162</v>
      </c>
      <c r="AT181" s="224" t="s">
        <v>157</v>
      </c>
      <c r="AU181" s="224" t="s">
        <v>86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84</v>
      </c>
      <c r="BK181" s="225">
        <f>ROUND(I181*H181,2)</f>
        <v>0</v>
      </c>
      <c r="BL181" s="18" t="s">
        <v>162</v>
      </c>
      <c r="BM181" s="224" t="s">
        <v>346</v>
      </c>
    </row>
    <row r="182" s="2" customFormat="1">
      <c r="A182" s="39"/>
      <c r="B182" s="40"/>
      <c r="C182" s="41"/>
      <c r="D182" s="226" t="s">
        <v>164</v>
      </c>
      <c r="E182" s="41"/>
      <c r="F182" s="227" t="s">
        <v>347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164</v>
      </c>
      <c r="AU182" s="18" t="s">
        <v>86</v>
      </c>
    </row>
    <row r="183" s="13" customFormat="1">
      <c r="A183" s="13"/>
      <c r="B183" s="231"/>
      <c r="C183" s="232"/>
      <c r="D183" s="233" t="s">
        <v>166</v>
      </c>
      <c r="E183" s="234" t="s">
        <v>19</v>
      </c>
      <c r="F183" s="235" t="s">
        <v>348</v>
      </c>
      <c r="G183" s="232"/>
      <c r="H183" s="236">
        <v>51264.248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166</v>
      </c>
      <c r="AU183" s="242" t="s">
        <v>86</v>
      </c>
      <c r="AV183" s="13" t="s">
        <v>86</v>
      </c>
      <c r="AW183" s="13" t="s">
        <v>37</v>
      </c>
      <c r="AX183" s="13" t="s">
        <v>76</v>
      </c>
      <c r="AY183" s="242" t="s">
        <v>155</v>
      </c>
    </row>
    <row r="184" s="14" customFormat="1">
      <c r="A184" s="14"/>
      <c r="B184" s="243"/>
      <c r="C184" s="244"/>
      <c r="D184" s="233" t="s">
        <v>166</v>
      </c>
      <c r="E184" s="245" t="s">
        <v>19</v>
      </c>
      <c r="F184" s="246" t="s">
        <v>349</v>
      </c>
      <c r="G184" s="244"/>
      <c r="H184" s="245" t="s">
        <v>19</v>
      </c>
      <c r="I184" s="247"/>
      <c r="J184" s="244"/>
      <c r="K184" s="244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166</v>
      </c>
      <c r="AU184" s="252" t="s">
        <v>86</v>
      </c>
      <c r="AV184" s="14" t="s">
        <v>84</v>
      </c>
      <c r="AW184" s="14" t="s">
        <v>37</v>
      </c>
      <c r="AX184" s="14" t="s">
        <v>76</v>
      </c>
      <c r="AY184" s="252" t="s">
        <v>155</v>
      </c>
    </row>
    <row r="185" s="13" customFormat="1">
      <c r="A185" s="13"/>
      <c r="B185" s="231"/>
      <c r="C185" s="232"/>
      <c r="D185" s="233" t="s">
        <v>166</v>
      </c>
      <c r="E185" s="234" t="s">
        <v>19</v>
      </c>
      <c r="F185" s="235" t="s">
        <v>350</v>
      </c>
      <c r="G185" s="232"/>
      <c r="H185" s="236">
        <v>10007.76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166</v>
      </c>
      <c r="AU185" s="242" t="s">
        <v>86</v>
      </c>
      <c r="AV185" s="13" t="s">
        <v>86</v>
      </c>
      <c r="AW185" s="13" t="s">
        <v>37</v>
      </c>
      <c r="AX185" s="13" t="s">
        <v>76</v>
      </c>
      <c r="AY185" s="242" t="s">
        <v>155</v>
      </c>
    </row>
    <row r="186" s="15" customFormat="1">
      <c r="A186" s="15"/>
      <c r="B186" s="264"/>
      <c r="C186" s="265"/>
      <c r="D186" s="233" t="s">
        <v>166</v>
      </c>
      <c r="E186" s="266" t="s">
        <v>19</v>
      </c>
      <c r="F186" s="267" t="s">
        <v>307</v>
      </c>
      <c r="G186" s="265"/>
      <c r="H186" s="268">
        <v>61272.008000000002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166</v>
      </c>
      <c r="AU186" s="274" t="s">
        <v>86</v>
      </c>
      <c r="AV186" s="15" t="s">
        <v>162</v>
      </c>
      <c r="AW186" s="15" t="s">
        <v>37</v>
      </c>
      <c r="AX186" s="15" t="s">
        <v>84</v>
      </c>
      <c r="AY186" s="274" t="s">
        <v>155</v>
      </c>
    </row>
    <row r="187" s="2" customFormat="1" ht="44.25" customHeight="1">
      <c r="A187" s="39"/>
      <c r="B187" s="40"/>
      <c r="C187" s="213" t="s">
        <v>351</v>
      </c>
      <c r="D187" s="213" t="s">
        <v>157</v>
      </c>
      <c r="E187" s="214" t="s">
        <v>352</v>
      </c>
      <c r="F187" s="215" t="s">
        <v>353</v>
      </c>
      <c r="G187" s="216" t="s">
        <v>340</v>
      </c>
      <c r="H187" s="217">
        <v>1101.3800000000001</v>
      </c>
      <c r="I187" s="218"/>
      <c r="J187" s="219">
        <f>ROUND(I187*H187,2)</f>
        <v>0</v>
      </c>
      <c r="K187" s="215" t="s">
        <v>161</v>
      </c>
      <c r="L187" s="45"/>
      <c r="M187" s="220" t="s">
        <v>19</v>
      </c>
      <c r="N187" s="221" t="s">
        <v>47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162</v>
      </c>
      <c r="AT187" s="224" t="s">
        <v>157</v>
      </c>
      <c r="AU187" s="224" t="s">
        <v>86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162</v>
      </c>
      <c r="BM187" s="224" t="s">
        <v>354</v>
      </c>
    </row>
    <row r="188" s="2" customFormat="1">
      <c r="A188" s="39"/>
      <c r="B188" s="40"/>
      <c r="C188" s="41"/>
      <c r="D188" s="226" t="s">
        <v>164</v>
      </c>
      <c r="E188" s="41"/>
      <c r="F188" s="227" t="s">
        <v>355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164</v>
      </c>
      <c r="AU188" s="18" t="s">
        <v>86</v>
      </c>
    </row>
    <row r="189" s="2" customFormat="1" ht="44.25" customHeight="1">
      <c r="A189" s="39"/>
      <c r="B189" s="40"/>
      <c r="C189" s="213" t="s">
        <v>356</v>
      </c>
      <c r="D189" s="213" t="s">
        <v>157</v>
      </c>
      <c r="E189" s="214" t="s">
        <v>357</v>
      </c>
      <c r="F189" s="215" t="s">
        <v>358</v>
      </c>
      <c r="G189" s="216" t="s">
        <v>340</v>
      </c>
      <c r="H189" s="217">
        <v>2202.761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162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162</v>
      </c>
      <c r="BM189" s="224" t="s">
        <v>359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360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2" customFormat="1" ht="44.25" customHeight="1">
      <c r="A191" s="39"/>
      <c r="B191" s="40"/>
      <c r="C191" s="213" t="s">
        <v>361</v>
      </c>
      <c r="D191" s="213" t="s">
        <v>157</v>
      </c>
      <c r="E191" s="214" t="s">
        <v>362</v>
      </c>
      <c r="F191" s="215" t="s">
        <v>363</v>
      </c>
      <c r="G191" s="216" t="s">
        <v>340</v>
      </c>
      <c r="H191" s="217">
        <v>127.14400000000001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162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162</v>
      </c>
      <c r="BM191" s="224" t="s">
        <v>364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365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13" customFormat="1">
      <c r="A193" s="13"/>
      <c r="B193" s="231"/>
      <c r="C193" s="232"/>
      <c r="D193" s="233" t="s">
        <v>166</v>
      </c>
      <c r="E193" s="234" t="s">
        <v>19</v>
      </c>
      <c r="F193" s="235" t="s">
        <v>366</v>
      </c>
      <c r="G193" s="232"/>
      <c r="H193" s="236">
        <v>127.14400000000001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166</v>
      </c>
      <c r="AU193" s="242" t="s">
        <v>86</v>
      </c>
      <c r="AV193" s="13" t="s">
        <v>86</v>
      </c>
      <c r="AW193" s="13" t="s">
        <v>37</v>
      </c>
      <c r="AX193" s="13" t="s">
        <v>84</v>
      </c>
      <c r="AY193" s="242" t="s">
        <v>155</v>
      </c>
    </row>
    <row r="194" s="2" customFormat="1" ht="49.05" customHeight="1">
      <c r="A194" s="39"/>
      <c r="B194" s="40"/>
      <c r="C194" s="213" t="s">
        <v>367</v>
      </c>
      <c r="D194" s="213" t="s">
        <v>157</v>
      </c>
      <c r="E194" s="214" t="s">
        <v>368</v>
      </c>
      <c r="F194" s="215" t="s">
        <v>369</v>
      </c>
      <c r="G194" s="216" t="s">
        <v>340</v>
      </c>
      <c r="H194" s="217">
        <v>12.887000000000001</v>
      </c>
      <c r="I194" s="218"/>
      <c r="J194" s="219">
        <f>ROUND(I194*H194,2)</f>
        <v>0</v>
      </c>
      <c r="K194" s="215" t="s">
        <v>161</v>
      </c>
      <c r="L194" s="45"/>
      <c r="M194" s="220" t="s">
        <v>19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162</v>
      </c>
      <c r="AT194" s="224" t="s">
        <v>157</v>
      </c>
      <c r="AU194" s="224" t="s">
        <v>86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162</v>
      </c>
      <c r="BM194" s="224" t="s">
        <v>370</v>
      </c>
    </row>
    <row r="195" s="2" customFormat="1">
      <c r="A195" s="39"/>
      <c r="B195" s="40"/>
      <c r="C195" s="41"/>
      <c r="D195" s="226" t="s">
        <v>164</v>
      </c>
      <c r="E195" s="41"/>
      <c r="F195" s="227" t="s">
        <v>371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164</v>
      </c>
      <c r="AU195" s="18" t="s">
        <v>86</v>
      </c>
    </row>
    <row r="196" s="13" customFormat="1">
      <c r="A196" s="13"/>
      <c r="B196" s="231"/>
      <c r="C196" s="232"/>
      <c r="D196" s="233" t="s">
        <v>166</v>
      </c>
      <c r="E196" s="234" t="s">
        <v>19</v>
      </c>
      <c r="F196" s="235" t="s">
        <v>372</v>
      </c>
      <c r="G196" s="232"/>
      <c r="H196" s="236">
        <v>12.887000000000001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166</v>
      </c>
      <c r="AU196" s="242" t="s">
        <v>86</v>
      </c>
      <c r="AV196" s="13" t="s">
        <v>86</v>
      </c>
      <c r="AW196" s="13" t="s">
        <v>37</v>
      </c>
      <c r="AX196" s="13" t="s">
        <v>84</v>
      </c>
      <c r="AY196" s="242" t="s">
        <v>155</v>
      </c>
    </row>
    <row r="197" s="2" customFormat="1" ht="16.5" customHeight="1">
      <c r="A197" s="39"/>
      <c r="B197" s="40"/>
      <c r="C197" s="213" t="s">
        <v>373</v>
      </c>
      <c r="D197" s="213" t="s">
        <v>157</v>
      </c>
      <c r="E197" s="214" t="s">
        <v>374</v>
      </c>
      <c r="F197" s="215" t="s">
        <v>375</v>
      </c>
      <c r="G197" s="216" t="s">
        <v>340</v>
      </c>
      <c r="H197" s="217">
        <v>217.56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47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162</v>
      </c>
      <c r="AT197" s="224" t="s">
        <v>157</v>
      </c>
      <c r="AU197" s="224" t="s">
        <v>86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162</v>
      </c>
      <c r="BM197" s="224" t="s">
        <v>376</v>
      </c>
    </row>
    <row r="198" s="12" customFormat="1" ht="22.8" customHeight="1">
      <c r="A198" s="12"/>
      <c r="B198" s="197"/>
      <c r="C198" s="198"/>
      <c r="D198" s="199" t="s">
        <v>75</v>
      </c>
      <c r="E198" s="211" t="s">
        <v>377</v>
      </c>
      <c r="F198" s="211" t="s">
        <v>378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SUM(P199:P200)</f>
        <v>0</v>
      </c>
      <c r="Q198" s="205"/>
      <c r="R198" s="206">
        <f>SUM(R199:R200)</f>
        <v>0</v>
      </c>
      <c r="S198" s="205"/>
      <c r="T198" s="207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84</v>
      </c>
      <c r="AT198" s="209" t="s">
        <v>75</v>
      </c>
      <c r="AU198" s="209" t="s">
        <v>84</v>
      </c>
      <c r="AY198" s="208" t="s">
        <v>155</v>
      </c>
      <c r="BK198" s="210">
        <f>SUM(BK199:BK200)</f>
        <v>0</v>
      </c>
    </row>
    <row r="199" s="2" customFormat="1" ht="24.15" customHeight="1">
      <c r="A199" s="39"/>
      <c r="B199" s="40"/>
      <c r="C199" s="213" t="s">
        <v>379</v>
      </c>
      <c r="D199" s="213" t="s">
        <v>157</v>
      </c>
      <c r="E199" s="214" t="s">
        <v>380</v>
      </c>
      <c r="F199" s="215" t="s">
        <v>381</v>
      </c>
      <c r="G199" s="216" t="s">
        <v>340</v>
      </c>
      <c r="H199" s="217">
        <v>731.89200000000005</v>
      </c>
      <c r="I199" s="218"/>
      <c r="J199" s="219">
        <f>ROUND(I199*H199,2)</f>
        <v>0</v>
      </c>
      <c r="K199" s="215" t="s">
        <v>161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162</v>
      </c>
      <c r="AT199" s="224" t="s">
        <v>157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162</v>
      </c>
      <c r="BM199" s="224" t="s">
        <v>382</v>
      </c>
    </row>
    <row r="200" s="2" customFormat="1">
      <c r="A200" s="39"/>
      <c r="B200" s="40"/>
      <c r="C200" s="41"/>
      <c r="D200" s="226" t="s">
        <v>164</v>
      </c>
      <c r="E200" s="41"/>
      <c r="F200" s="227" t="s">
        <v>383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164</v>
      </c>
      <c r="AU200" s="18" t="s">
        <v>86</v>
      </c>
    </row>
    <row r="201" s="12" customFormat="1" ht="25.92" customHeight="1">
      <c r="A201" s="12"/>
      <c r="B201" s="197"/>
      <c r="C201" s="198"/>
      <c r="D201" s="199" t="s">
        <v>75</v>
      </c>
      <c r="E201" s="200" t="s">
        <v>384</v>
      </c>
      <c r="F201" s="200" t="s">
        <v>385</v>
      </c>
      <c r="G201" s="198"/>
      <c r="H201" s="198"/>
      <c r="I201" s="201"/>
      <c r="J201" s="202">
        <f>BK201</f>
        <v>0</v>
      </c>
      <c r="K201" s="198"/>
      <c r="L201" s="203"/>
      <c r="M201" s="204"/>
      <c r="N201" s="205"/>
      <c r="O201" s="205"/>
      <c r="P201" s="206">
        <f>P202</f>
        <v>0</v>
      </c>
      <c r="Q201" s="205"/>
      <c r="R201" s="206">
        <f>R202</f>
        <v>0</v>
      </c>
      <c r="S201" s="205"/>
      <c r="T201" s="207">
        <f>T202</f>
        <v>1.456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86</v>
      </c>
      <c r="AT201" s="209" t="s">
        <v>75</v>
      </c>
      <c r="AU201" s="209" t="s">
        <v>76</v>
      </c>
      <c r="AY201" s="208" t="s">
        <v>155</v>
      </c>
      <c r="BK201" s="210">
        <f>BK202</f>
        <v>0</v>
      </c>
    </row>
    <row r="202" s="12" customFormat="1" ht="22.8" customHeight="1">
      <c r="A202" s="12"/>
      <c r="B202" s="197"/>
      <c r="C202" s="198"/>
      <c r="D202" s="199" t="s">
        <v>75</v>
      </c>
      <c r="E202" s="211" t="s">
        <v>386</v>
      </c>
      <c r="F202" s="211" t="s">
        <v>387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SUM(P203:P217)</f>
        <v>0</v>
      </c>
      <c r="Q202" s="205"/>
      <c r="R202" s="206">
        <f>SUM(R203:R217)</f>
        <v>0</v>
      </c>
      <c r="S202" s="205"/>
      <c r="T202" s="207">
        <f>SUM(T203:T217)</f>
        <v>1.456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86</v>
      </c>
      <c r="AT202" s="209" t="s">
        <v>75</v>
      </c>
      <c r="AU202" s="209" t="s">
        <v>84</v>
      </c>
      <c r="AY202" s="208" t="s">
        <v>155</v>
      </c>
      <c r="BK202" s="210">
        <f>SUM(BK203:BK217)</f>
        <v>0</v>
      </c>
    </row>
    <row r="203" s="2" customFormat="1" ht="16.5" customHeight="1">
      <c r="A203" s="39"/>
      <c r="B203" s="40"/>
      <c r="C203" s="213" t="s">
        <v>388</v>
      </c>
      <c r="D203" s="213" t="s">
        <v>157</v>
      </c>
      <c r="E203" s="214" t="s">
        <v>389</v>
      </c>
      <c r="F203" s="215" t="s">
        <v>390</v>
      </c>
      <c r="G203" s="216" t="s">
        <v>391</v>
      </c>
      <c r="H203" s="217">
        <v>42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47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255</v>
      </c>
      <c r="AT203" s="224" t="s">
        <v>157</v>
      </c>
      <c r="AU203" s="224" t="s">
        <v>86</v>
      </c>
      <c r="AY203" s="18" t="s">
        <v>155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84</v>
      </c>
      <c r="BK203" s="225">
        <f>ROUND(I203*H203,2)</f>
        <v>0</v>
      </c>
      <c r="BL203" s="18" t="s">
        <v>255</v>
      </c>
      <c r="BM203" s="224" t="s">
        <v>392</v>
      </c>
    </row>
    <row r="204" s="2" customFormat="1" ht="16.5" customHeight="1">
      <c r="A204" s="39"/>
      <c r="B204" s="40"/>
      <c r="C204" s="213" t="s">
        <v>393</v>
      </c>
      <c r="D204" s="213" t="s">
        <v>157</v>
      </c>
      <c r="E204" s="214" t="s">
        <v>394</v>
      </c>
      <c r="F204" s="215" t="s">
        <v>395</v>
      </c>
      <c r="G204" s="216" t="s">
        <v>391</v>
      </c>
      <c r="H204" s="217">
        <v>40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47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255</v>
      </c>
      <c r="AT204" s="224" t="s">
        <v>157</v>
      </c>
      <c r="AU204" s="224" t="s">
        <v>86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255</v>
      </c>
      <c r="BM204" s="224" t="s">
        <v>396</v>
      </c>
    </row>
    <row r="205" s="2" customFormat="1" ht="16.5" customHeight="1">
      <c r="A205" s="39"/>
      <c r="B205" s="40"/>
      <c r="C205" s="213" t="s">
        <v>397</v>
      </c>
      <c r="D205" s="213" t="s">
        <v>157</v>
      </c>
      <c r="E205" s="214" t="s">
        <v>398</v>
      </c>
      <c r="F205" s="215" t="s">
        <v>399</v>
      </c>
      <c r="G205" s="216" t="s">
        <v>160</v>
      </c>
      <c r="H205" s="217">
        <v>720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47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255</v>
      </c>
      <c r="AT205" s="224" t="s">
        <v>157</v>
      </c>
      <c r="AU205" s="224" t="s">
        <v>86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255</v>
      </c>
      <c r="BM205" s="224" t="s">
        <v>400</v>
      </c>
    </row>
    <row r="206" s="13" customFormat="1">
      <c r="A206" s="13"/>
      <c r="B206" s="231"/>
      <c r="C206" s="232"/>
      <c r="D206" s="233" t="s">
        <v>166</v>
      </c>
      <c r="E206" s="234" t="s">
        <v>19</v>
      </c>
      <c r="F206" s="235" t="s">
        <v>401</v>
      </c>
      <c r="G206" s="232"/>
      <c r="H206" s="236">
        <v>720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166</v>
      </c>
      <c r="AU206" s="242" t="s">
        <v>86</v>
      </c>
      <c r="AV206" s="13" t="s">
        <v>86</v>
      </c>
      <c r="AW206" s="13" t="s">
        <v>37</v>
      </c>
      <c r="AX206" s="13" t="s">
        <v>84</v>
      </c>
      <c r="AY206" s="242" t="s">
        <v>155</v>
      </c>
    </row>
    <row r="207" s="2" customFormat="1" ht="16.5" customHeight="1">
      <c r="A207" s="39"/>
      <c r="B207" s="40"/>
      <c r="C207" s="213" t="s">
        <v>402</v>
      </c>
      <c r="D207" s="213" t="s">
        <v>157</v>
      </c>
      <c r="E207" s="214" t="s">
        <v>403</v>
      </c>
      <c r="F207" s="215" t="s">
        <v>404</v>
      </c>
      <c r="G207" s="216" t="s">
        <v>391</v>
      </c>
      <c r="H207" s="217">
        <v>2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47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255</v>
      </c>
      <c r="AT207" s="224" t="s">
        <v>157</v>
      </c>
      <c r="AU207" s="224" t="s">
        <v>86</v>
      </c>
      <c r="AY207" s="18" t="s">
        <v>155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255</v>
      </c>
      <c r="BM207" s="224" t="s">
        <v>405</v>
      </c>
    </row>
    <row r="208" s="2" customFormat="1" ht="16.5" customHeight="1">
      <c r="A208" s="39"/>
      <c r="B208" s="40"/>
      <c r="C208" s="213" t="s">
        <v>406</v>
      </c>
      <c r="D208" s="213" t="s">
        <v>157</v>
      </c>
      <c r="E208" s="214" t="s">
        <v>407</v>
      </c>
      <c r="F208" s="215" t="s">
        <v>408</v>
      </c>
      <c r="G208" s="216" t="s">
        <v>391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47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255</v>
      </c>
      <c r="AT208" s="224" t="s">
        <v>157</v>
      </c>
      <c r="AU208" s="224" t="s">
        <v>86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255</v>
      </c>
      <c r="BM208" s="224" t="s">
        <v>409</v>
      </c>
    </row>
    <row r="209" s="2" customFormat="1" ht="33" customHeight="1">
      <c r="A209" s="39"/>
      <c r="B209" s="40"/>
      <c r="C209" s="213" t="s">
        <v>410</v>
      </c>
      <c r="D209" s="213" t="s">
        <v>157</v>
      </c>
      <c r="E209" s="214" t="s">
        <v>411</v>
      </c>
      <c r="F209" s="215" t="s">
        <v>412</v>
      </c>
      <c r="G209" s="216" t="s">
        <v>186</v>
      </c>
      <c r="H209" s="217">
        <v>16</v>
      </c>
      <c r="I209" s="218"/>
      <c r="J209" s="219">
        <f>ROUND(I209*H209,2)</f>
        <v>0</v>
      </c>
      <c r="K209" s="215" t="s">
        <v>161</v>
      </c>
      <c r="L209" s="45"/>
      <c r="M209" s="220" t="s">
        <v>19</v>
      </c>
      <c r="N209" s="221" t="s">
        <v>47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0.016</v>
      </c>
      <c r="T209" s="223">
        <f>S209*H209</f>
        <v>0.25600000000000001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255</v>
      </c>
      <c r="AT209" s="224" t="s">
        <v>157</v>
      </c>
      <c r="AU209" s="224" t="s">
        <v>86</v>
      </c>
      <c r="AY209" s="18" t="s">
        <v>155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255</v>
      </c>
      <c r="BM209" s="224" t="s">
        <v>413</v>
      </c>
    </row>
    <row r="210" s="2" customFormat="1">
      <c r="A210" s="39"/>
      <c r="B210" s="40"/>
      <c r="C210" s="41"/>
      <c r="D210" s="226" t="s">
        <v>164</v>
      </c>
      <c r="E210" s="41"/>
      <c r="F210" s="227" t="s">
        <v>414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164</v>
      </c>
      <c r="AU210" s="18" t="s">
        <v>86</v>
      </c>
    </row>
    <row r="211" s="13" customFormat="1">
      <c r="A211" s="13"/>
      <c r="B211" s="231"/>
      <c r="C211" s="232"/>
      <c r="D211" s="233" t="s">
        <v>166</v>
      </c>
      <c r="E211" s="234" t="s">
        <v>19</v>
      </c>
      <c r="F211" s="235" t="s">
        <v>415</v>
      </c>
      <c r="G211" s="232"/>
      <c r="H211" s="236">
        <v>16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166</v>
      </c>
      <c r="AU211" s="242" t="s">
        <v>86</v>
      </c>
      <c r="AV211" s="13" t="s">
        <v>86</v>
      </c>
      <c r="AW211" s="13" t="s">
        <v>37</v>
      </c>
      <c r="AX211" s="13" t="s">
        <v>84</v>
      </c>
      <c r="AY211" s="242" t="s">
        <v>155</v>
      </c>
    </row>
    <row r="212" s="2" customFormat="1" ht="24.15" customHeight="1">
      <c r="A212" s="39"/>
      <c r="B212" s="40"/>
      <c r="C212" s="213" t="s">
        <v>416</v>
      </c>
      <c r="D212" s="213" t="s">
        <v>157</v>
      </c>
      <c r="E212" s="214" t="s">
        <v>417</v>
      </c>
      <c r="F212" s="215" t="s">
        <v>418</v>
      </c>
      <c r="G212" s="216" t="s">
        <v>232</v>
      </c>
      <c r="H212" s="217">
        <v>1200</v>
      </c>
      <c r="I212" s="218"/>
      <c r="J212" s="219">
        <f>ROUND(I212*H212,2)</f>
        <v>0</v>
      </c>
      <c r="K212" s="215" t="s">
        <v>161</v>
      </c>
      <c r="L212" s="45"/>
      <c r="M212" s="220" t="s">
        <v>19</v>
      </c>
      <c r="N212" s="221" t="s">
        <v>47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0.001</v>
      </c>
      <c r="T212" s="223">
        <f>S212*H212</f>
        <v>1.2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255</v>
      </c>
      <c r="AT212" s="224" t="s">
        <v>157</v>
      </c>
      <c r="AU212" s="224" t="s">
        <v>86</v>
      </c>
      <c r="AY212" s="18" t="s">
        <v>155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84</v>
      </c>
      <c r="BK212" s="225">
        <f>ROUND(I212*H212,2)</f>
        <v>0</v>
      </c>
      <c r="BL212" s="18" t="s">
        <v>255</v>
      </c>
      <c r="BM212" s="224" t="s">
        <v>419</v>
      </c>
    </row>
    <row r="213" s="2" customFormat="1">
      <c r="A213" s="39"/>
      <c r="B213" s="40"/>
      <c r="C213" s="41"/>
      <c r="D213" s="226" t="s">
        <v>164</v>
      </c>
      <c r="E213" s="41"/>
      <c r="F213" s="227" t="s">
        <v>420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164</v>
      </c>
      <c r="AU213" s="18" t="s">
        <v>86</v>
      </c>
    </row>
    <row r="214" s="14" customFormat="1">
      <c r="A214" s="14"/>
      <c r="B214" s="243"/>
      <c r="C214" s="244"/>
      <c r="D214" s="233" t="s">
        <v>166</v>
      </c>
      <c r="E214" s="245" t="s">
        <v>19</v>
      </c>
      <c r="F214" s="246" t="s">
        <v>421</v>
      </c>
      <c r="G214" s="244"/>
      <c r="H214" s="245" t="s">
        <v>19</v>
      </c>
      <c r="I214" s="247"/>
      <c r="J214" s="244"/>
      <c r="K214" s="244"/>
      <c r="L214" s="248"/>
      <c r="M214" s="249"/>
      <c r="N214" s="250"/>
      <c r="O214" s="250"/>
      <c r="P214" s="250"/>
      <c r="Q214" s="250"/>
      <c r="R214" s="250"/>
      <c r="S214" s="250"/>
      <c r="T214" s="25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2" t="s">
        <v>166</v>
      </c>
      <c r="AU214" s="252" t="s">
        <v>86</v>
      </c>
      <c r="AV214" s="14" t="s">
        <v>84</v>
      </c>
      <c r="AW214" s="14" t="s">
        <v>37</v>
      </c>
      <c r="AX214" s="14" t="s">
        <v>76</v>
      </c>
      <c r="AY214" s="252" t="s">
        <v>155</v>
      </c>
    </row>
    <row r="215" s="13" customFormat="1">
      <c r="A215" s="13"/>
      <c r="B215" s="231"/>
      <c r="C215" s="232"/>
      <c r="D215" s="233" t="s">
        <v>166</v>
      </c>
      <c r="E215" s="234" t="s">
        <v>19</v>
      </c>
      <c r="F215" s="235" t="s">
        <v>422</v>
      </c>
      <c r="G215" s="232"/>
      <c r="H215" s="236">
        <v>1200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166</v>
      </c>
      <c r="AU215" s="242" t="s">
        <v>86</v>
      </c>
      <c r="AV215" s="13" t="s">
        <v>86</v>
      </c>
      <c r="AW215" s="13" t="s">
        <v>37</v>
      </c>
      <c r="AX215" s="13" t="s">
        <v>84</v>
      </c>
      <c r="AY215" s="242" t="s">
        <v>155</v>
      </c>
    </row>
    <row r="216" s="2" customFormat="1" ht="49.05" customHeight="1">
      <c r="A216" s="39"/>
      <c r="B216" s="40"/>
      <c r="C216" s="213" t="s">
        <v>423</v>
      </c>
      <c r="D216" s="213" t="s">
        <v>157</v>
      </c>
      <c r="E216" s="214" t="s">
        <v>424</v>
      </c>
      <c r="F216" s="215" t="s">
        <v>425</v>
      </c>
      <c r="G216" s="216" t="s">
        <v>340</v>
      </c>
      <c r="H216" s="217">
        <v>3.8359999999999999</v>
      </c>
      <c r="I216" s="218"/>
      <c r="J216" s="219">
        <f>ROUND(I216*H216,2)</f>
        <v>0</v>
      </c>
      <c r="K216" s="215" t="s">
        <v>161</v>
      </c>
      <c r="L216" s="45"/>
      <c r="M216" s="220" t="s">
        <v>19</v>
      </c>
      <c r="N216" s="221" t="s">
        <v>47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255</v>
      </c>
      <c r="AT216" s="224" t="s">
        <v>157</v>
      </c>
      <c r="AU216" s="224" t="s">
        <v>86</v>
      </c>
      <c r="AY216" s="18" t="s">
        <v>155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84</v>
      </c>
      <c r="BK216" s="225">
        <f>ROUND(I216*H216,2)</f>
        <v>0</v>
      </c>
      <c r="BL216" s="18" t="s">
        <v>255</v>
      </c>
      <c r="BM216" s="224" t="s">
        <v>426</v>
      </c>
    </row>
    <row r="217" s="2" customFormat="1">
      <c r="A217" s="39"/>
      <c r="B217" s="40"/>
      <c r="C217" s="41"/>
      <c r="D217" s="226" t="s">
        <v>164</v>
      </c>
      <c r="E217" s="41"/>
      <c r="F217" s="227" t="s">
        <v>427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164</v>
      </c>
      <c r="AU217" s="18" t="s">
        <v>86</v>
      </c>
    </row>
    <row r="218" s="12" customFormat="1" ht="25.92" customHeight="1">
      <c r="A218" s="12"/>
      <c r="B218" s="197"/>
      <c r="C218" s="198"/>
      <c r="D218" s="199" t="s">
        <v>75</v>
      </c>
      <c r="E218" s="200" t="s">
        <v>428</v>
      </c>
      <c r="F218" s="200" t="s">
        <v>429</v>
      </c>
      <c r="G218" s="198"/>
      <c r="H218" s="198"/>
      <c r="I218" s="201"/>
      <c r="J218" s="202">
        <f>BK218</f>
        <v>0</v>
      </c>
      <c r="K218" s="198"/>
      <c r="L218" s="203"/>
      <c r="M218" s="204"/>
      <c r="N218" s="205"/>
      <c r="O218" s="205"/>
      <c r="P218" s="206">
        <f>SUM(P219:P229)</f>
        <v>0</v>
      </c>
      <c r="Q218" s="205"/>
      <c r="R218" s="206">
        <f>SUM(R219:R229)</f>
        <v>0</v>
      </c>
      <c r="S218" s="205"/>
      <c r="T218" s="207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162</v>
      </c>
      <c r="AT218" s="209" t="s">
        <v>75</v>
      </c>
      <c r="AU218" s="209" t="s">
        <v>76</v>
      </c>
      <c r="AY218" s="208" t="s">
        <v>155</v>
      </c>
      <c r="BK218" s="210">
        <f>SUM(BK219:BK229)</f>
        <v>0</v>
      </c>
    </row>
    <row r="219" s="2" customFormat="1" ht="24.15" customHeight="1">
      <c r="A219" s="39"/>
      <c r="B219" s="40"/>
      <c r="C219" s="213" t="s">
        <v>430</v>
      </c>
      <c r="D219" s="213" t="s">
        <v>157</v>
      </c>
      <c r="E219" s="214" t="s">
        <v>431</v>
      </c>
      <c r="F219" s="215" t="s">
        <v>432</v>
      </c>
      <c r="G219" s="216" t="s">
        <v>433</v>
      </c>
      <c r="H219" s="217">
        <v>180</v>
      </c>
      <c r="I219" s="218"/>
      <c r="J219" s="219">
        <f>ROUND(I219*H219,2)</f>
        <v>0</v>
      </c>
      <c r="K219" s="215" t="s">
        <v>161</v>
      </c>
      <c r="L219" s="45"/>
      <c r="M219" s="220" t="s">
        <v>19</v>
      </c>
      <c r="N219" s="221" t="s">
        <v>47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434</v>
      </c>
      <c r="AT219" s="224" t="s">
        <v>157</v>
      </c>
      <c r="AU219" s="224" t="s">
        <v>84</v>
      </c>
      <c r="AY219" s="18" t="s">
        <v>155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84</v>
      </c>
      <c r="BK219" s="225">
        <f>ROUND(I219*H219,2)</f>
        <v>0</v>
      </c>
      <c r="BL219" s="18" t="s">
        <v>434</v>
      </c>
      <c r="BM219" s="224" t="s">
        <v>435</v>
      </c>
    </row>
    <row r="220" s="2" customFormat="1">
      <c r="A220" s="39"/>
      <c r="B220" s="40"/>
      <c r="C220" s="41"/>
      <c r="D220" s="226" t="s">
        <v>164</v>
      </c>
      <c r="E220" s="41"/>
      <c r="F220" s="227" t="s">
        <v>436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164</v>
      </c>
      <c r="AU220" s="18" t="s">
        <v>84</v>
      </c>
    </row>
    <row r="221" s="14" customFormat="1">
      <c r="A221" s="14"/>
      <c r="B221" s="243"/>
      <c r="C221" s="244"/>
      <c r="D221" s="233" t="s">
        <v>166</v>
      </c>
      <c r="E221" s="245" t="s">
        <v>19</v>
      </c>
      <c r="F221" s="246" t="s">
        <v>437</v>
      </c>
      <c r="G221" s="244"/>
      <c r="H221" s="245" t="s">
        <v>19</v>
      </c>
      <c r="I221" s="247"/>
      <c r="J221" s="244"/>
      <c r="K221" s="244"/>
      <c r="L221" s="248"/>
      <c r="M221" s="249"/>
      <c r="N221" s="250"/>
      <c r="O221" s="250"/>
      <c r="P221" s="250"/>
      <c r="Q221" s="250"/>
      <c r="R221" s="250"/>
      <c r="S221" s="250"/>
      <c r="T221" s="25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2" t="s">
        <v>166</v>
      </c>
      <c r="AU221" s="252" t="s">
        <v>84</v>
      </c>
      <c r="AV221" s="14" t="s">
        <v>84</v>
      </c>
      <c r="AW221" s="14" t="s">
        <v>37</v>
      </c>
      <c r="AX221" s="14" t="s">
        <v>76</v>
      </c>
      <c r="AY221" s="252" t="s">
        <v>155</v>
      </c>
    </row>
    <row r="222" s="13" customFormat="1">
      <c r="A222" s="13"/>
      <c r="B222" s="231"/>
      <c r="C222" s="232"/>
      <c r="D222" s="233" t="s">
        <v>166</v>
      </c>
      <c r="E222" s="234" t="s">
        <v>19</v>
      </c>
      <c r="F222" s="235" t="s">
        <v>438</v>
      </c>
      <c r="G222" s="232"/>
      <c r="H222" s="236">
        <v>10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166</v>
      </c>
      <c r="AU222" s="242" t="s">
        <v>84</v>
      </c>
      <c r="AV222" s="13" t="s">
        <v>86</v>
      </c>
      <c r="AW222" s="13" t="s">
        <v>37</v>
      </c>
      <c r="AX222" s="13" t="s">
        <v>76</v>
      </c>
      <c r="AY222" s="242" t="s">
        <v>155</v>
      </c>
    </row>
    <row r="223" s="14" customFormat="1">
      <c r="A223" s="14"/>
      <c r="B223" s="243"/>
      <c r="C223" s="244"/>
      <c r="D223" s="233" t="s">
        <v>166</v>
      </c>
      <c r="E223" s="245" t="s">
        <v>19</v>
      </c>
      <c r="F223" s="246" t="s">
        <v>439</v>
      </c>
      <c r="G223" s="244"/>
      <c r="H223" s="245" t="s">
        <v>19</v>
      </c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166</v>
      </c>
      <c r="AU223" s="252" t="s">
        <v>84</v>
      </c>
      <c r="AV223" s="14" t="s">
        <v>84</v>
      </c>
      <c r="AW223" s="14" t="s">
        <v>37</v>
      </c>
      <c r="AX223" s="14" t="s">
        <v>76</v>
      </c>
      <c r="AY223" s="252" t="s">
        <v>155</v>
      </c>
    </row>
    <row r="224" s="13" customFormat="1">
      <c r="A224" s="13"/>
      <c r="B224" s="231"/>
      <c r="C224" s="232"/>
      <c r="D224" s="233" t="s">
        <v>166</v>
      </c>
      <c r="E224" s="234" t="s">
        <v>19</v>
      </c>
      <c r="F224" s="235" t="s">
        <v>438</v>
      </c>
      <c r="G224" s="232"/>
      <c r="H224" s="236">
        <v>10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166</v>
      </c>
      <c r="AU224" s="242" t="s">
        <v>84</v>
      </c>
      <c r="AV224" s="13" t="s">
        <v>86</v>
      </c>
      <c r="AW224" s="13" t="s">
        <v>37</v>
      </c>
      <c r="AX224" s="13" t="s">
        <v>76</v>
      </c>
      <c r="AY224" s="242" t="s">
        <v>155</v>
      </c>
    </row>
    <row r="225" s="14" customFormat="1">
      <c r="A225" s="14"/>
      <c r="B225" s="243"/>
      <c r="C225" s="244"/>
      <c r="D225" s="233" t="s">
        <v>166</v>
      </c>
      <c r="E225" s="245" t="s">
        <v>19</v>
      </c>
      <c r="F225" s="246" t="s">
        <v>440</v>
      </c>
      <c r="G225" s="244"/>
      <c r="H225" s="245" t="s">
        <v>19</v>
      </c>
      <c r="I225" s="247"/>
      <c r="J225" s="244"/>
      <c r="K225" s="244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166</v>
      </c>
      <c r="AU225" s="252" t="s">
        <v>84</v>
      </c>
      <c r="AV225" s="14" t="s">
        <v>84</v>
      </c>
      <c r="AW225" s="14" t="s">
        <v>37</v>
      </c>
      <c r="AX225" s="14" t="s">
        <v>76</v>
      </c>
      <c r="AY225" s="252" t="s">
        <v>155</v>
      </c>
    </row>
    <row r="226" s="13" customFormat="1">
      <c r="A226" s="13"/>
      <c r="B226" s="231"/>
      <c r="C226" s="232"/>
      <c r="D226" s="233" t="s">
        <v>166</v>
      </c>
      <c r="E226" s="234" t="s">
        <v>19</v>
      </c>
      <c r="F226" s="235" t="s">
        <v>219</v>
      </c>
      <c r="G226" s="232"/>
      <c r="H226" s="236">
        <v>10</v>
      </c>
      <c r="I226" s="237"/>
      <c r="J226" s="232"/>
      <c r="K226" s="232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166</v>
      </c>
      <c r="AU226" s="242" t="s">
        <v>84</v>
      </c>
      <c r="AV226" s="13" t="s">
        <v>86</v>
      </c>
      <c r="AW226" s="13" t="s">
        <v>37</v>
      </c>
      <c r="AX226" s="13" t="s">
        <v>76</v>
      </c>
      <c r="AY226" s="242" t="s">
        <v>155</v>
      </c>
    </row>
    <row r="227" s="14" customFormat="1">
      <c r="A227" s="14"/>
      <c r="B227" s="243"/>
      <c r="C227" s="244"/>
      <c r="D227" s="233" t="s">
        <v>166</v>
      </c>
      <c r="E227" s="245" t="s">
        <v>19</v>
      </c>
      <c r="F227" s="246" t="s">
        <v>441</v>
      </c>
      <c r="G227" s="244"/>
      <c r="H227" s="245" t="s">
        <v>19</v>
      </c>
      <c r="I227" s="247"/>
      <c r="J227" s="244"/>
      <c r="K227" s="244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166</v>
      </c>
      <c r="AU227" s="252" t="s">
        <v>84</v>
      </c>
      <c r="AV227" s="14" t="s">
        <v>84</v>
      </c>
      <c r="AW227" s="14" t="s">
        <v>37</v>
      </c>
      <c r="AX227" s="14" t="s">
        <v>76</v>
      </c>
      <c r="AY227" s="252" t="s">
        <v>155</v>
      </c>
    </row>
    <row r="228" s="13" customFormat="1">
      <c r="A228" s="13"/>
      <c r="B228" s="231"/>
      <c r="C228" s="232"/>
      <c r="D228" s="233" t="s">
        <v>166</v>
      </c>
      <c r="E228" s="234" t="s">
        <v>19</v>
      </c>
      <c r="F228" s="235" t="s">
        <v>442</v>
      </c>
      <c r="G228" s="232"/>
      <c r="H228" s="236">
        <v>150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166</v>
      </c>
      <c r="AU228" s="242" t="s">
        <v>84</v>
      </c>
      <c r="AV228" s="13" t="s">
        <v>86</v>
      </c>
      <c r="AW228" s="13" t="s">
        <v>37</v>
      </c>
      <c r="AX228" s="13" t="s">
        <v>76</v>
      </c>
      <c r="AY228" s="242" t="s">
        <v>155</v>
      </c>
    </row>
    <row r="229" s="15" customFormat="1">
      <c r="A229" s="15"/>
      <c r="B229" s="264"/>
      <c r="C229" s="265"/>
      <c r="D229" s="233" t="s">
        <v>166</v>
      </c>
      <c r="E229" s="266" t="s">
        <v>19</v>
      </c>
      <c r="F229" s="267" t="s">
        <v>307</v>
      </c>
      <c r="G229" s="265"/>
      <c r="H229" s="268">
        <v>180</v>
      </c>
      <c r="I229" s="269"/>
      <c r="J229" s="265"/>
      <c r="K229" s="265"/>
      <c r="L229" s="270"/>
      <c r="M229" s="275"/>
      <c r="N229" s="276"/>
      <c r="O229" s="276"/>
      <c r="P229" s="276"/>
      <c r="Q229" s="276"/>
      <c r="R229" s="276"/>
      <c r="S229" s="276"/>
      <c r="T229" s="27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166</v>
      </c>
      <c r="AU229" s="274" t="s">
        <v>84</v>
      </c>
      <c r="AV229" s="15" t="s">
        <v>162</v>
      </c>
      <c r="AW229" s="15" t="s">
        <v>37</v>
      </c>
      <c r="AX229" s="15" t="s">
        <v>84</v>
      </c>
      <c r="AY229" s="274" t="s">
        <v>155</v>
      </c>
    </row>
    <row r="230" s="2" customFormat="1" ht="6.96" customHeight="1">
      <c r="A230" s="39"/>
      <c r="B230" s="60"/>
      <c r="C230" s="61"/>
      <c r="D230" s="61"/>
      <c r="E230" s="61"/>
      <c r="F230" s="61"/>
      <c r="G230" s="61"/>
      <c r="H230" s="61"/>
      <c r="I230" s="61"/>
      <c r="J230" s="61"/>
      <c r="K230" s="61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bC01cZuMcEzl+8vtWiIMFvfvwnoLFD2hePsnePmCjzuzhMkymJbMdwzX+oC5VOwDspd8/Zc3iUQs4PIJAnTzug==" hashValue="2Rfql3XS3o8rfNilwhWh/Bgg9sThGbv0r48OHWlV0fDUy36eHPNhZGeSUU0Q7ZKDOjOk8CkhdlqszagQuxrcQg==" algorithmName="SHA-512" password="CC35"/>
  <autoFilter ref="C89:K22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2321"/>
    <hyperlink ref="F97" r:id="rId2" display="https://podminky.urs.cz/item/CS_URS_2024_02/113106123"/>
    <hyperlink ref="F101" r:id="rId3" display="https://podminky.urs.cz/item/CS_URS_2024_02/113107223"/>
    <hyperlink ref="F103" r:id="rId4" display="https://podminky.urs.cz/item/CS_URS_2024_02/113107242"/>
    <hyperlink ref="F105" r:id="rId5" display="https://podminky.urs.cz/item/CS_URS_2024_02/113201111"/>
    <hyperlink ref="F108" r:id="rId6" display="https://podminky.urs.cz/item/CS_URS_2024_02/121151123"/>
    <hyperlink ref="F112" r:id="rId7" display="https://podminky.urs.cz/item/CS_URS_2024_02/131151102"/>
    <hyperlink ref="F116" r:id="rId8" display="https://podminky.urs.cz/item/CS_URS_2024_02/162251102"/>
    <hyperlink ref="F120" r:id="rId9" display="https://podminky.urs.cz/item/CS_URS_2024_02/181152302"/>
    <hyperlink ref="F124" r:id="rId10" display="https://podminky.urs.cz/item/CS_URS_2024_02/181351113"/>
    <hyperlink ref="F126" r:id="rId11" display="https://podminky.urs.cz/item/CS_URS_2024_02/181411131"/>
    <hyperlink ref="F131" r:id="rId12" display="https://podminky.urs.cz/item/CS_URS_2024_02/275313611"/>
    <hyperlink ref="F134" r:id="rId13" display="https://podminky.urs.cz/item/CS_URS_2024_02/451577777"/>
    <hyperlink ref="F139" r:id="rId14" display="https://podminky.urs.cz/item/CS_URS_2024_02/564710011R"/>
    <hyperlink ref="F141" r:id="rId15" display="https://podminky.urs.cz/item/CS_URS_2024_02/564710112"/>
    <hyperlink ref="F143" r:id="rId16" display="https://podminky.urs.cz/item/CS_URS_2024_02/564721112"/>
    <hyperlink ref="F145" r:id="rId17" display="https://podminky.urs.cz/item/CS_URS_2024_02/564771111"/>
    <hyperlink ref="F149" r:id="rId18" display="https://podminky.urs.cz/item/CS_URS_2024_02/564801111R"/>
    <hyperlink ref="F151" r:id="rId19" display="https://podminky.urs.cz/item/CS_URS_2024_02/564851113"/>
    <hyperlink ref="F158" r:id="rId20" display="https://podminky.urs.cz/item/CS_URS_2024_02/589811121"/>
    <hyperlink ref="F163" r:id="rId21" display="https://podminky.urs.cz/item/CS_URS_2024_02/916231113"/>
    <hyperlink ref="F170" r:id="rId22" display="https://podminky.urs.cz/item/CS_URS_2024_02/966008211"/>
    <hyperlink ref="F173" r:id="rId23" display="https://podminky.urs.cz/item/CS_URS_2024_02/966071711"/>
    <hyperlink ref="F175" r:id="rId24" display="https://podminky.urs.cz/item/CS_URS_2024_02/966071822"/>
    <hyperlink ref="F177" r:id="rId25" display="https://podminky.urs.cz/item/CS_URS_2024_02/966073810"/>
    <hyperlink ref="F180" r:id="rId26" display="https://podminky.urs.cz/item/CS_URS_2024_02/997231111"/>
    <hyperlink ref="F182" r:id="rId27" display="https://podminky.urs.cz/item/CS_URS_2024_02/997231119"/>
    <hyperlink ref="F188" r:id="rId28" display="https://podminky.urs.cz/item/CS_URS_2024_02/997013875"/>
    <hyperlink ref="F190" r:id="rId29" display="https://podminky.urs.cz/item/CS_URS_2024_02/171201231"/>
    <hyperlink ref="F192" r:id="rId30" display="https://podminky.urs.cz/item/CS_URS_2024_02/997013862"/>
    <hyperlink ref="F195" r:id="rId31" display="https://podminky.urs.cz/item/CS_URS_2024_02/997013871"/>
    <hyperlink ref="F200" r:id="rId32" display="https://podminky.urs.cz/item/CS_URS_2024_02/998222012"/>
    <hyperlink ref="F210" r:id="rId33" display="https://podminky.urs.cz/item/CS_URS_2024_02/767161813"/>
    <hyperlink ref="F213" r:id="rId34" display="https://podminky.urs.cz/item/CS_URS_2024_02/767996701"/>
    <hyperlink ref="F217" r:id="rId35" display="https://podminky.urs.cz/item/CS_URS_2024_02/998767101"/>
    <hyperlink ref="F220" r:id="rId36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443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ROUND((SUM(BE87:BE175)),  2)</f>
        <v>0</v>
      </c>
      <c r="G33" s="39"/>
      <c r="H33" s="39"/>
      <c r="I33" s="158">
        <v>0.20999999999999999</v>
      </c>
      <c r="J33" s="157">
        <f>ROUND(((SUM(BE87:BE175))*I33),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ROUND((SUM(BF87:BF175)),  2)</f>
        <v>0</v>
      </c>
      <c r="G34" s="39"/>
      <c r="H34" s="39"/>
      <c r="I34" s="158">
        <v>0.12</v>
      </c>
      <c r="J34" s="157">
        <f>ROUND(((SUM(BF87:BF175))*I34),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ROUND((SUM(BG87:BG175)),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ROUND((SUM(BH87:BH175)),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ROUND((SUM(BI87:BI175)),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D.2. - Drenáže hřiště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131</v>
      </c>
      <c r="E62" s="183"/>
      <c r="F62" s="183"/>
      <c r="G62" s="183"/>
      <c r="H62" s="183"/>
      <c r="I62" s="183"/>
      <c r="J62" s="184">
        <f>J123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444</v>
      </c>
      <c r="E63" s="183"/>
      <c r="F63" s="183"/>
      <c r="G63" s="183"/>
      <c r="H63" s="183"/>
      <c r="I63" s="183"/>
      <c r="J63" s="184">
        <f>J144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132</v>
      </c>
      <c r="E64" s="183"/>
      <c r="F64" s="183"/>
      <c r="G64" s="183"/>
      <c r="H64" s="183"/>
      <c r="I64" s="183"/>
      <c r="J64" s="184">
        <f>J148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445</v>
      </c>
      <c r="E65" s="183"/>
      <c r="F65" s="183"/>
      <c r="G65" s="183"/>
      <c r="H65" s="183"/>
      <c r="I65" s="183"/>
      <c r="J65" s="184">
        <f>J156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136</v>
      </c>
      <c r="E66" s="183"/>
      <c r="F66" s="183"/>
      <c r="G66" s="183"/>
      <c r="H66" s="183"/>
      <c r="I66" s="183"/>
      <c r="J66" s="184">
        <f>J170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139</v>
      </c>
      <c r="E67" s="178"/>
      <c r="F67" s="178"/>
      <c r="G67" s="178"/>
      <c r="H67" s="178"/>
      <c r="I67" s="178"/>
      <c r="J67" s="179">
        <f>J173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Technické zhodnocení fotbalového hřiště UMT areál Viktoria, Mariánské Lázně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123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D.2. - Drenáže hřiště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par.č.: 881, 126/7, 126/9</v>
      </c>
      <c r="G81" s="41"/>
      <c r="H81" s="41"/>
      <c r="I81" s="33" t="s">
        <v>23</v>
      </c>
      <c r="J81" s="73" t="str">
        <f>IF(J12="","",J12)</f>
        <v>24. 1. 2024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Mariánské Lázně</v>
      </c>
      <c r="G83" s="41"/>
      <c r="H83" s="41"/>
      <c r="I83" s="33" t="s">
        <v>33</v>
      </c>
      <c r="J83" s="37" t="str">
        <f>E21</f>
        <v>MSP Projekty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IF(E18="","",E18)</f>
        <v>Vyplň údaj</v>
      </c>
      <c r="G84" s="41"/>
      <c r="H84" s="41"/>
      <c r="I84" s="33" t="s">
        <v>38</v>
      </c>
      <c r="J84" s="37" t="str">
        <f>E24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141</v>
      </c>
      <c r="D86" s="189" t="s">
        <v>61</v>
      </c>
      <c r="E86" s="189" t="s">
        <v>57</v>
      </c>
      <c r="F86" s="189" t="s">
        <v>58</v>
      </c>
      <c r="G86" s="189" t="s">
        <v>142</v>
      </c>
      <c r="H86" s="189" t="s">
        <v>143</v>
      </c>
      <c r="I86" s="189" t="s">
        <v>144</v>
      </c>
      <c r="J86" s="189" t="s">
        <v>127</v>
      </c>
      <c r="K86" s="190" t="s">
        <v>145</v>
      </c>
      <c r="L86" s="191"/>
      <c r="M86" s="93" t="s">
        <v>19</v>
      </c>
      <c r="N86" s="94" t="s">
        <v>46</v>
      </c>
      <c r="O86" s="94" t="s">
        <v>146</v>
      </c>
      <c r="P86" s="94" t="s">
        <v>147</v>
      </c>
      <c r="Q86" s="94" t="s">
        <v>148</v>
      </c>
      <c r="R86" s="94" t="s">
        <v>149</v>
      </c>
      <c r="S86" s="94" t="s">
        <v>150</v>
      </c>
      <c r="T86" s="95" t="s">
        <v>151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152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P88+P173</f>
        <v>0</v>
      </c>
      <c r="Q87" s="97"/>
      <c r="R87" s="194">
        <f>R88+R173</f>
        <v>532.24158327000009</v>
      </c>
      <c r="S87" s="97"/>
      <c r="T87" s="195">
        <f>T88+T173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128</v>
      </c>
      <c r="BK87" s="196">
        <f>BK88+BK173</f>
        <v>0</v>
      </c>
    </row>
    <row r="88" s="12" customFormat="1" ht="25.92" customHeight="1">
      <c r="A88" s="12"/>
      <c r="B88" s="197"/>
      <c r="C88" s="198"/>
      <c r="D88" s="199" t="s">
        <v>75</v>
      </c>
      <c r="E88" s="200" t="s">
        <v>153</v>
      </c>
      <c r="F88" s="200" t="s">
        <v>154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P89+P123+P144+P148+P156+P170</f>
        <v>0</v>
      </c>
      <c r="Q88" s="205"/>
      <c r="R88" s="206">
        <f>R89+R123+R144+R148+R156+R170</f>
        <v>532.24158327000009</v>
      </c>
      <c r="S88" s="205"/>
      <c r="T88" s="207">
        <f>T89+T123+T144+T148+T156+T170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84</v>
      </c>
      <c r="AT88" s="209" t="s">
        <v>75</v>
      </c>
      <c r="AU88" s="209" t="s">
        <v>76</v>
      </c>
      <c r="AY88" s="208" t="s">
        <v>155</v>
      </c>
      <c r="BK88" s="210">
        <f>BK89+BK123+BK144+BK148+BK156+BK170</f>
        <v>0</v>
      </c>
    </row>
    <row r="89" s="12" customFormat="1" ht="22.8" customHeight="1">
      <c r="A89" s="12"/>
      <c r="B89" s="197"/>
      <c r="C89" s="198"/>
      <c r="D89" s="199" t="s">
        <v>75</v>
      </c>
      <c r="E89" s="211" t="s">
        <v>84</v>
      </c>
      <c r="F89" s="211" t="s">
        <v>156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SUM(P90:P122)</f>
        <v>0</v>
      </c>
      <c r="Q89" s="205"/>
      <c r="R89" s="206">
        <f>SUM(R90:R122)</f>
        <v>272.87900000000002</v>
      </c>
      <c r="S89" s="205"/>
      <c r="T89" s="207">
        <f>SUM(T90:T122)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84</v>
      </c>
      <c r="AT89" s="209" t="s">
        <v>75</v>
      </c>
      <c r="AU89" s="209" t="s">
        <v>84</v>
      </c>
      <c r="AY89" s="208" t="s">
        <v>155</v>
      </c>
      <c r="BK89" s="210">
        <f>SUM(BK90:BK122)</f>
        <v>0</v>
      </c>
    </row>
    <row r="90" s="2" customFormat="1" ht="44.25" customHeight="1">
      <c r="A90" s="39"/>
      <c r="B90" s="40"/>
      <c r="C90" s="213" t="s">
        <v>84</v>
      </c>
      <c r="D90" s="213" t="s">
        <v>157</v>
      </c>
      <c r="E90" s="214" t="s">
        <v>446</v>
      </c>
      <c r="F90" s="215" t="s">
        <v>447</v>
      </c>
      <c r="G90" s="216" t="s">
        <v>200</v>
      </c>
      <c r="H90" s="217">
        <v>52.5</v>
      </c>
      <c r="I90" s="218"/>
      <c r="J90" s="219">
        <f>ROUND(I90*H90,2)</f>
        <v>0</v>
      </c>
      <c r="K90" s="215" t="s">
        <v>161</v>
      </c>
      <c r="L90" s="45"/>
      <c r="M90" s="220" t="s">
        <v>19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162</v>
      </c>
      <c r="AT90" s="224" t="s">
        <v>157</v>
      </c>
      <c r="AU90" s="224" t="s">
        <v>86</v>
      </c>
      <c r="AY90" s="18" t="s">
        <v>155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84</v>
      </c>
      <c r="BK90" s="225">
        <f>ROUND(I90*H90,2)</f>
        <v>0</v>
      </c>
      <c r="BL90" s="18" t="s">
        <v>162</v>
      </c>
      <c r="BM90" s="224" t="s">
        <v>448</v>
      </c>
    </row>
    <row r="91" s="2" customFormat="1">
      <c r="A91" s="39"/>
      <c r="B91" s="40"/>
      <c r="C91" s="41"/>
      <c r="D91" s="226" t="s">
        <v>164</v>
      </c>
      <c r="E91" s="41"/>
      <c r="F91" s="227" t="s">
        <v>449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164</v>
      </c>
      <c r="AU91" s="18" t="s">
        <v>86</v>
      </c>
    </row>
    <row r="92" s="14" customFormat="1">
      <c r="A92" s="14"/>
      <c r="B92" s="243"/>
      <c r="C92" s="244"/>
      <c r="D92" s="233" t="s">
        <v>166</v>
      </c>
      <c r="E92" s="245" t="s">
        <v>19</v>
      </c>
      <c r="F92" s="246" t="s">
        <v>450</v>
      </c>
      <c r="G92" s="244"/>
      <c r="H92" s="245" t="s">
        <v>19</v>
      </c>
      <c r="I92" s="247"/>
      <c r="J92" s="244"/>
      <c r="K92" s="244"/>
      <c r="L92" s="248"/>
      <c r="M92" s="249"/>
      <c r="N92" s="250"/>
      <c r="O92" s="250"/>
      <c r="P92" s="250"/>
      <c r="Q92" s="250"/>
      <c r="R92" s="250"/>
      <c r="S92" s="250"/>
      <c r="T92" s="25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2" t="s">
        <v>166</v>
      </c>
      <c r="AU92" s="252" t="s">
        <v>86</v>
      </c>
      <c r="AV92" s="14" t="s">
        <v>84</v>
      </c>
      <c r="AW92" s="14" t="s">
        <v>37</v>
      </c>
      <c r="AX92" s="14" t="s">
        <v>76</v>
      </c>
      <c r="AY92" s="252" t="s">
        <v>155</v>
      </c>
    </row>
    <row r="93" s="13" customFormat="1">
      <c r="A93" s="13"/>
      <c r="B93" s="231"/>
      <c r="C93" s="232"/>
      <c r="D93" s="233" t="s">
        <v>166</v>
      </c>
      <c r="E93" s="234" t="s">
        <v>19</v>
      </c>
      <c r="F93" s="235" t="s">
        <v>451</v>
      </c>
      <c r="G93" s="232"/>
      <c r="H93" s="236">
        <v>52.5</v>
      </c>
      <c r="I93" s="237"/>
      <c r="J93" s="232"/>
      <c r="K93" s="232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166</v>
      </c>
      <c r="AU93" s="242" t="s">
        <v>86</v>
      </c>
      <c r="AV93" s="13" t="s">
        <v>86</v>
      </c>
      <c r="AW93" s="13" t="s">
        <v>37</v>
      </c>
      <c r="AX93" s="13" t="s">
        <v>84</v>
      </c>
      <c r="AY93" s="242" t="s">
        <v>155</v>
      </c>
    </row>
    <row r="94" s="2" customFormat="1" ht="44.25" customHeight="1">
      <c r="A94" s="39"/>
      <c r="B94" s="40"/>
      <c r="C94" s="213" t="s">
        <v>86</v>
      </c>
      <c r="D94" s="213" t="s">
        <v>157</v>
      </c>
      <c r="E94" s="214" t="s">
        <v>452</v>
      </c>
      <c r="F94" s="215" t="s">
        <v>453</v>
      </c>
      <c r="G94" s="216" t="s">
        <v>200</v>
      </c>
      <c r="H94" s="217">
        <v>215.31</v>
      </c>
      <c r="I94" s="218"/>
      <c r="J94" s="219">
        <f>ROUND(I94*H94,2)</f>
        <v>0</v>
      </c>
      <c r="K94" s="215" t="s">
        <v>161</v>
      </c>
      <c r="L94" s="45"/>
      <c r="M94" s="220" t="s">
        <v>19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162</v>
      </c>
      <c r="AT94" s="224" t="s">
        <v>157</v>
      </c>
      <c r="AU94" s="224" t="s">
        <v>86</v>
      </c>
      <c r="AY94" s="18" t="s">
        <v>155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162</v>
      </c>
      <c r="BM94" s="224" t="s">
        <v>454</v>
      </c>
    </row>
    <row r="95" s="2" customFormat="1">
      <c r="A95" s="39"/>
      <c r="B95" s="40"/>
      <c r="C95" s="41"/>
      <c r="D95" s="226" t="s">
        <v>164</v>
      </c>
      <c r="E95" s="41"/>
      <c r="F95" s="227" t="s">
        <v>455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164</v>
      </c>
      <c r="AU95" s="18" t="s">
        <v>86</v>
      </c>
    </row>
    <row r="96" s="14" customFormat="1">
      <c r="A96" s="14"/>
      <c r="B96" s="243"/>
      <c r="C96" s="244"/>
      <c r="D96" s="233" t="s">
        <v>166</v>
      </c>
      <c r="E96" s="245" t="s">
        <v>19</v>
      </c>
      <c r="F96" s="246" t="s">
        <v>456</v>
      </c>
      <c r="G96" s="244"/>
      <c r="H96" s="245" t="s">
        <v>19</v>
      </c>
      <c r="I96" s="247"/>
      <c r="J96" s="244"/>
      <c r="K96" s="244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166</v>
      </c>
      <c r="AU96" s="252" t="s">
        <v>86</v>
      </c>
      <c r="AV96" s="14" t="s">
        <v>84</v>
      </c>
      <c r="AW96" s="14" t="s">
        <v>37</v>
      </c>
      <c r="AX96" s="14" t="s">
        <v>76</v>
      </c>
      <c r="AY96" s="252" t="s">
        <v>155</v>
      </c>
    </row>
    <row r="97" s="13" customFormat="1">
      <c r="A97" s="13"/>
      <c r="B97" s="231"/>
      <c r="C97" s="232"/>
      <c r="D97" s="233" t="s">
        <v>166</v>
      </c>
      <c r="E97" s="234" t="s">
        <v>19</v>
      </c>
      <c r="F97" s="235" t="s">
        <v>457</v>
      </c>
      <c r="G97" s="232"/>
      <c r="H97" s="236">
        <v>19.800000000000001</v>
      </c>
      <c r="I97" s="237"/>
      <c r="J97" s="232"/>
      <c r="K97" s="232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166</v>
      </c>
      <c r="AU97" s="242" t="s">
        <v>86</v>
      </c>
      <c r="AV97" s="13" t="s">
        <v>86</v>
      </c>
      <c r="AW97" s="13" t="s">
        <v>37</v>
      </c>
      <c r="AX97" s="13" t="s">
        <v>76</v>
      </c>
      <c r="AY97" s="242" t="s">
        <v>155</v>
      </c>
    </row>
    <row r="98" s="13" customFormat="1">
      <c r="A98" s="13"/>
      <c r="B98" s="231"/>
      <c r="C98" s="232"/>
      <c r="D98" s="233" t="s">
        <v>166</v>
      </c>
      <c r="E98" s="234" t="s">
        <v>19</v>
      </c>
      <c r="F98" s="235" t="s">
        <v>458</v>
      </c>
      <c r="G98" s="232"/>
      <c r="H98" s="236">
        <v>56.700000000000003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86</v>
      </c>
      <c r="AV98" s="13" t="s">
        <v>86</v>
      </c>
      <c r="AW98" s="13" t="s">
        <v>37</v>
      </c>
      <c r="AX98" s="13" t="s">
        <v>76</v>
      </c>
      <c r="AY98" s="242" t="s">
        <v>155</v>
      </c>
    </row>
    <row r="99" s="13" customFormat="1">
      <c r="A99" s="13"/>
      <c r="B99" s="231"/>
      <c r="C99" s="232"/>
      <c r="D99" s="233" t="s">
        <v>166</v>
      </c>
      <c r="E99" s="234" t="s">
        <v>19</v>
      </c>
      <c r="F99" s="235" t="s">
        <v>459</v>
      </c>
      <c r="G99" s="232"/>
      <c r="H99" s="236">
        <v>132.15000000000001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166</v>
      </c>
      <c r="AU99" s="242" t="s">
        <v>86</v>
      </c>
      <c r="AV99" s="13" t="s">
        <v>86</v>
      </c>
      <c r="AW99" s="13" t="s">
        <v>37</v>
      </c>
      <c r="AX99" s="13" t="s">
        <v>76</v>
      </c>
      <c r="AY99" s="242" t="s">
        <v>155</v>
      </c>
    </row>
    <row r="100" s="14" customFormat="1">
      <c r="A100" s="14"/>
      <c r="B100" s="243"/>
      <c r="C100" s="244"/>
      <c r="D100" s="233" t="s">
        <v>166</v>
      </c>
      <c r="E100" s="245" t="s">
        <v>19</v>
      </c>
      <c r="F100" s="246" t="s">
        <v>460</v>
      </c>
      <c r="G100" s="244"/>
      <c r="H100" s="245" t="s">
        <v>19</v>
      </c>
      <c r="I100" s="247"/>
      <c r="J100" s="244"/>
      <c r="K100" s="244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166</v>
      </c>
      <c r="AU100" s="252" t="s">
        <v>86</v>
      </c>
      <c r="AV100" s="14" t="s">
        <v>84</v>
      </c>
      <c r="AW100" s="14" t="s">
        <v>37</v>
      </c>
      <c r="AX100" s="14" t="s">
        <v>76</v>
      </c>
      <c r="AY100" s="252" t="s">
        <v>155</v>
      </c>
    </row>
    <row r="101" s="13" customFormat="1">
      <c r="A101" s="13"/>
      <c r="B101" s="231"/>
      <c r="C101" s="232"/>
      <c r="D101" s="233" t="s">
        <v>166</v>
      </c>
      <c r="E101" s="234" t="s">
        <v>19</v>
      </c>
      <c r="F101" s="235" t="s">
        <v>461</v>
      </c>
      <c r="G101" s="232"/>
      <c r="H101" s="236">
        <v>6.6600000000000001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86</v>
      </c>
      <c r="AV101" s="13" t="s">
        <v>86</v>
      </c>
      <c r="AW101" s="13" t="s">
        <v>37</v>
      </c>
      <c r="AX101" s="13" t="s">
        <v>76</v>
      </c>
      <c r="AY101" s="242" t="s">
        <v>155</v>
      </c>
    </row>
    <row r="102" s="15" customFormat="1">
      <c r="A102" s="15"/>
      <c r="B102" s="264"/>
      <c r="C102" s="265"/>
      <c r="D102" s="233" t="s">
        <v>166</v>
      </c>
      <c r="E102" s="266" t="s">
        <v>19</v>
      </c>
      <c r="F102" s="267" t="s">
        <v>307</v>
      </c>
      <c r="G102" s="265"/>
      <c r="H102" s="268">
        <v>215.31</v>
      </c>
      <c r="I102" s="269"/>
      <c r="J102" s="265"/>
      <c r="K102" s="265"/>
      <c r="L102" s="270"/>
      <c r="M102" s="271"/>
      <c r="N102" s="272"/>
      <c r="O102" s="272"/>
      <c r="P102" s="272"/>
      <c r="Q102" s="272"/>
      <c r="R102" s="272"/>
      <c r="S102" s="272"/>
      <c r="T102" s="27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4" t="s">
        <v>166</v>
      </c>
      <c r="AU102" s="274" t="s">
        <v>86</v>
      </c>
      <c r="AV102" s="15" t="s">
        <v>162</v>
      </c>
      <c r="AW102" s="15" t="s">
        <v>37</v>
      </c>
      <c r="AX102" s="15" t="s">
        <v>84</v>
      </c>
      <c r="AY102" s="274" t="s">
        <v>155</v>
      </c>
    </row>
    <row r="103" s="2" customFormat="1" ht="62.7" customHeight="1">
      <c r="A103" s="39"/>
      <c r="B103" s="40"/>
      <c r="C103" s="213" t="s">
        <v>174</v>
      </c>
      <c r="D103" s="213" t="s">
        <v>157</v>
      </c>
      <c r="E103" s="214" t="s">
        <v>462</v>
      </c>
      <c r="F103" s="215" t="s">
        <v>463</v>
      </c>
      <c r="G103" s="216" t="s">
        <v>200</v>
      </c>
      <c r="H103" s="217">
        <v>263.38999999999999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464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465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13" customFormat="1">
      <c r="A105" s="13"/>
      <c r="B105" s="231"/>
      <c r="C105" s="232"/>
      <c r="D105" s="233" t="s">
        <v>166</v>
      </c>
      <c r="E105" s="234" t="s">
        <v>19</v>
      </c>
      <c r="F105" s="235" t="s">
        <v>466</v>
      </c>
      <c r="G105" s="232"/>
      <c r="H105" s="236">
        <v>263.38999999999999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166</v>
      </c>
      <c r="AU105" s="242" t="s">
        <v>86</v>
      </c>
      <c r="AV105" s="13" t="s">
        <v>86</v>
      </c>
      <c r="AW105" s="13" t="s">
        <v>37</v>
      </c>
      <c r="AX105" s="13" t="s">
        <v>84</v>
      </c>
      <c r="AY105" s="242" t="s">
        <v>155</v>
      </c>
    </row>
    <row r="106" s="2" customFormat="1" ht="66.75" customHeight="1">
      <c r="A106" s="39"/>
      <c r="B106" s="40"/>
      <c r="C106" s="213" t="s">
        <v>162</v>
      </c>
      <c r="D106" s="213" t="s">
        <v>157</v>
      </c>
      <c r="E106" s="214" t="s">
        <v>467</v>
      </c>
      <c r="F106" s="215" t="s">
        <v>468</v>
      </c>
      <c r="G106" s="216" t="s">
        <v>200</v>
      </c>
      <c r="H106" s="217">
        <v>1316.9500000000001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162</v>
      </c>
      <c r="AT106" s="224" t="s">
        <v>157</v>
      </c>
      <c r="AU106" s="224" t="s">
        <v>86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162</v>
      </c>
      <c r="BM106" s="224" t="s">
        <v>469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470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86</v>
      </c>
    </row>
    <row r="108" s="13" customFormat="1">
      <c r="A108" s="13"/>
      <c r="B108" s="231"/>
      <c r="C108" s="232"/>
      <c r="D108" s="233" t="s">
        <v>166</v>
      </c>
      <c r="E108" s="234" t="s">
        <v>19</v>
      </c>
      <c r="F108" s="235" t="s">
        <v>471</v>
      </c>
      <c r="G108" s="232"/>
      <c r="H108" s="236">
        <v>1316.9500000000001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166</v>
      </c>
      <c r="AU108" s="242" t="s">
        <v>86</v>
      </c>
      <c r="AV108" s="13" t="s">
        <v>86</v>
      </c>
      <c r="AW108" s="13" t="s">
        <v>37</v>
      </c>
      <c r="AX108" s="13" t="s">
        <v>84</v>
      </c>
      <c r="AY108" s="242" t="s">
        <v>155</v>
      </c>
    </row>
    <row r="109" s="2" customFormat="1" ht="44.25" customHeight="1">
      <c r="A109" s="39"/>
      <c r="B109" s="40"/>
      <c r="C109" s="213" t="s">
        <v>183</v>
      </c>
      <c r="D109" s="213" t="s">
        <v>157</v>
      </c>
      <c r="E109" s="214" t="s">
        <v>357</v>
      </c>
      <c r="F109" s="215" t="s">
        <v>358</v>
      </c>
      <c r="G109" s="216" t="s">
        <v>340</v>
      </c>
      <c r="H109" s="217">
        <v>474.10199999999998</v>
      </c>
      <c r="I109" s="218"/>
      <c r="J109" s="219">
        <f>ROUND(I109*H109,2)</f>
        <v>0</v>
      </c>
      <c r="K109" s="215" t="s">
        <v>161</v>
      </c>
      <c r="L109" s="45"/>
      <c r="M109" s="220" t="s">
        <v>19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162</v>
      </c>
      <c r="AT109" s="224" t="s">
        <v>157</v>
      </c>
      <c r="AU109" s="224" t="s">
        <v>86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162</v>
      </c>
      <c r="BM109" s="224" t="s">
        <v>472</v>
      </c>
    </row>
    <row r="110" s="2" customFormat="1">
      <c r="A110" s="39"/>
      <c r="B110" s="40"/>
      <c r="C110" s="41"/>
      <c r="D110" s="226" t="s">
        <v>164</v>
      </c>
      <c r="E110" s="41"/>
      <c r="F110" s="227" t="s">
        <v>360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164</v>
      </c>
      <c r="AU110" s="18" t="s">
        <v>86</v>
      </c>
    </row>
    <row r="111" s="13" customFormat="1">
      <c r="A111" s="13"/>
      <c r="B111" s="231"/>
      <c r="C111" s="232"/>
      <c r="D111" s="233" t="s">
        <v>166</v>
      </c>
      <c r="E111" s="234" t="s">
        <v>19</v>
      </c>
      <c r="F111" s="235" t="s">
        <v>473</v>
      </c>
      <c r="G111" s="232"/>
      <c r="H111" s="236">
        <v>474.10199999999998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166</v>
      </c>
      <c r="AU111" s="242" t="s">
        <v>86</v>
      </c>
      <c r="AV111" s="13" t="s">
        <v>86</v>
      </c>
      <c r="AW111" s="13" t="s">
        <v>37</v>
      </c>
      <c r="AX111" s="13" t="s">
        <v>84</v>
      </c>
      <c r="AY111" s="242" t="s">
        <v>155</v>
      </c>
    </row>
    <row r="112" s="2" customFormat="1" ht="37.8" customHeight="1">
      <c r="A112" s="39"/>
      <c r="B112" s="40"/>
      <c r="C112" s="213" t="s">
        <v>190</v>
      </c>
      <c r="D112" s="213" t="s">
        <v>157</v>
      </c>
      <c r="E112" s="214" t="s">
        <v>474</v>
      </c>
      <c r="F112" s="215" t="s">
        <v>475</v>
      </c>
      <c r="G112" s="216" t="s">
        <v>200</v>
      </c>
      <c r="H112" s="217">
        <v>263.38999999999999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162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162</v>
      </c>
      <c r="BM112" s="224" t="s">
        <v>476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477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2" customFormat="1" ht="44.25" customHeight="1">
      <c r="A114" s="39"/>
      <c r="B114" s="40"/>
      <c r="C114" s="213" t="s">
        <v>197</v>
      </c>
      <c r="D114" s="213" t="s">
        <v>157</v>
      </c>
      <c r="E114" s="214" t="s">
        <v>478</v>
      </c>
      <c r="F114" s="215" t="s">
        <v>479</v>
      </c>
      <c r="G114" s="216" t="s">
        <v>200</v>
      </c>
      <c r="H114" s="217">
        <v>176.91999999999999</v>
      </c>
      <c r="I114" s="218"/>
      <c r="J114" s="219">
        <f>ROUND(I114*H114,2)</f>
        <v>0</v>
      </c>
      <c r="K114" s="215" t="s">
        <v>161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162</v>
      </c>
      <c r="AT114" s="224" t="s">
        <v>157</v>
      </c>
      <c r="AU114" s="224" t="s">
        <v>86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162</v>
      </c>
      <c r="BM114" s="224" t="s">
        <v>480</v>
      </c>
    </row>
    <row r="115" s="2" customFormat="1">
      <c r="A115" s="39"/>
      <c r="B115" s="40"/>
      <c r="C115" s="41"/>
      <c r="D115" s="226" t="s">
        <v>164</v>
      </c>
      <c r="E115" s="41"/>
      <c r="F115" s="227" t="s">
        <v>481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164</v>
      </c>
      <c r="AU115" s="18" t="s">
        <v>86</v>
      </c>
    </row>
    <row r="116" s="14" customFormat="1">
      <c r="A116" s="14"/>
      <c r="B116" s="243"/>
      <c r="C116" s="244"/>
      <c r="D116" s="233" t="s">
        <v>166</v>
      </c>
      <c r="E116" s="245" t="s">
        <v>19</v>
      </c>
      <c r="F116" s="246" t="s">
        <v>456</v>
      </c>
      <c r="G116" s="244"/>
      <c r="H116" s="245" t="s">
        <v>19</v>
      </c>
      <c r="I116" s="247"/>
      <c r="J116" s="244"/>
      <c r="K116" s="244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166</v>
      </c>
      <c r="AU116" s="252" t="s">
        <v>86</v>
      </c>
      <c r="AV116" s="14" t="s">
        <v>84</v>
      </c>
      <c r="AW116" s="14" t="s">
        <v>37</v>
      </c>
      <c r="AX116" s="14" t="s">
        <v>76</v>
      </c>
      <c r="AY116" s="252" t="s">
        <v>155</v>
      </c>
    </row>
    <row r="117" s="13" customFormat="1">
      <c r="A117" s="13"/>
      <c r="B117" s="231"/>
      <c r="C117" s="232"/>
      <c r="D117" s="233" t="s">
        <v>166</v>
      </c>
      <c r="E117" s="234" t="s">
        <v>19</v>
      </c>
      <c r="F117" s="235" t="s">
        <v>482</v>
      </c>
      <c r="G117" s="232"/>
      <c r="H117" s="236">
        <v>166.91999999999999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86</v>
      </c>
      <c r="AV117" s="13" t="s">
        <v>86</v>
      </c>
      <c r="AW117" s="13" t="s">
        <v>37</v>
      </c>
      <c r="AX117" s="13" t="s">
        <v>76</v>
      </c>
      <c r="AY117" s="242" t="s">
        <v>155</v>
      </c>
    </row>
    <row r="118" s="14" customFormat="1">
      <c r="A118" s="14"/>
      <c r="B118" s="243"/>
      <c r="C118" s="244"/>
      <c r="D118" s="233" t="s">
        <v>166</v>
      </c>
      <c r="E118" s="245" t="s">
        <v>19</v>
      </c>
      <c r="F118" s="246" t="s">
        <v>483</v>
      </c>
      <c r="G118" s="244"/>
      <c r="H118" s="245" t="s">
        <v>19</v>
      </c>
      <c r="I118" s="247"/>
      <c r="J118" s="244"/>
      <c r="K118" s="244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166</v>
      </c>
      <c r="AU118" s="252" t="s">
        <v>86</v>
      </c>
      <c r="AV118" s="14" t="s">
        <v>84</v>
      </c>
      <c r="AW118" s="14" t="s">
        <v>37</v>
      </c>
      <c r="AX118" s="14" t="s">
        <v>76</v>
      </c>
      <c r="AY118" s="252" t="s">
        <v>155</v>
      </c>
    </row>
    <row r="119" s="13" customFormat="1">
      <c r="A119" s="13"/>
      <c r="B119" s="231"/>
      <c r="C119" s="232"/>
      <c r="D119" s="233" t="s">
        <v>166</v>
      </c>
      <c r="E119" s="234" t="s">
        <v>19</v>
      </c>
      <c r="F119" s="235" t="s">
        <v>219</v>
      </c>
      <c r="G119" s="232"/>
      <c r="H119" s="236">
        <v>10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86</v>
      </c>
      <c r="AV119" s="13" t="s">
        <v>86</v>
      </c>
      <c r="AW119" s="13" t="s">
        <v>37</v>
      </c>
      <c r="AX119" s="13" t="s">
        <v>76</v>
      </c>
      <c r="AY119" s="242" t="s">
        <v>155</v>
      </c>
    </row>
    <row r="120" s="15" customFormat="1">
      <c r="A120" s="15"/>
      <c r="B120" s="264"/>
      <c r="C120" s="265"/>
      <c r="D120" s="233" t="s">
        <v>166</v>
      </c>
      <c r="E120" s="266" t="s">
        <v>19</v>
      </c>
      <c r="F120" s="267" t="s">
        <v>307</v>
      </c>
      <c r="G120" s="265"/>
      <c r="H120" s="268">
        <v>176.91999999999999</v>
      </c>
      <c r="I120" s="269"/>
      <c r="J120" s="265"/>
      <c r="K120" s="265"/>
      <c r="L120" s="270"/>
      <c r="M120" s="271"/>
      <c r="N120" s="272"/>
      <c r="O120" s="272"/>
      <c r="P120" s="272"/>
      <c r="Q120" s="272"/>
      <c r="R120" s="272"/>
      <c r="S120" s="272"/>
      <c r="T120" s="27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4" t="s">
        <v>166</v>
      </c>
      <c r="AU120" s="274" t="s">
        <v>86</v>
      </c>
      <c r="AV120" s="15" t="s">
        <v>162</v>
      </c>
      <c r="AW120" s="15" t="s">
        <v>37</v>
      </c>
      <c r="AX120" s="15" t="s">
        <v>84</v>
      </c>
      <c r="AY120" s="274" t="s">
        <v>155</v>
      </c>
    </row>
    <row r="121" s="2" customFormat="1" ht="16.5" customHeight="1">
      <c r="A121" s="39"/>
      <c r="B121" s="40"/>
      <c r="C121" s="253" t="s">
        <v>205</v>
      </c>
      <c r="D121" s="253" t="s">
        <v>229</v>
      </c>
      <c r="E121" s="254" t="s">
        <v>484</v>
      </c>
      <c r="F121" s="255" t="s">
        <v>485</v>
      </c>
      <c r="G121" s="256" t="s">
        <v>340</v>
      </c>
      <c r="H121" s="257">
        <v>272.87900000000002</v>
      </c>
      <c r="I121" s="258"/>
      <c r="J121" s="259">
        <f>ROUND(I121*H121,2)</f>
        <v>0</v>
      </c>
      <c r="K121" s="255" t="s">
        <v>161</v>
      </c>
      <c r="L121" s="260"/>
      <c r="M121" s="261" t="s">
        <v>19</v>
      </c>
      <c r="N121" s="262" t="s">
        <v>47</v>
      </c>
      <c r="O121" s="85"/>
      <c r="P121" s="222">
        <f>O121*H121</f>
        <v>0</v>
      </c>
      <c r="Q121" s="222">
        <v>1</v>
      </c>
      <c r="R121" s="222">
        <f>Q121*H121</f>
        <v>272.87900000000002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205</v>
      </c>
      <c r="AT121" s="224" t="s">
        <v>229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162</v>
      </c>
      <c r="BM121" s="224" t="s">
        <v>486</v>
      </c>
    </row>
    <row r="122" s="13" customFormat="1">
      <c r="A122" s="13"/>
      <c r="B122" s="231"/>
      <c r="C122" s="232"/>
      <c r="D122" s="233" t="s">
        <v>166</v>
      </c>
      <c r="E122" s="232"/>
      <c r="F122" s="235" t="s">
        <v>487</v>
      </c>
      <c r="G122" s="232"/>
      <c r="H122" s="236">
        <v>272.87900000000002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166</v>
      </c>
      <c r="AU122" s="242" t="s">
        <v>86</v>
      </c>
      <c r="AV122" s="13" t="s">
        <v>86</v>
      </c>
      <c r="AW122" s="13" t="s">
        <v>4</v>
      </c>
      <c r="AX122" s="13" t="s">
        <v>84</v>
      </c>
      <c r="AY122" s="242" t="s">
        <v>155</v>
      </c>
    </row>
    <row r="123" s="12" customFormat="1" ht="22.8" customHeight="1">
      <c r="A123" s="12"/>
      <c r="B123" s="197"/>
      <c r="C123" s="198"/>
      <c r="D123" s="199" t="s">
        <v>75</v>
      </c>
      <c r="E123" s="211" t="s">
        <v>86</v>
      </c>
      <c r="F123" s="211" t="s">
        <v>235</v>
      </c>
      <c r="G123" s="198"/>
      <c r="H123" s="198"/>
      <c r="I123" s="201"/>
      <c r="J123" s="212">
        <f>BK123</f>
        <v>0</v>
      </c>
      <c r="K123" s="198"/>
      <c r="L123" s="203"/>
      <c r="M123" s="204"/>
      <c r="N123" s="205"/>
      <c r="O123" s="205"/>
      <c r="P123" s="206">
        <f>SUM(P124:P143)</f>
        <v>0</v>
      </c>
      <c r="Q123" s="205"/>
      <c r="R123" s="206">
        <f>SUM(R124:R143)</f>
        <v>258.22579206999995</v>
      </c>
      <c r="S123" s="205"/>
      <c r="T123" s="207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84</v>
      </c>
      <c r="AT123" s="209" t="s">
        <v>75</v>
      </c>
      <c r="AU123" s="209" t="s">
        <v>84</v>
      </c>
      <c r="AY123" s="208" t="s">
        <v>155</v>
      </c>
      <c r="BK123" s="210">
        <f>SUM(BK124:BK143)</f>
        <v>0</v>
      </c>
    </row>
    <row r="124" s="2" customFormat="1" ht="37.8" customHeight="1">
      <c r="A124" s="39"/>
      <c r="B124" s="40"/>
      <c r="C124" s="213" t="s">
        <v>212</v>
      </c>
      <c r="D124" s="213" t="s">
        <v>157</v>
      </c>
      <c r="E124" s="214" t="s">
        <v>488</v>
      </c>
      <c r="F124" s="215" t="s">
        <v>489</v>
      </c>
      <c r="G124" s="216" t="s">
        <v>160</v>
      </c>
      <c r="H124" s="217">
        <v>368.07100000000003</v>
      </c>
      <c r="I124" s="218"/>
      <c r="J124" s="219">
        <f>ROUND(I124*H124,2)</f>
        <v>0</v>
      </c>
      <c r="K124" s="215" t="s">
        <v>161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0.00017000000000000001</v>
      </c>
      <c r="R124" s="222">
        <f>Q124*H124</f>
        <v>0.062572070000000007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162</v>
      </c>
      <c r="AT124" s="224" t="s">
        <v>157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490</v>
      </c>
    </row>
    <row r="125" s="2" customFormat="1">
      <c r="A125" s="39"/>
      <c r="B125" s="40"/>
      <c r="C125" s="41"/>
      <c r="D125" s="226" t="s">
        <v>164</v>
      </c>
      <c r="E125" s="41"/>
      <c r="F125" s="227" t="s">
        <v>491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164</v>
      </c>
      <c r="AU125" s="18" t="s">
        <v>86</v>
      </c>
    </row>
    <row r="126" s="14" customFormat="1">
      <c r="A126" s="14"/>
      <c r="B126" s="243"/>
      <c r="C126" s="244"/>
      <c r="D126" s="233" t="s">
        <v>166</v>
      </c>
      <c r="E126" s="245" t="s">
        <v>19</v>
      </c>
      <c r="F126" s="246" t="s">
        <v>492</v>
      </c>
      <c r="G126" s="244"/>
      <c r="H126" s="245" t="s">
        <v>19</v>
      </c>
      <c r="I126" s="247"/>
      <c r="J126" s="244"/>
      <c r="K126" s="244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166</v>
      </c>
      <c r="AU126" s="252" t="s">
        <v>86</v>
      </c>
      <c r="AV126" s="14" t="s">
        <v>84</v>
      </c>
      <c r="AW126" s="14" t="s">
        <v>37</v>
      </c>
      <c r="AX126" s="14" t="s">
        <v>76</v>
      </c>
      <c r="AY126" s="252" t="s">
        <v>155</v>
      </c>
    </row>
    <row r="127" s="13" customFormat="1">
      <c r="A127" s="13"/>
      <c r="B127" s="231"/>
      <c r="C127" s="232"/>
      <c r="D127" s="233" t="s">
        <v>166</v>
      </c>
      <c r="E127" s="234" t="s">
        <v>19</v>
      </c>
      <c r="F127" s="235" t="s">
        <v>493</v>
      </c>
      <c r="G127" s="232"/>
      <c r="H127" s="236">
        <v>94.953999999999994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86</v>
      </c>
      <c r="AV127" s="13" t="s">
        <v>86</v>
      </c>
      <c r="AW127" s="13" t="s">
        <v>37</v>
      </c>
      <c r="AX127" s="13" t="s">
        <v>76</v>
      </c>
      <c r="AY127" s="242" t="s">
        <v>155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494</v>
      </c>
      <c r="G128" s="232"/>
      <c r="H128" s="236">
        <v>221.30699999999999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76</v>
      </c>
      <c r="AY128" s="242" t="s">
        <v>155</v>
      </c>
    </row>
    <row r="129" s="14" customFormat="1">
      <c r="A129" s="14"/>
      <c r="B129" s="243"/>
      <c r="C129" s="244"/>
      <c r="D129" s="233" t="s">
        <v>166</v>
      </c>
      <c r="E129" s="245" t="s">
        <v>19</v>
      </c>
      <c r="F129" s="246" t="s">
        <v>495</v>
      </c>
      <c r="G129" s="244"/>
      <c r="H129" s="245" t="s">
        <v>19</v>
      </c>
      <c r="I129" s="247"/>
      <c r="J129" s="244"/>
      <c r="K129" s="244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166</v>
      </c>
      <c r="AU129" s="252" t="s">
        <v>86</v>
      </c>
      <c r="AV129" s="14" t="s">
        <v>84</v>
      </c>
      <c r="AW129" s="14" t="s">
        <v>37</v>
      </c>
      <c r="AX129" s="14" t="s">
        <v>76</v>
      </c>
      <c r="AY129" s="252" t="s">
        <v>155</v>
      </c>
    </row>
    <row r="130" s="13" customFormat="1">
      <c r="A130" s="13"/>
      <c r="B130" s="231"/>
      <c r="C130" s="232"/>
      <c r="D130" s="233" t="s">
        <v>166</v>
      </c>
      <c r="E130" s="234" t="s">
        <v>19</v>
      </c>
      <c r="F130" s="235" t="s">
        <v>496</v>
      </c>
      <c r="G130" s="232"/>
      <c r="H130" s="236">
        <v>51.810000000000002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166</v>
      </c>
      <c r="AU130" s="242" t="s">
        <v>86</v>
      </c>
      <c r="AV130" s="13" t="s">
        <v>86</v>
      </c>
      <c r="AW130" s="13" t="s">
        <v>37</v>
      </c>
      <c r="AX130" s="13" t="s">
        <v>76</v>
      </c>
      <c r="AY130" s="242" t="s">
        <v>155</v>
      </c>
    </row>
    <row r="131" s="15" customFormat="1">
      <c r="A131" s="15"/>
      <c r="B131" s="264"/>
      <c r="C131" s="265"/>
      <c r="D131" s="233" t="s">
        <v>166</v>
      </c>
      <c r="E131" s="266" t="s">
        <v>19</v>
      </c>
      <c r="F131" s="267" t="s">
        <v>307</v>
      </c>
      <c r="G131" s="265"/>
      <c r="H131" s="268">
        <v>368.07099999999997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166</v>
      </c>
      <c r="AU131" s="274" t="s">
        <v>86</v>
      </c>
      <c r="AV131" s="15" t="s">
        <v>162</v>
      </c>
      <c r="AW131" s="15" t="s">
        <v>37</v>
      </c>
      <c r="AX131" s="15" t="s">
        <v>84</v>
      </c>
      <c r="AY131" s="274" t="s">
        <v>155</v>
      </c>
    </row>
    <row r="132" s="2" customFormat="1" ht="24.15" customHeight="1">
      <c r="A132" s="39"/>
      <c r="B132" s="40"/>
      <c r="C132" s="253" t="s">
        <v>219</v>
      </c>
      <c r="D132" s="253" t="s">
        <v>229</v>
      </c>
      <c r="E132" s="254" t="s">
        <v>497</v>
      </c>
      <c r="F132" s="255" t="s">
        <v>498</v>
      </c>
      <c r="G132" s="256" t="s">
        <v>160</v>
      </c>
      <c r="H132" s="257">
        <v>435.98000000000002</v>
      </c>
      <c r="I132" s="258"/>
      <c r="J132" s="259">
        <f>ROUND(I132*H132,2)</f>
        <v>0</v>
      </c>
      <c r="K132" s="255" t="s">
        <v>161</v>
      </c>
      <c r="L132" s="260"/>
      <c r="M132" s="261" t="s">
        <v>19</v>
      </c>
      <c r="N132" s="262" t="s">
        <v>47</v>
      </c>
      <c r="O132" s="85"/>
      <c r="P132" s="222">
        <f>O132*H132</f>
        <v>0</v>
      </c>
      <c r="Q132" s="222">
        <v>0.00050000000000000001</v>
      </c>
      <c r="R132" s="222">
        <f>Q132*H132</f>
        <v>0.21799000000000002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205</v>
      </c>
      <c r="AT132" s="224" t="s">
        <v>229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162</v>
      </c>
      <c r="BM132" s="224" t="s">
        <v>499</v>
      </c>
    </row>
    <row r="133" s="13" customFormat="1">
      <c r="A133" s="13"/>
      <c r="B133" s="231"/>
      <c r="C133" s="232"/>
      <c r="D133" s="233" t="s">
        <v>166</v>
      </c>
      <c r="E133" s="232"/>
      <c r="F133" s="235" t="s">
        <v>500</v>
      </c>
      <c r="G133" s="232"/>
      <c r="H133" s="236">
        <v>435.98000000000002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166</v>
      </c>
      <c r="AU133" s="242" t="s">
        <v>86</v>
      </c>
      <c r="AV133" s="13" t="s">
        <v>86</v>
      </c>
      <c r="AW133" s="13" t="s">
        <v>4</v>
      </c>
      <c r="AX133" s="13" t="s">
        <v>84</v>
      </c>
      <c r="AY133" s="242" t="s">
        <v>155</v>
      </c>
    </row>
    <row r="134" s="2" customFormat="1" ht="66.75" customHeight="1">
      <c r="A134" s="39"/>
      <c r="B134" s="40"/>
      <c r="C134" s="213" t="s">
        <v>224</v>
      </c>
      <c r="D134" s="213" t="s">
        <v>157</v>
      </c>
      <c r="E134" s="214" t="s">
        <v>501</v>
      </c>
      <c r="F134" s="215" t="s">
        <v>502</v>
      </c>
      <c r="G134" s="216" t="s">
        <v>186</v>
      </c>
      <c r="H134" s="217">
        <v>1259</v>
      </c>
      <c r="I134" s="218"/>
      <c r="J134" s="219">
        <f>ROUND(I134*H134,2)</f>
        <v>0</v>
      </c>
      <c r="K134" s="215" t="s">
        <v>161</v>
      </c>
      <c r="L134" s="45"/>
      <c r="M134" s="220" t="s">
        <v>19</v>
      </c>
      <c r="N134" s="221" t="s">
        <v>47</v>
      </c>
      <c r="O134" s="85"/>
      <c r="P134" s="222">
        <f>O134*H134</f>
        <v>0</v>
      </c>
      <c r="Q134" s="222">
        <v>0.17993000000000001</v>
      </c>
      <c r="R134" s="222">
        <f>Q134*H134</f>
        <v>226.53187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162</v>
      </c>
      <c r="AT134" s="224" t="s">
        <v>157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503</v>
      </c>
    </row>
    <row r="135" s="2" customFormat="1">
      <c r="A135" s="39"/>
      <c r="B135" s="40"/>
      <c r="C135" s="41"/>
      <c r="D135" s="226" t="s">
        <v>164</v>
      </c>
      <c r="E135" s="41"/>
      <c r="F135" s="227" t="s">
        <v>504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164</v>
      </c>
      <c r="AU135" s="18" t="s">
        <v>86</v>
      </c>
    </row>
    <row r="136" s="14" customFormat="1">
      <c r="A136" s="14"/>
      <c r="B136" s="243"/>
      <c r="C136" s="244"/>
      <c r="D136" s="233" t="s">
        <v>166</v>
      </c>
      <c r="E136" s="245" t="s">
        <v>19</v>
      </c>
      <c r="F136" s="246" t="s">
        <v>456</v>
      </c>
      <c r="G136" s="244"/>
      <c r="H136" s="245" t="s">
        <v>19</v>
      </c>
      <c r="I136" s="247"/>
      <c r="J136" s="244"/>
      <c r="K136" s="244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166</v>
      </c>
      <c r="AU136" s="252" t="s">
        <v>86</v>
      </c>
      <c r="AV136" s="14" t="s">
        <v>84</v>
      </c>
      <c r="AW136" s="14" t="s">
        <v>37</v>
      </c>
      <c r="AX136" s="14" t="s">
        <v>76</v>
      </c>
      <c r="AY136" s="252" t="s">
        <v>155</v>
      </c>
    </row>
    <row r="137" s="13" customFormat="1">
      <c r="A137" s="13"/>
      <c r="B137" s="231"/>
      <c r="C137" s="232"/>
      <c r="D137" s="233" t="s">
        <v>166</v>
      </c>
      <c r="E137" s="234" t="s">
        <v>19</v>
      </c>
      <c r="F137" s="235" t="s">
        <v>505</v>
      </c>
      <c r="G137" s="232"/>
      <c r="H137" s="236">
        <v>378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166</v>
      </c>
      <c r="AU137" s="242" t="s">
        <v>86</v>
      </c>
      <c r="AV137" s="13" t="s">
        <v>86</v>
      </c>
      <c r="AW137" s="13" t="s">
        <v>37</v>
      </c>
      <c r="AX137" s="13" t="s">
        <v>76</v>
      </c>
      <c r="AY137" s="242" t="s">
        <v>155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506</v>
      </c>
      <c r="G138" s="232"/>
      <c r="H138" s="236">
        <v>881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76</v>
      </c>
      <c r="AY138" s="242" t="s">
        <v>155</v>
      </c>
    </row>
    <row r="139" s="15" customFormat="1">
      <c r="A139" s="15"/>
      <c r="B139" s="264"/>
      <c r="C139" s="265"/>
      <c r="D139" s="233" t="s">
        <v>166</v>
      </c>
      <c r="E139" s="266" t="s">
        <v>19</v>
      </c>
      <c r="F139" s="267" t="s">
        <v>307</v>
      </c>
      <c r="G139" s="265"/>
      <c r="H139" s="268">
        <v>1259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166</v>
      </c>
      <c r="AU139" s="274" t="s">
        <v>86</v>
      </c>
      <c r="AV139" s="15" t="s">
        <v>162</v>
      </c>
      <c r="AW139" s="15" t="s">
        <v>37</v>
      </c>
      <c r="AX139" s="15" t="s">
        <v>84</v>
      </c>
      <c r="AY139" s="274" t="s">
        <v>155</v>
      </c>
    </row>
    <row r="140" s="2" customFormat="1" ht="66.75" customHeight="1">
      <c r="A140" s="39"/>
      <c r="B140" s="40"/>
      <c r="C140" s="213" t="s">
        <v>8</v>
      </c>
      <c r="D140" s="213" t="s">
        <v>157</v>
      </c>
      <c r="E140" s="214" t="s">
        <v>507</v>
      </c>
      <c r="F140" s="215" t="s">
        <v>508</v>
      </c>
      <c r="G140" s="216" t="s">
        <v>186</v>
      </c>
      <c r="H140" s="217">
        <v>132</v>
      </c>
      <c r="I140" s="218"/>
      <c r="J140" s="219">
        <f>ROUND(I140*H140,2)</f>
        <v>0</v>
      </c>
      <c r="K140" s="215" t="s">
        <v>161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0.23798</v>
      </c>
      <c r="R140" s="222">
        <f>Q140*H140</f>
        <v>31.413360000000001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162</v>
      </c>
      <c r="AT140" s="224" t="s">
        <v>157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162</v>
      </c>
      <c r="BM140" s="224" t="s">
        <v>509</v>
      </c>
    </row>
    <row r="141" s="2" customFormat="1">
      <c r="A141" s="39"/>
      <c r="B141" s="40"/>
      <c r="C141" s="41"/>
      <c r="D141" s="226" t="s">
        <v>164</v>
      </c>
      <c r="E141" s="41"/>
      <c r="F141" s="227" t="s">
        <v>510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164</v>
      </c>
      <c r="AU141" s="18" t="s">
        <v>86</v>
      </c>
    </row>
    <row r="142" s="14" customFormat="1">
      <c r="A142" s="14"/>
      <c r="B142" s="243"/>
      <c r="C142" s="244"/>
      <c r="D142" s="233" t="s">
        <v>166</v>
      </c>
      <c r="E142" s="245" t="s">
        <v>19</v>
      </c>
      <c r="F142" s="246" t="s">
        <v>456</v>
      </c>
      <c r="G142" s="244"/>
      <c r="H142" s="245" t="s">
        <v>19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166</v>
      </c>
      <c r="AU142" s="252" t="s">
        <v>86</v>
      </c>
      <c r="AV142" s="14" t="s">
        <v>84</v>
      </c>
      <c r="AW142" s="14" t="s">
        <v>37</v>
      </c>
      <c r="AX142" s="14" t="s">
        <v>76</v>
      </c>
      <c r="AY142" s="252" t="s">
        <v>155</v>
      </c>
    </row>
    <row r="143" s="13" customFormat="1">
      <c r="A143" s="13"/>
      <c r="B143" s="231"/>
      <c r="C143" s="232"/>
      <c r="D143" s="233" t="s">
        <v>166</v>
      </c>
      <c r="E143" s="234" t="s">
        <v>19</v>
      </c>
      <c r="F143" s="235" t="s">
        <v>511</v>
      </c>
      <c r="G143" s="232"/>
      <c r="H143" s="236">
        <v>132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166</v>
      </c>
      <c r="AU143" s="242" t="s">
        <v>86</v>
      </c>
      <c r="AV143" s="13" t="s">
        <v>86</v>
      </c>
      <c r="AW143" s="13" t="s">
        <v>37</v>
      </c>
      <c r="AX143" s="13" t="s">
        <v>84</v>
      </c>
      <c r="AY143" s="242" t="s">
        <v>155</v>
      </c>
    </row>
    <row r="144" s="12" customFormat="1" ht="22.8" customHeight="1">
      <c r="A144" s="12"/>
      <c r="B144" s="197"/>
      <c r="C144" s="198"/>
      <c r="D144" s="199" t="s">
        <v>75</v>
      </c>
      <c r="E144" s="211" t="s">
        <v>174</v>
      </c>
      <c r="F144" s="211" t="s">
        <v>512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SUM(P145:P147)</f>
        <v>0</v>
      </c>
      <c r="Q144" s="205"/>
      <c r="R144" s="206">
        <f>SUM(R145:R147)</f>
        <v>0.248</v>
      </c>
      <c r="S144" s="205"/>
      <c r="T144" s="207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84</v>
      </c>
      <c r="AT144" s="209" t="s">
        <v>75</v>
      </c>
      <c r="AU144" s="209" t="s">
        <v>84</v>
      </c>
      <c r="AY144" s="208" t="s">
        <v>155</v>
      </c>
      <c r="BK144" s="210">
        <f>SUM(BK145:BK147)</f>
        <v>0</v>
      </c>
    </row>
    <row r="145" s="2" customFormat="1" ht="37.8" customHeight="1">
      <c r="A145" s="39"/>
      <c r="B145" s="40"/>
      <c r="C145" s="213" t="s">
        <v>236</v>
      </c>
      <c r="D145" s="213" t="s">
        <v>157</v>
      </c>
      <c r="E145" s="214" t="s">
        <v>513</v>
      </c>
      <c r="F145" s="215" t="s">
        <v>514</v>
      </c>
      <c r="G145" s="216" t="s">
        <v>322</v>
      </c>
      <c r="H145" s="217">
        <v>1</v>
      </c>
      <c r="I145" s="218"/>
      <c r="J145" s="219">
        <f>ROUND(I145*H145,2)</f>
        <v>0</v>
      </c>
      <c r="K145" s="215" t="s">
        <v>161</v>
      </c>
      <c r="L145" s="45"/>
      <c r="M145" s="220" t="s">
        <v>19</v>
      </c>
      <c r="N145" s="221" t="s">
        <v>47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162</v>
      </c>
      <c r="AT145" s="224" t="s">
        <v>157</v>
      </c>
      <c r="AU145" s="224" t="s">
        <v>86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162</v>
      </c>
      <c r="BM145" s="224" t="s">
        <v>515</v>
      </c>
    </row>
    <row r="146" s="2" customFormat="1">
      <c r="A146" s="39"/>
      <c r="B146" s="40"/>
      <c r="C146" s="41"/>
      <c r="D146" s="226" t="s">
        <v>164</v>
      </c>
      <c r="E146" s="41"/>
      <c r="F146" s="227" t="s">
        <v>516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164</v>
      </c>
      <c r="AU146" s="18" t="s">
        <v>86</v>
      </c>
    </row>
    <row r="147" s="2" customFormat="1" ht="37.8" customHeight="1">
      <c r="A147" s="39"/>
      <c r="B147" s="40"/>
      <c r="C147" s="253" t="s">
        <v>242</v>
      </c>
      <c r="D147" s="253" t="s">
        <v>229</v>
      </c>
      <c r="E147" s="254" t="s">
        <v>517</v>
      </c>
      <c r="F147" s="255" t="s">
        <v>518</v>
      </c>
      <c r="G147" s="256" t="s">
        <v>322</v>
      </c>
      <c r="H147" s="257">
        <v>1</v>
      </c>
      <c r="I147" s="258"/>
      <c r="J147" s="259">
        <f>ROUND(I147*H147,2)</f>
        <v>0</v>
      </c>
      <c r="K147" s="255" t="s">
        <v>19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0.248</v>
      </c>
      <c r="R147" s="222">
        <f>Q147*H147</f>
        <v>0.248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205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162</v>
      </c>
      <c r="BM147" s="224" t="s">
        <v>519</v>
      </c>
    </row>
    <row r="148" s="12" customFormat="1" ht="22.8" customHeight="1">
      <c r="A148" s="12"/>
      <c r="B148" s="197"/>
      <c r="C148" s="198"/>
      <c r="D148" s="199" t="s">
        <v>75</v>
      </c>
      <c r="E148" s="211" t="s">
        <v>162</v>
      </c>
      <c r="F148" s="211" t="s">
        <v>241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SUM(P149:P155)</f>
        <v>0</v>
      </c>
      <c r="Q148" s="205"/>
      <c r="R148" s="206">
        <f>SUM(R149:R155)</f>
        <v>0</v>
      </c>
      <c r="S148" s="205"/>
      <c r="T148" s="207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84</v>
      </c>
      <c r="AT148" s="209" t="s">
        <v>75</v>
      </c>
      <c r="AU148" s="209" t="s">
        <v>84</v>
      </c>
      <c r="AY148" s="208" t="s">
        <v>155</v>
      </c>
      <c r="BK148" s="210">
        <f>SUM(BK149:BK155)</f>
        <v>0</v>
      </c>
    </row>
    <row r="149" s="2" customFormat="1" ht="33" customHeight="1">
      <c r="A149" s="39"/>
      <c r="B149" s="40"/>
      <c r="C149" s="213" t="s">
        <v>250</v>
      </c>
      <c r="D149" s="213" t="s">
        <v>157</v>
      </c>
      <c r="E149" s="214" t="s">
        <v>520</v>
      </c>
      <c r="F149" s="215" t="s">
        <v>521</v>
      </c>
      <c r="G149" s="216" t="s">
        <v>200</v>
      </c>
      <c r="H149" s="217">
        <v>41.729999999999997</v>
      </c>
      <c r="I149" s="218"/>
      <c r="J149" s="219">
        <f>ROUND(I149*H149,2)</f>
        <v>0</v>
      </c>
      <c r="K149" s="215" t="s">
        <v>161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162</v>
      </c>
      <c r="AT149" s="224" t="s">
        <v>157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162</v>
      </c>
      <c r="BM149" s="224" t="s">
        <v>522</v>
      </c>
    </row>
    <row r="150" s="2" customFormat="1">
      <c r="A150" s="39"/>
      <c r="B150" s="40"/>
      <c r="C150" s="41"/>
      <c r="D150" s="226" t="s">
        <v>164</v>
      </c>
      <c r="E150" s="41"/>
      <c r="F150" s="227" t="s">
        <v>523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164</v>
      </c>
      <c r="AU150" s="18" t="s">
        <v>86</v>
      </c>
    </row>
    <row r="151" s="14" customFormat="1">
      <c r="A151" s="14"/>
      <c r="B151" s="243"/>
      <c r="C151" s="244"/>
      <c r="D151" s="233" t="s">
        <v>166</v>
      </c>
      <c r="E151" s="245" t="s">
        <v>19</v>
      </c>
      <c r="F151" s="246" t="s">
        <v>456</v>
      </c>
      <c r="G151" s="244"/>
      <c r="H151" s="245" t="s">
        <v>19</v>
      </c>
      <c r="I151" s="247"/>
      <c r="J151" s="244"/>
      <c r="K151" s="244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166</v>
      </c>
      <c r="AU151" s="252" t="s">
        <v>86</v>
      </c>
      <c r="AV151" s="14" t="s">
        <v>84</v>
      </c>
      <c r="AW151" s="14" t="s">
        <v>37</v>
      </c>
      <c r="AX151" s="14" t="s">
        <v>76</v>
      </c>
      <c r="AY151" s="252" t="s">
        <v>155</v>
      </c>
    </row>
    <row r="152" s="13" customFormat="1">
      <c r="A152" s="13"/>
      <c r="B152" s="231"/>
      <c r="C152" s="232"/>
      <c r="D152" s="233" t="s">
        <v>166</v>
      </c>
      <c r="E152" s="234" t="s">
        <v>19</v>
      </c>
      <c r="F152" s="235" t="s">
        <v>524</v>
      </c>
      <c r="G152" s="232"/>
      <c r="H152" s="236">
        <v>3.96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166</v>
      </c>
      <c r="AU152" s="242" t="s">
        <v>86</v>
      </c>
      <c r="AV152" s="13" t="s">
        <v>86</v>
      </c>
      <c r="AW152" s="13" t="s">
        <v>37</v>
      </c>
      <c r="AX152" s="13" t="s">
        <v>76</v>
      </c>
      <c r="AY152" s="242" t="s">
        <v>155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525</v>
      </c>
      <c r="G153" s="232"/>
      <c r="H153" s="236">
        <v>11.34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86</v>
      </c>
      <c r="AV153" s="13" t="s">
        <v>86</v>
      </c>
      <c r="AW153" s="13" t="s">
        <v>37</v>
      </c>
      <c r="AX153" s="13" t="s">
        <v>76</v>
      </c>
      <c r="AY153" s="242" t="s">
        <v>155</v>
      </c>
    </row>
    <row r="154" s="13" customFormat="1">
      <c r="A154" s="13"/>
      <c r="B154" s="231"/>
      <c r="C154" s="232"/>
      <c r="D154" s="233" t="s">
        <v>166</v>
      </c>
      <c r="E154" s="234" t="s">
        <v>19</v>
      </c>
      <c r="F154" s="235" t="s">
        <v>526</v>
      </c>
      <c r="G154" s="232"/>
      <c r="H154" s="236">
        <v>26.43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166</v>
      </c>
      <c r="AU154" s="242" t="s">
        <v>86</v>
      </c>
      <c r="AV154" s="13" t="s">
        <v>86</v>
      </c>
      <c r="AW154" s="13" t="s">
        <v>37</v>
      </c>
      <c r="AX154" s="13" t="s">
        <v>76</v>
      </c>
      <c r="AY154" s="242" t="s">
        <v>155</v>
      </c>
    </row>
    <row r="155" s="15" customFormat="1">
      <c r="A155" s="15"/>
      <c r="B155" s="264"/>
      <c r="C155" s="265"/>
      <c r="D155" s="233" t="s">
        <v>166</v>
      </c>
      <c r="E155" s="266" t="s">
        <v>19</v>
      </c>
      <c r="F155" s="267" t="s">
        <v>307</v>
      </c>
      <c r="G155" s="265"/>
      <c r="H155" s="268">
        <v>41.730000000000004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166</v>
      </c>
      <c r="AU155" s="274" t="s">
        <v>86</v>
      </c>
      <c r="AV155" s="15" t="s">
        <v>162</v>
      </c>
      <c r="AW155" s="15" t="s">
        <v>37</v>
      </c>
      <c r="AX155" s="15" t="s">
        <v>84</v>
      </c>
      <c r="AY155" s="274" t="s">
        <v>155</v>
      </c>
    </row>
    <row r="156" s="12" customFormat="1" ht="22.8" customHeight="1">
      <c r="A156" s="12"/>
      <c r="B156" s="197"/>
      <c r="C156" s="198"/>
      <c r="D156" s="199" t="s">
        <v>75</v>
      </c>
      <c r="E156" s="211" t="s">
        <v>205</v>
      </c>
      <c r="F156" s="211" t="s">
        <v>527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SUM(P157:P169)</f>
        <v>0</v>
      </c>
      <c r="Q156" s="205"/>
      <c r="R156" s="206">
        <f>SUM(R157:R169)</f>
        <v>0.88879119999999989</v>
      </c>
      <c r="S156" s="205"/>
      <c r="T156" s="207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84</v>
      </c>
      <c r="AT156" s="209" t="s">
        <v>75</v>
      </c>
      <c r="AU156" s="209" t="s">
        <v>84</v>
      </c>
      <c r="AY156" s="208" t="s">
        <v>155</v>
      </c>
      <c r="BK156" s="210">
        <f>SUM(BK157:BK169)</f>
        <v>0</v>
      </c>
    </row>
    <row r="157" s="2" customFormat="1" ht="24.15" customHeight="1">
      <c r="A157" s="39"/>
      <c r="B157" s="40"/>
      <c r="C157" s="213" t="s">
        <v>255</v>
      </c>
      <c r="D157" s="213" t="s">
        <v>157</v>
      </c>
      <c r="E157" s="214" t="s">
        <v>528</v>
      </c>
      <c r="F157" s="215" t="s">
        <v>529</v>
      </c>
      <c r="G157" s="216" t="s">
        <v>186</v>
      </c>
      <c r="H157" s="217">
        <v>18.5</v>
      </c>
      <c r="I157" s="218"/>
      <c r="J157" s="219">
        <f>ROUND(I157*H157,2)</f>
        <v>0</v>
      </c>
      <c r="K157" s="215" t="s">
        <v>161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1.0000000000000001E-05</v>
      </c>
      <c r="R157" s="222">
        <f>Q157*H157</f>
        <v>0.00018500000000000002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162</v>
      </c>
      <c r="AT157" s="224" t="s">
        <v>157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530</v>
      </c>
    </row>
    <row r="158" s="2" customFormat="1">
      <c r="A158" s="39"/>
      <c r="B158" s="40"/>
      <c r="C158" s="41"/>
      <c r="D158" s="226" t="s">
        <v>164</v>
      </c>
      <c r="E158" s="41"/>
      <c r="F158" s="227" t="s">
        <v>531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164</v>
      </c>
      <c r="AU158" s="18" t="s">
        <v>86</v>
      </c>
    </row>
    <row r="159" s="14" customFormat="1">
      <c r="A159" s="14"/>
      <c r="B159" s="243"/>
      <c r="C159" s="244"/>
      <c r="D159" s="233" t="s">
        <v>166</v>
      </c>
      <c r="E159" s="245" t="s">
        <v>19</v>
      </c>
      <c r="F159" s="246" t="s">
        <v>460</v>
      </c>
      <c r="G159" s="244"/>
      <c r="H159" s="245" t="s">
        <v>19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166</v>
      </c>
      <c r="AU159" s="252" t="s">
        <v>86</v>
      </c>
      <c r="AV159" s="14" t="s">
        <v>84</v>
      </c>
      <c r="AW159" s="14" t="s">
        <v>37</v>
      </c>
      <c r="AX159" s="14" t="s">
        <v>76</v>
      </c>
      <c r="AY159" s="252" t="s">
        <v>155</v>
      </c>
    </row>
    <row r="160" s="13" customFormat="1">
      <c r="A160" s="13"/>
      <c r="B160" s="231"/>
      <c r="C160" s="232"/>
      <c r="D160" s="233" t="s">
        <v>166</v>
      </c>
      <c r="E160" s="234" t="s">
        <v>19</v>
      </c>
      <c r="F160" s="235" t="s">
        <v>532</v>
      </c>
      <c r="G160" s="232"/>
      <c r="H160" s="236">
        <v>18.5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37</v>
      </c>
      <c r="AX160" s="13" t="s">
        <v>84</v>
      </c>
      <c r="AY160" s="242" t="s">
        <v>155</v>
      </c>
    </row>
    <row r="161" s="2" customFormat="1" ht="24.15" customHeight="1">
      <c r="A161" s="39"/>
      <c r="B161" s="40"/>
      <c r="C161" s="253" t="s">
        <v>260</v>
      </c>
      <c r="D161" s="253" t="s">
        <v>229</v>
      </c>
      <c r="E161" s="254" t="s">
        <v>533</v>
      </c>
      <c r="F161" s="255" t="s">
        <v>534</v>
      </c>
      <c r="G161" s="256" t="s">
        <v>186</v>
      </c>
      <c r="H161" s="257">
        <v>18.777999999999999</v>
      </c>
      <c r="I161" s="258"/>
      <c r="J161" s="259">
        <f>ROUND(I161*H161,2)</f>
        <v>0</v>
      </c>
      <c r="K161" s="255" t="s">
        <v>161</v>
      </c>
      <c r="L161" s="260"/>
      <c r="M161" s="261" t="s">
        <v>19</v>
      </c>
      <c r="N161" s="262" t="s">
        <v>47</v>
      </c>
      <c r="O161" s="85"/>
      <c r="P161" s="222">
        <f>O161*H161</f>
        <v>0</v>
      </c>
      <c r="Q161" s="222">
        <v>0.0028999999999999998</v>
      </c>
      <c r="R161" s="222">
        <f>Q161*H161</f>
        <v>0.054456199999999989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205</v>
      </c>
      <c r="AT161" s="224" t="s">
        <v>229</v>
      </c>
      <c r="AU161" s="224" t="s">
        <v>86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162</v>
      </c>
      <c r="BM161" s="224" t="s">
        <v>535</v>
      </c>
    </row>
    <row r="162" s="13" customFormat="1">
      <c r="A162" s="13"/>
      <c r="B162" s="231"/>
      <c r="C162" s="232"/>
      <c r="D162" s="233" t="s">
        <v>166</v>
      </c>
      <c r="E162" s="232"/>
      <c r="F162" s="235" t="s">
        <v>536</v>
      </c>
      <c r="G162" s="232"/>
      <c r="H162" s="236">
        <v>18.777999999999999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166</v>
      </c>
      <c r="AU162" s="242" t="s">
        <v>86</v>
      </c>
      <c r="AV162" s="13" t="s">
        <v>86</v>
      </c>
      <c r="AW162" s="13" t="s">
        <v>4</v>
      </c>
      <c r="AX162" s="13" t="s">
        <v>84</v>
      </c>
      <c r="AY162" s="242" t="s">
        <v>155</v>
      </c>
    </row>
    <row r="163" s="2" customFormat="1" ht="49.05" customHeight="1">
      <c r="A163" s="39"/>
      <c r="B163" s="40"/>
      <c r="C163" s="213" t="s">
        <v>265</v>
      </c>
      <c r="D163" s="213" t="s">
        <v>157</v>
      </c>
      <c r="E163" s="214" t="s">
        <v>537</v>
      </c>
      <c r="F163" s="215" t="s">
        <v>538</v>
      </c>
      <c r="G163" s="216" t="s">
        <v>322</v>
      </c>
      <c r="H163" s="217">
        <v>1</v>
      </c>
      <c r="I163" s="218"/>
      <c r="J163" s="219">
        <f>ROUND(I163*H163,2)</f>
        <v>0</v>
      </c>
      <c r="K163" s="215" t="s">
        <v>161</v>
      </c>
      <c r="L163" s="45"/>
      <c r="M163" s="220" t="s">
        <v>19</v>
      </c>
      <c r="N163" s="221" t="s">
        <v>47</v>
      </c>
      <c r="O163" s="85"/>
      <c r="P163" s="222">
        <f>O163*H163</f>
        <v>0</v>
      </c>
      <c r="Q163" s="222">
        <v>0.035380000000000002</v>
      </c>
      <c r="R163" s="222">
        <f>Q163*H163</f>
        <v>0.035380000000000002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162</v>
      </c>
      <c r="AT163" s="224" t="s">
        <v>157</v>
      </c>
      <c r="AU163" s="224" t="s">
        <v>86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162</v>
      </c>
      <c r="BM163" s="224" t="s">
        <v>539</v>
      </c>
    </row>
    <row r="164" s="2" customFormat="1">
      <c r="A164" s="39"/>
      <c r="B164" s="40"/>
      <c r="C164" s="41"/>
      <c r="D164" s="226" t="s">
        <v>164</v>
      </c>
      <c r="E164" s="41"/>
      <c r="F164" s="227" t="s">
        <v>540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164</v>
      </c>
      <c r="AU164" s="18" t="s">
        <v>86</v>
      </c>
    </row>
    <row r="165" s="2" customFormat="1" ht="37.8" customHeight="1">
      <c r="A165" s="39"/>
      <c r="B165" s="40"/>
      <c r="C165" s="213" t="s">
        <v>270</v>
      </c>
      <c r="D165" s="213" t="s">
        <v>157</v>
      </c>
      <c r="E165" s="214" t="s">
        <v>541</v>
      </c>
      <c r="F165" s="215" t="s">
        <v>542</v>
      </c>
      <c r="G165" s="216" t="s">
        <v>322</v>
      </c>
      <c r="H165" s="217">
        <v>1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0.037249999999999998</v>
      </c>
      <c r="R165" s="222">
        <f>Q165*H165</f>
        <v>0.037249999999999998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543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544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2" customFormat="1" ht="24.15" customHeight="1">
      <c r="A167" s="39"/>
      <c r="B167" s="40"/>
      <c r="C167" s="213" t="s">
        <v>275</v>
      </c>
      <c r="D167" s="213" t="s">
        <v>157</v>
      </c>
      <c r="E167" s="214" t="s">
        <v>545</v>
      </c>
      <c r="F167" s="215" t="s">
        <v>546</v>
      </c>
      <c r="G167" s="216" t="s">
        <v>322</v>
      </c>
      <c r="H167" s="217">
        <v>2</v>
      </c>
      <c r="I167" s="218"/>
      <c r="J167" s="219">
        <f>ROUND(I167*H167,2)</f>
        <v>0</v>
      </c>
      <c r="K167" s="215" t="s">
        <v>161</v>
      </c>
      <c r="L167" s="45"/>
      <c r="M167" s="220" t="s">
        <v>19</v>
      </c>
      <c r="N167" s="221" t="s">
        <v>47</v>
      </c>
      <c r="O167" s="85"/>
      <c r="P167" s="222">
        <f>O167*H167</f>
        <v>0</v>
      </c>
      <c r="Q167" s="222">
        <v>0.030759999999999999</v>
      </c>
      <c r="R167" s="222">
        <f>Q167*H167</f>
        <v>0.061519999999999998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434</v>
      </c>
      <c r="AT167" s="224" t="s">
        <v>157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434</v>
      </c>
      <c r="BM167" s="224" t="s">
        <v>547</v>
      </c>
    </row>
    <row r="168" s="2" customFormat="1">
      <c r="A168" s="39"/>
      <c r="B168" s="40"/>
      <c r="C168" s="41"/>
      <c r="D168" s="226" t="s">
        <v>164</v>
      </c>
      <c r="E168" s="41"/>
      <c r="F168" s="227" t="s">
        <v>548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164</v>
      </c>
      <c r="AU168" s="18" t="s">
        <v>86</v>
      </c>
    </row>
    <row r="169" s="2" customFormat="1" ht="33" customHeight="1">
      <c r="A169" s="39"/>
      <c r="B169" s="40"/>
      <c r="C169" s="253" t="s">
        <v>7</v>
      </c>
      <c r="D169" s="253" t="s">
        <v>229</v>
      </c>
      <c r="E169" s="254" t="s">
        <v>549</v>
      </c>
      <c r="F169" s="255" t="s">
        <v>550</v>
      </c>
      <c r="G169" s="256" t="s">
        <v>322</v>
      </c>
      <c r="H169" s="257">
        <v>2</v>
      </c>
      <c r="I169" s="258"/>
      <c r="J169" s="259">
        <f>ROUND(I169*H169,2)</f>
        <v>0</v>
      </c>
      <c r="K169" s="255" t="s">
        <v>161</v>
      </c>
      <c r="L169" s="260"/>
      <c r="M169" s="261" t="s">
        <v>19</v>
      </c>
      <c r="N169" s="262" t="s">
        <v>47</v>
      </c>
      <c r="O169" s="85"/>
      <c r="P169" s="222">
        <f>O169*H169</f>
        <v>0</v>
      </c>
      <c r="Q169" s="222">
        <v>0.34999999999999998</v>
      </c>
      <c r="R169" s="222">
        <f>Q169*H169</f>
        <v>0.69999999999999996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434</v>
      </c>
      <c r="AT169" s="224" t="s">
        <v>229</v>
      </c>
      <c r="AU169" s="224" t="s">
        <v>86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434</v>
      </c>
      <c r="BM169" s="224" t="s">
        <v>551</v>
      </c>
    </row>
    <row r="170" s="12" customFormat="1" ht="22.8" customHeight="1">
      <c r="A170" s="12"/>
      <c r="B170" s="197"/>
      <c r="C170" s="198"/>
      <c r="D170" s="199" t="s">
        <v>75</v>
      </c>
      <c r="E170" s="211" t="s">
        <v>377</v>
      </c>
      <c r="F170" s="211" t="s">
        <v>378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SUM(P171:P172)</f>
        <v>0</v>
      </c>
      <c r="Q170" s="205"/>
      <c r="R170" s="206">
        <f>SUM(R171:R172)</f>
        <v>0</v>
      </c>
      <c r="S170" s="205"/>
      <c r="T170" s="207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84</v>
      </c>
      <c r="AT170" s="209" t="s">
        <v>75</v>
      </c>
      <c r="AU170" s="209" t="s">
        <v>84</v>
      </c>
      <c r="AY170" s="208" t="s">
        <v>155</v>
      </c>
      <c r="BK170" s="210">
        <f>SUM(BK171:BK172)</f>
        <v>0</v>
      </c>
    </row>
    <row r="171" s="2" customFormat="1" ht="49.05" customHeight="1">
      <c r="A171" s="39"/>
      <c r="B171" s="40"/>
      <c r="C171" s="213" t="s">
        <v>292</v>
      </c>
      <c r="D171" s="213" t="s">
        <v>157</v>
      </c>
      <c r="E171" s="214" t="s">
        <v>552</v>
      </c>
      <c r="F171" s="215" t="s">
        <v>553</v>
      </c>
      <c r="G171" s="216" t="s">
        <v>340</v>
      </c>
      <c r="H171" s="217">
        <v>531.48000000000002</v>
      </c>
      <c r="I171" s="218"/>
      <c r="J171" s="219">
        <f>ROUND(I171*H171,2)</f>
        <v>0</v>
      </c>
      <c r="K171" s="215" t="s">
        <v>161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162</v>
      </c>
      <c r="AT171" s="224" t="s">
        <v>157</v>
      </c>
      <c r="AU171" s="224" t="s">
        <v>86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162</v>
      </c>
      <c r="BM171" s="224" t="s">
        <v>554</v>
      </c>
    </row>
    <row r="172" s="2" customFormat="1">
      <c r="A172" s="39"/>
      <c r="B172" s="40"/>
      <c r="C172" s="41"/>
      <c r="D172" s="226" t="s">
        <v>164</v>
      </c>
      <c r="E172" s="41"/>
      <c r="F172" s="227" t="s">
        <v>555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164</v>
      </c>
      <c r="AU172" s="18" t="s">
        <v>86</v>
      </c>
    </row>
    <row r="173" s="12" customFormat="1" ht="25.92" customHeight="1">
      <c r="A173" s="12"/>
      <c r="B173" s="197"/>
      <c r="C173" s="198"/>
      <c r="D173" s="199" t="s">
        <v>75</v>
      </c>
      <c r="E173" s="200" t="s">
        <v>428</v>
      </c>
      <c r="F173" s="200" t="s">
        <v>429</v>
      </c>
      <c r="G173" s="198"/>
      <c r="H173" s="198"/>
      <c r="I173" s="201"/>
      <c r="J173" s="202">
        <f>BK173</f>
        <v>0</v>
      </c>
      <c r="K173" s="198"/>
      <c r="L173" s="203"/>
      <c r="M173" s="204"/>
      <c r="N173" s="205"/>
      <c r="O173" s="205"/>
      <c r="P173" s="206">
        <f>SUM(P174:P175)</f>
        <v>0</v>
      </c>
      <c r="Q173" s="205"/>
      <c r="R173" s="206">
        <f>SUM(R174:R175)</f>
        <v>0</v>
      </c>
      <c r="S173" s="205"/>
      <c r="T173" s="207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162</v>
      </c>
      <c r="AT173" s="209" t="s">
        <v>75</v>
      </c>
      <c r="AU173" s="209" t="s">
        <v>76</v>
      </c>
      <c r="AY173" s="208" t="s">
        <v>155</v>
      </c>
      <c r="BK173" s="210">
        <f>SUM(BK174:BK175)</f>
        <v>0</v>
      </c>
    </row>
    <row r="174" s="2" customFormat="1" ht="24.15" customHeight="1">
      <c r="A174" s="39"/>
      <c r="B174" s="40"/>
      <c r="C174" s="213" t="s">
        <v>300</v>
      </c>
      <c r="D174" s="213" t="s">
        <v>157</v>
      </c>
      <c r="E174" s="214" t="s">
        <v>556</v>
      </c>
      <c r="F174" s="215" t="s">
        <v>557</v>
      </c>
      <c r="G174" s="216" t="s">
        <v>433</v>
      </c>
      <c r="H174" s="217">
        <v>100</v>
      </c>
      <c r="I174" s="218"/>
      <c r="J174" s="219">
        <f>ROUND(I174*H174,2)</f>
        <v>0</v>
      </c>
      <c r="K174" s="215" t="s">
        <v>161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434</v>
      </c>
      <c r="AT174" s="224" t="s">
        <v>157</v>
      </c>
      <c r="AU174" s="224" t="s">
        <v>84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434</v>
      </c>
      <c r="BM174" s="224" t="s">
        <v>558</v>
      </c>
    </row>
    <row r="175" s="2" customFormat="1">
      <c r="A175" s="39"/>
      <c r="B175" s="40"/>
      <c r="C175" s="41"/>
      <c r="D175" s="226" t="s">
        <v>164</v>
      </c>
      <c r="E175" s="41"/>
      <c r="F175" s="227" t="s">
        <v>559</v>
      </c>
      <c r="G175" s="41"/>
      <c r="H175" s="41"/>
      <c r="I175" s="228"/>
      <c r="J175" s="41"/>
      <c r="K175" s="41"/>
      <c r="L175" s="45"/>
      <c r="M175" s="278"/>
      <c r="N175" s="279"/>
      <c r="O175" s="280"/>
      <c r="P175" s="280"/>
      <c r="Q175" s="280"/>
      <c r="R175" s="280"/>
      <c r="S175" s="280"/>
      <c r="T175" s="281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164</v>
      </c>
      <c r="AU175" s="18" t="s">
        <v>84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E7tK8JXYxOqXnCZowNiTQEi1OQrdHzOzJD4xC3sDwQJcXr7EljfFzkotPFJOQDNMX1fHkLs3P8oxbo0UdFfk0w==" hashValue="1HC+Sop87QS2UUxX/yyxEHBbcMoOj3vMMvVViI36YSccDWvNW3L9/R+dyTFvVWfbAGf8/z+F4orkWOMxG+dFYQ==" algorithmName="SHA-512" password="CC35"/>
  <autoFilter ref="C86:K17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31151100"/>
    <hyperlink ref="F95" r:id="rId2" display="https://podminky.urs.cz/item/CS_URS_2024_02/132151104"/>
    <hyperlink ref="F104" r:id="rId3" display="https://podminky.urs.cz/item/CS_URS_2024_02/162751117"/>
    <hyperlink ref="F107" r:id="rId4" display="https://podminky.urs.cz/item/CS_URS_2024_02/162751119"/>
    <hyperlink ref="F110" r:id="rId5" display="https://podminky.urs.cz/item/CS_URS_2024_02/171201231"/>
    <hyperlink ref="F113" r:id="rId6" display="https://podminky.urs.cz/item/CS_URS_2024_02/171251201"/>
    <hyperlink ref="F115" r:id="rId7" display="https://podminky.urs.cz/item/CS_URS_2024_02/174151101"/>
    <hyperlink ref="F125" r:id="rId8" display="https://podminky.urs.cz/item/CS_URS_2024_02/211971110"/>
    <hyperlink ref="F135" r:id="rId9" display="https://podminky.urs.cz/item/CS_URS_2024_02/212751103"/>
    <hyperlink ref="F141" r:id="rId10" display="https://podminky.urs.cz/item/CS_URS_2024_02/212751105"/>
    <hyperlink ref="F146" r:id="rId11" display="https://podminky.urs.cz/item/CS_URS_2024_02/382124124"/>
    <hyperlink ref="F150" r:id="rId12" display="https://podminky.urs.cz/item/CS_URS_2024_02/451573111"/>
    <hyperlink ref="F158" r:id="rId13" display="https://podminky.urs.cz/item/CS_URS_2024_02/871310310"/>
    <hyperlink ref="F164" r:id="rId14" display="https://podminky.urs.cz/item/CS_URS_2024_02/894811241"/>
    <hyperlink ref="F166" r:id="rId15" display="https://podminky.urs.cz/item/CS_URS_2024_02/894812063"/>
    <hyperlink ref="F168" r:id="rId16" display="https://podminky.urs.cz/item/CS_URS_2024_02/895941367"/>
    <hyperlink ref="F172" r:id="rId17" display="https://podminky.urs.cz/item/CS_URS_2024_02/998276101"/>
    <hyperlink ref="F175" r:id="rId18" display="https://podminky.urs.cz/item/CS_URS_2024_02/HZS3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560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ROUND((SUM(BE90:BE162)),  2)</f>
        <v>0</v>
      </c>
      <c r="G33" s="39"/>
      <c r="H33" s="39"/>
      <c r="I33" s="158">
        <v>0.20999999999999999</v>
      </c>
      <c r="J33" s="157">
        <f>ROUND(((SUM(BE90:BE162))*I33),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ROUND((SUM(BF90:BF162)),  2)</f>
        <v>0</v>
      </c>
      <c r="G34" s="39"/>
      <c r="H34" s="39"/>
      <c r="I34" s="158">
        <v>0.12</v>
      </c>
      <c r="J34" s="157">
        <f>ROUND(((SUM(BF90:BF162))*I34),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ROUND((SUM(BG90:BG162)),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ROUND((SUM(BH90:BH162)),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ROUND((SUM(BI90:BI162)),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D.3. - Zavlažovací systém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561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75"/>
      <c r="C61" s="176"/>
      <c r="D61" s="177" t="s">
        <v>562</v>
      </c>
      <c r="E61" s="178"/>
      <c r="F61" s="178"/>
      <c r="G61" s="178"/>
      <c r="H61" s="178"/>
      <c r="I61" s="178"/>
      <c r="J61" s="179">
        <f>J110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75"/>
      <c r="C62" s="176"/>
      <c r="D62" s="177" t="s">
        <v>563</v>
      </c>
      <c r="E62" s="178"/>
      <c r="F62" s="178"/>
      <c r="G62" s="178"/>
      <c r="H62" s="178"/>
      <c r="I62" s="178"/>
      <c r="J62" s="179">
        <f>J112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1"/>
      <c r="C63" s="126"/>
      <c r="D63" s="182" t="s">
        <v>564</v>
      </c>
      <c r="E63" s="183"/>
      <c r="F63" s="183"/>
      <c r="G63" s="183"/>
      <c r="H63" s="183"/>
      <c r="I63" s="183"/>
      <c r="J63" s="184">
        <f>J114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565</v>
      </c>
      <c r="E64" s="183"/>
      <c r="F64" s="183"/>
      <c r="G64" s="183"/>
      <c r="H64" s="183"/>
      <c r="I64" s="183"/>
      <c r="J64" s="184">
        <f>J119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566</v>
      </c>
      <c r="E65" s="178"/>
      <c r="F65" s="178"/>
      <c r="G65" s="178"/>
      <c r="H65" s="178"/>
      <c r="I65" s="178"/>
      <c r="J65" s="179">
        <f>J131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1"/>
      <c r="C66" s="126"/>
      <c r="D66" s="182" t="s">
        <v>567</v>
      </c>
      <c r="E66" s="183"/>
      <c r="F66" s="183"/>
      <c r="G66" s="183"/>
      <c r="H66" s="183"/>
      <c r="I66" s="183"/>
      <c r="J66" s="184">
        <f>J132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568</v>
      </c>
      <c r="E67" s="178"/>
      <c r="F67" s="178"/>
      <c r="G67" s="178"/>
      <c r="H67" s="178"/>
      <c r="I67" s="178"/>
      <c r="J67" s="179">
        <f>J142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5"/>
      <c r="C68" s="176"/>
      <c r="D68" s="177" t="s">
        <v>569</v>
      </c>
      <c r="E68" s="178"/>
      <c r="F68" s="178"/>
      <c r="G68" s="178"/>
      <c r="H68" s="178"/>
      <c r="I68" s="178"/>
      <c r="J68" s="179">
        <f>J144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1"/>
      <c r="C69" s="126"/>
      <c r="D69" s="182" t="s">
        <v>570</v>
      </c>
      <c r="E69" s="183"/>
      <c r="F69" s="183"/>
      <c r="G69" s="183"/>
      <c r="H69" s="183"/>
      <c r="I69" s="183"/>
      <c r="J69" s="184">
        <f>J145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571</v>
      </c>
      <c r="E70" s="183"/>
      <c r="F70" s="183"/>
      <c r="G70" s="183"/>
      <c r="H70" s="183"/>
      <c r="I70" s="183"/>
      <c r="J70" s="184">
        <f>J157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Technické zhodnocení fotbalového hřiště UMT areál Viktoria, Mariánské Lázně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D.3. - Zavlažovací systém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par.č.: 881, 126/7, 126/9</v>
      </c>
      <c r="G84" s="41"/>
      <c r="H84" s="41"/>
      <c r="I84" s="33" t="s">
        <v>23</v>
      </c>
      <c r="J84" s="73" t="str">
        <f>IF(J12="","",J12)</f>
        <v>24. 1. 2024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Mariánské Lázně</v>
      </c>
      <c r="G86" s="41"/>
      <c r="H86" s="41"/>
      <c r="I86" s="33" t="s">
        <v>33</v>
      </c>
      <c r="J86" s="37" t="str">
        <f>E21</f>
        <v>MSP Projekty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141</v>
      </c>
      <c r="D89" s="189" t="s">
        <v>61</v>
      </c>
      <c r="E89" s="189" t="s">
        <v>57</v>
      </c>
      <c r="F89" s="189" t="s">
        <v>58</v>
      </c>
      <c r="G89" s="189" t="s">
        <v>142</v>
      </c>
      <c r="H89" s="189" t="s">
        <v>143</v>
      </c>
      <c r="I89" s="189" t="s">
        <v>144</v>
      </c>
      <c r="J89" s="189" t="s">
        <v>127</v>
      </c>
      <c r="K89" s="190" t="s">
        <v>145</v>
      </c>
      <c r="L89" s="191"/>
      <c r="M89" s="93" t="s">
        <v>19</v>
      </c>
      <c r="N89" s="94" t="s">
        <v>46</v>
      </c>
      <c r="O89" s="94" t="s">
        <v>146</v>
      </c>
      <c r="P89" s="94" t="s">
        <v>147</v>
      </c>
      <c r="Q89" s="94" t="s">
        <v>148</v>
      </c>
      <c r="R89" s="94" t="s">
        <v>149</v>
      </c>
      <c r="S89" s="94" t="s">
        <v>150</v>
      </c>
      <c r="T89" s="95" t="s">
        <v>151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152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P91+P110+P112+P131+P142+P144</f>
        <v>0</v>
      </c>
      <c r="Q90" s="97"/>
      <c r="R90" s="194">
        <f>R91+R110+R112+R131+R142+R144</f>
        <v>18.899999999999999</v>
      </c>
      <c r="S90" s="97"/>
      <c r="T90" s="195">
        <f>T91+T110+T112+T131+T142+T144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BK91+BK110+BK112+BK131+BK142+BK144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572</v>
      </c>
      <c r="F91" s="200" t="s">
        <v>156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SUM(P92:P109)</f>
        <v>0</v>
      </c>
      <c r="Q91" s="205"/>
      <c r="R91" s="206">
        <f>SUM(R92:R109)</f>
        <v>18.899999999999999</v>
      </c>
      <c r="S91" s="205"/>
      <c r="T91" s="207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76</v>
      </c>
      <c r="AY91" s="208" t="s">
        <v>155</v>
      </c>
      <c r="BK91" s="210">
        <f>SUM(BK92:BK109)</f>
        <v>0</v>
      </c>
    </row>
    <row r="92" s="2" customFormat="1" ht="44.25" customHeight="1">
      <c r="A92" s="39"/>
      <c r="B92" s="40"/>
      <c r="C92" s="213" t="s">
        <v>84</v>
      </c>
      <c r="D92" s="213" t="s">
        <v>157</v>
      </c>
      <c r="E92" s="214" t="s">
        <v>573</v>
      </c>
      <c r="F92" s="215" t="s">
        <v>574</v>
      </c>
      <c r="G92" s="216" t="s">
        <v>200</v>
      </c>
      <c r="H92" s="217">
        <v>14</v>
      </c>
      <c r="I92" s="218"/>
      <c r="J92" s="219">
        <f>ROUND(I92*H92,2)</f>
        <v>0</v>
      </c>
      <c r="K92" s="215" t="s">
        <v>161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162</v>
      </c>
      <c r="AT92" s="224" t="s">
        <v>157</v>
      </c>
      <c r="AU92" s="224" t="s">
        <v>84</v>
      </c>
      <c r="AY92" s="18" t="s">
        <v>155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162</v>
      </c>
      <c r="BM92" s="224" t="s">
        <v>575</v>
      </c>
    </row>
    <row r="93" s="2" customFormat="1">
      <c r="A93" s="39"/>
      <c r="B93" s="40"/>
      <c r="C93" s="41"/>
      <c r="D93" s="226" t="s">
        <v>164</v>
      </c>
      <c r="E93" s="41"/>
      <c r="F93" s="227" t="s">
        <v>576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84</v>
      </c>
    </row>
    <row r="94" s="2" customFormat="1" ht="24.15" customHeight="1">
      <c r="A94" s="39"/>
      <c r="B94" s="40"/>
      <c r="C94" s="213" t="s">
        <v>86</v>
      </c>
      <c r="D94" s="213" t="s">
        <v>157</v>
      </c>
      <c r="E94" s="214" t="s">
        <v>577</v>
      </c>
      <c r="F94" s="215" t="s">
        <v>578</v>
      </c>
      <c r="G94" s="216" t="s">
        <v>200</v>
      </c>
      <c r="H94" s="217">
        <v>0.93400000000000005</v>
      </c>
      <c r="I94" s="218"/>
      <c r="J94" s="219">
        <f>ROUND(I94*H94,2)</f>
        <v>0</v>
      </c>
      <c r="K94" s="215" t="s">
        <v>161</v>
      </c>
      <c r="L94" s="45"/>
      <c r="M94" s="220" t="s">
        <v>19</v>
      </c>
      <c r="N94" s="221" t="s">
        <v>47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162</v>
      </c>
      <c r="AT94" s="224" t="s">
        <v>157</v>
      </c>
      <c r="AU94" s="224" t="s">
        <v>84</v>
      </c>
      <c r="AY94" s="18" t="s">
        <v>155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84</v>
      </c>
      <c r="BK94" s="225">
        <f>ROUND(I94*H94,2)</f>
        <v>0</v>
      </c>
      <c r="BL94" s="18" t="s">
        <v>162</v>
      </c>
      <c r="BM94" s="224" t="s">
        <v>579</v>
      </c>
    </row>
    <row r="95" s="2" customFormat="1">
      <c r="A95" s="39"/>
      <c r="B95" s="40"/>
      <c r="C95" s="41"/>
      <c r="D95" s="226" t="s">
        <v>164</v>
      </c>
      <c r="E95" s="41"/>
      <c r="F95" s="227" t="s">
        <v>580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164</v>
      </c>
      <c r="AU95" s="18" t="s">
        <v>84</v>
      </c>
    </row>
    <row r="96" s="2" customFormat="1" ht="62.7" customHeight="1">
      <c r="A96" s="39"/>
      <c r="B96" s="40"/>
      <c r="C96" s="213" t="s">
        <v>174</v>
      </c>
      <c r="D96" s="213" t="s">
        <v>157</v>
      </c>
      <c r="E96" s="214" t="s">
        <v>462</v>
      </c>
      <c r="F96" s="215" t="s">
        <v>463</v>
      </c>
      <c r="G96" s="216" t="s">
        <v>200</v>
      </c>
      <c r="H96" s="217">
        <v>14.933999999999999</v>
      </c>
      <c r="I96" s="218"/>
      <c r="J96" s="219">
        <f>ROUND(I96*H96,2)</f>
        <v>0</v>
      </c>
      <c r="K96" s="215" t="s">
        <v>161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</v>
      </c>
      <c r="AT96" s="224" t="s">
        <v>157</v>
      </c>
      <c r="AU96" s="224" t="s">
        <v>84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162</v>
      </c>
      <c r="BM96" s="224" t="s">
        <v>581</v>
      </c>
    </row>
    <row r="97" s="2" customFormat="1">
      <c r="A97" s="39"/>
      <c r="B97" s="40"/>
      <c r="C97" s="41"/>
      <c r="D97" s="226" t="s">
        <v>164</v>
      </c>
      <c r="E97" s="41"/>
      <c r="F97" s="227" t="s">
        <v>465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164</v>
      </c>
      <c r="AU97" s="18" t="s">
        <v>84</v>
      </c>
    </row>
    <row r="98" s="2" customFormat="1" ht="66.75" customHeight="1">
      <c r="A98" s="39"/>
      <c r="B98" s="40"/>
      <c r="C98" s="213" t="s">
        <v>162</v>
      </c>
      <c r="D98" s="213" t="s">
        <v>157</v>
      </c>
      <c r="E98" s="214" t="s">
        <v>467</v>
      </c>
      <c r="F98" s="215" t="s">
        <v>468</v>
      </c>
      <c r="G98" s="216" t="s">
        <v>200</v>
      </c>
      <c r="H98" s="217">
        <v>224.00999999999999</v>
      </c>
      <c r="I98" s="218"/>
      <c r="J98" s="219">
        <f>ROUND(I98*H98,2)</f>
        <v>0</v>
      </c>
      <c r="K98" s="215" t="s">
        <v>161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162</v>
      </c>
      <c r="AT98" s="224" t="s">
        <v>157</v>
      </c>
      <c r="AU98" s="224" t="s">
        <v>84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162</v>
      </c>
      <c r="BM98" s="224" t="s">
        <v>582</v>
      </c>
    </row>
    <row r="99" s="2" customFormat="1">
      <c r="A99" s="39"/>
      <c r="B99" s="40"/>
      <c r="C99" s="41"/>
      <c r="D99" s="226" t="s">
        <v>164</v>
      </c>
      <c r="E99" s="41"/>
      <c r="F99" s="227" t="s">
        <v>470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84</v>
      </c>
    </row>
    <row r="100" s="13" customFormat="1">
      <c r="A100" s="13"/>
      <c r="B100" s="231"/>
      <c r="C100" s="232"/>
      <c r="D100" s="233" t="s">
        <v>166</v>
      </c>
      <c r="E100" s="234" t="s">
        <v>19</v>
      </c>
      <c r="F100" s="235" t="s">
        <v>583</v>
      </c>
      <c r="G100" s="232"/>
      <c r="H100" s="236">
        <v>224.00999999999999</v>
      </c>
      <c r="I100" s="237"/>
      <c r="J100" s="232"/>
      <c r="K100" s="232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166</v>
      </c>
      <c r="AU100" s="242" t="s">
        <v>84</v>
      </c>
      <c r="AV100" s="13" t="s">
        <v>86</v>
      </c>
      <c r="AW100" s="13" t="s">
        <v>37</v>
      </c>
      <c r="AX100" s="13" t="s">
        <v>84</v>
      </c>
      <c r="AY100" s="242" t="s">
        <v>155</v>
      </c>
    </row>
    <row r="101" s="2" customFormat="1" ht="37.8" customHeight="1">
      <c r="A101" s="39"/>
      <c r="B101" s="40"/>
      <c r="C101" s="213" t="s">
        <v>183</v>
      </c>
      <c r="D101" s="213" t="s">
        <v>157</v>
      </c>
      <c r="E101" s="214" t="s">
        <v>474</v>
      </c>
      <c r="F101" s="215" t="s">
        <v>475</v>
      </c>
      <c r="G101" s="216" t="s">
        <v>200</v>
      </c>
      <c r="H101" s="217">
        <v>14.933999999999999</v>
      </c>
      <c r="I101" s="218"/>
      <c r="J101" s="219">
        <f>ROUND(I101*H101,2)</f>
        <v>0</v>
      </c>
      <c r="K101" s="215" t="s">
        <v>161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162</v>
      </c>
      <c r="AT101" s="224" t="s">
        <v>157</v>
      </c>
      <c r="AU101" s="224" t="s">
        <v>84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162</v>
      </c>
      <c r="BM101" s="224" t="s">
        <v>584</v>
      </c>
    </row>
    <row r="102" s="2" customFormat="1">
      <c r="A102" s="39"/>
      <c r="B102" s="40"/>
      <c r="C102" s="41"/>
      <c r="D102" s="226" t="s">
        <v>164</v>
      </c>
      <c r="E102" s="41"/>
      <c r="F102" s="227" t="s">
        <v>477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164</v>
      </c>
      <c r="AU102" s="18" t="s">
        <v>84</v>
      </c>
    </row>
    <row r="103" s="2" customFormat="1" ht="44.25" customHeight="1">
      <c r="A103" s="39"/>
      <c r="B103" s="40"/>
      <c r="C103" s="213" t="s">
        <v>190</v>
      </c>
      <c r="D103" s="213" t="s">
        <v>157</v>
      </c>
      <c r="E103" s="214" t="s">
        <v>357</v>
      </c>
      <c r="F103" s="215" t="s">
        <v>358</v>
      </c>
      <c r="G103" s="216" t="s">
        <v>340</v>
      </c>
      <c r="H103" s="217">
        <v>26.881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84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585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360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84</v>
      </c>
    </row>
    <row r="105" s="13" customFormat="1">
      <c r="A105" s="13"/>
      <c r="B105" s="231"/>
      <c r="C105" s="232"/>
      <c r="D105" s="233" t="s">
        <v>166</v>
      </c>
      <c r="E105" s="234" t="s">
        <v>19</v>
      </c>
      <c r="F105" s="235" t="s">
        <v>586</v>
      </c>
      <c r="G105" s="232"/>
      <c r="H105" s="236">
        <v>26.881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166</v>
      </c>
      <c r="AU105" s="242" t="s">
        <v>84</v>
      </c>
      <c r="AV105" s="13" t="s">
        <v>86</v>
      </c>
      <c r="AW105" s="13" t="s">
        <v>37</v>
      </c>
      <c r="AX105" s="13" t="s">
        <v>84</v>
      </c>
      <c r="AY105" s="242" t="s">
        <v>155</v>
      </c>
    </row>
    <row r="106" s="2" customFormat="1" ht="66.75" customHeight="1">
      <c r="A106" s="39"/>
      <c r="B106" s="40"/>
      <c r="C106" s="213" t="s">
        <v>197</v>
      </c>
      <c r="D106" s="213" t="s">
        <v>157</v>
      </c>
      <c r="E106" s="214" t="s">
        <v>587</v>
      </c>
      <c r="F106" s="215" t="s">
        <v>588</v>
      </c>
      <c r="G106" s="216" t="s">
        <v>200</v>
      </c>
      <c r="H106" s="217">
        <v>10.5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162</v>
      </c>
      <c r="AT106" s="224" t="s">
        <v>157</v>
      </c>
      <c r="AU106" s="224" t="s">
        <v>84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162</v>
      </c>
      <c r="BM106" s="224" t="s">
        <v>589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590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84</v>
      </c>
    </row>
    <row r="108" s="2" customFormat="1" ht="16.5" customHeight="1">
      <c r="A108" s="39"/>
      <c r="B108" s="40"/>
      <c r="C108" s="253" t="s">
        <v>205</v>
      </c>
      <c r="D108" s="253" t="s">
        <v>229</v>
      </c>
      <c r="E108" s="254" t="s">
        <v>591</v>
      </c>
      <c r="F108" s="255" t="s">
        <v>592</v>
      </c>
      <c r="G108" s="256" t="s">
        <v>340</v>
      </c>
      <c r="H108" s="257">
        <v>18.899999999999999</v>
      </c>
      <c r="I108" s="258"/>
      <c r="J108" s="259">
        <f>ROUND(I108*H108,2)</f>
        <v>0</v>
      </c>
      <c r="K108" s="255" t="s">
        <v>161</v>
      </c>
      <c r="L108" s="260"/>
      <c r="M108" s="261" t="s">
        <v>19</v>
      </c>
      <c r="N108" s="262" t="s">
        <v>47</v>
      </c>
      <c r="O108" s="85"/>
      <c r="P108" s="222">
        <f>O108*H108</f>
        <v>0</v>
      </c>
      <c r="Q108" s="222">
        <v>1</v>
      </c>
      <c r="R108" s="222">
        <f>Q108*H108</f>
        <v>18.899999999999999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205</v>
      </c>
      <c r="AT108" s="224" t="s">
        <v>229</v>
      </c>
      <c r="AU108" s="224" t="s">
        <v>84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162</v>
      </c>
      <c r="BM108" s="224" t="s">
        <v>593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594</v>
      </c>
      <c r="G109" s="232"/>
      <c r="H109" s="236">
        <v>18.899999999999999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84</v>
      </c>
      <c r="AV109" s="13" t="s">
        <v>86</v>
      </c>
      <c r="AW109" s="13" t="s">
        <v>37</v>
      </c>
      <c r="AX109" s="13" t="s">
        <v>84</v>
      </c>
      <c r="AY109" s="242" t="s">
        <v>155</v>
      </c>
    </row>
    <row r="110" s="12" customFormat="1" ht="25.92" customHeight="1">
      <c r="A110" s="12"/>
      <c r="B110" s="197"/>
      <c r="C110" s="198"/>
      <c r="D110" s="199" t="s">
        <v>75</v>
      </c>
      <c r="E110" s="200" t="s">
        <v>595</v>
      </c>
      <c r="F110" s="200" t="s">
        <v>241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P111</f>
        <v>0</v>
      </c>
      <c r="Q110" s="205"/>
      <c r="R110" s="206">
        <f>R111</f>
        <v>0</v>
      </c>
      <c r="S110" s="205"/>
      <c r="T110" s="207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84</v>
      </c>
      <c r="AT110" s="209" t="s">
        <v>75</v>
      </c>
      <c r="AU110" s="209" t="s">
        <v>76</v>
      </c>
      <c r="AY110" s="208" t="s">
        <v>155</v>
      </c>
      <c r="BK110" s="210">
        <f>BK111</f>
        <v>0</v>
      </c>
    </row>
    <row r="111" s="2" customFormat="1" ht="21.75" customHeight="1">
      <c r="A111" s="39"/>
      <c r="B111" s="40"/>
      <c r="C111" s="213" t="s">
        <v>212</v>
      </c>
      <c r="D111" s="213" t="s">
        <v>157</v>
      </c>
      <c r="E111" s="214" t="s">
        <v>596</v>
      </c>
      <c r="F111" s="215" t="s">
        <v>597</v>
      </c>
      <c r="G111" s="216" t="s">
        <v>200</v>
      </c>
      <c r="H111" s="217">
        <v>7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84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275</v>
      </c>
    </row>
    <row r="112" s="12" customFormat="1" ht="25.92" customHeight="1">
      <c r="A112" s="12"/>
      <c r="B112" s="197"/>
      <c r="C112" s="198"/>
      <c r="D112" s="199" t="s">
        <v>75</v>
      </c>
      <c r="E112" s="200" t="s">
        <v>598</v>
      </c>
      <c r="F112" s="200" t="s">
        <v>527</v>
      </c>
      <c r="G112" s="198"/>
      <c r="H112" s="198"/>
      <c r="I112" s="201"/>
      <c r="J112" s="202">
        <f>BK112</f>
        <v>0</v>
      </c>
      <c r="K112" s="198"/>
      <c r="L112" s="203"/>
      <c r="M112" s="204"/>
      <c r="N112" s="205"/>
      <c r="O112" s="205"/>
      <c r="P112" s="206">
        <f>P113+P114+P119</f>
        <v>0</v>
      </c>
      <c r="Q112" s="205"/>
      <c r="R112" s="206">
        <f>R113+R114+R119</f>
        <v>0</v>
      </c>
      <c r="S112" s="205"/>
      <c r="T112" s="207">
        <f>T113+T114+T119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84</v>
      </c>
      <c r="AT112" s="209" t="s">
        <v>75</v>
      </c>
      <c r="AU112" s="209" t="s">
        <v>76</v>
      </c>
      <c r="AY112" s="208" t="s">
        <v>155</v>
      </c>
      <c r="BK112" s="210">
        <f>BK113+BK114+BK119</f>
        <v>0</v>
      </c>
    </row>
    <row r="113" s="2" customFormat="1" ht="24.15" customHeight="1">
      <c r="A113" s="39"/>
      <c r="B113" s="40"/>
      <c r="C113" s="213" t="s">
        <v>219</v>
      </c>
      <c r="D113" s="213" t="s">
        <v>157</v>
      </c>
      <c r="E113" s="214" t="s">
        <v>599</v>
      </c>
      <c r="F113" s="215" t="s">
        <v>600</v>
      </c>
      <c r="G113" s="216" t="s">
        <v>186</v>
      </c>
      <c r="H113" s="217">
        <v>350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47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162</v>
      </c>
      <c r="AT113" s="224" t="s">
        <v>157</v>
      </c>
      <c r="AU113" s="224" t="s">
        <v>84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162</v>
      </c>
      <c r="BM113" s="224" t="s">
        <v>292</v>
      </c>
    </row>
    <row r="114" s="12" customFormat="1" ht="22.8" customHeight="1">
      <c r="A114" s="12"/>
      <c r="B114" s="197"/>
      <c r="C114" s="198"/>
      <c r="D114" s="199" t="s">
        <v>75</v>
      </c>
      <c r="E114" s="211" t="s">
        <v>601</v>
      </c>
      <c r="F114" s="211" t="s">
        <v>602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SUM(P115:P118)</f>
        <v>0</v>
      </c>
      <c r="Q114" s="205"/>
      <c r="R114" s="206">
        <f>SUM(R115:R118)</f>
        <v>0</v>
      </c>
      <c r="S114" s="205"/>
      <c r="T114" s="207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84</v>
      </c>
      <c r="AT114" s="209" t="s">
        <v>75</v>
      </c>
      <c r="AU114" s="209" t="s">
        <v>84</v>
      </c>
      <c r="AY114" s="208" t="s">
        <v>155</v>
      </c>
      <c r="BK114" s="210">
        <f>SUM(BK115:BK118)</f>
        <v>0</v>
      </c>
    </row>
    <row r="115" s="2" customFormat="1" ht="21.75" customHeight="1">
      <c r="A115" s="39"/>
      <c r="B115" s="40"/>
      <c r="C115" s="253" t="s">
        <v>224</v>
      </c>
      <c r="D115" s="253" t="s">
        <v>229</v>
      </c>
      <c r="E115" s="254" t="s">
        <v>603</v>
      </c>
      <c r="F115" s="255" t="s">
        <v>604</v>
      </c>
      <c r="G115" s="256" t="s">
        <v>19</v>
      </c>
      <c r="H115" s="257">
        <v>1</v>
      </c>
      <c r="I115" s="258"/>
      <c r="J115" s="259">
        <f>ROUND(I115*H115,2)</f>
        <v>0</v>
      </c>
      <c r="K115" s="255" t="s">
        <v>19</v>
      </c>
      <c r="L115" s="260"/>
      <c r="M115" s="261" t="s">
        <v>19</v>
      </c>
      <c r="N115" s="262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205</v>
      </c>
      <c r="AT115" s="224" t="s">
        <v>229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308</v>
      </c>
    </row>
    <row r="116" s="2" customFormat="1" ht="16.5" customHeight="1">
      <c r="A116" s="39"/>
      <c r="B116" s="40"/>
      <c r="C116" s="253" t="s">
        <v>8</v>
      </c>
      <c r="D116" s="253" t="s">
        <v>229</v>
      </c>
      <c r="E116" s="254" t="s">
        <v>605</v>
      </c>
      <c r="F116" s="255" t="s">
        <v>606</v>
      </c>
      <c r="G116" s="256" t="s">
        <v>19</v>
      </c>
      <c r="H116" s="257">
        <v>1</v>
      </c>
      <c r="I116" s="258"/>
      <c r="J116" s="259">
        <f>ROUND(I116*H116,2)</f>
        <v>0</v>
      </c>
      <c r="K116" s="255" t="s">
        <v>19</v>
      </c>
      <c r="L116" s="260"/>
      <c r="M116" s="261" t="s">
        <v>19</v>
      </c>
      <c r="N116" s="262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205</v>
      </c>
      <c r="AT116" s="224" t="s">
        <v>229</v>
      </c>
      <c r="AU116" s="224" t="s">
        <v>86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162</v>
      </c>
      <c r="BM116" s="224" t="s">
        <v>319</v>
      </c>
    </row>
    <row r="117" s="2" customFormat="1" ht="16.5" customHeight="1">
      <c r="A117" s="39"/>
      <c r="B117" s="40"/>
      <c r="C117" s="253" t="s">
        <v>236</v>
      </c>
      <c r="D117" s="253" t="s">
        <v>229</v>
      </c>
      <c r="E117" s="254" t="s">
        <v>607</v>
      </c>
      <c r="F117" s="255" t="s">
        <v>608</v>
      </c>
      <c r="G117" s="256" t="s">
        <v>19</v>
      </c>
      <c r="H117" s="257">
        <v>2</v>
      </c>
      <c r="I117" s="258"/>
      <c r="J117" s="259">
        <f>ROUND(I117*H117,2)</f>
        <v>0</v>
      </c>
      <c r="K117" s="255" t="s">
        <v>19</v>
      </c>
      <c r="L117" s="260"/>
      <c r="M117" s="261" t="s">
        <v>19</v>
      </c>
      <c r="N117" s="262" t="s">
        <v>47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205</v>
      </c>
      <c r="AT117" s="224" t="s">
        <v>229</v>
      </c>
      <c r="AU117" s="224" t="s">
        <v>86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162</v>
      </c>
      <c r="BM117" s="224" t="s">
        <v>330</v>
      </c>
    </row>
    <row r="118" s="2" customFormat="1" ht="16.5" customHeight="1">
      <c r="A118" s="39"/>
      <c r="B118" s="40"/>
      <c r="C118" s="253" t="s">
        <v>242</v>
      </c>
      <c r="D118" s="253" t="s">
        <v>229</v>
      </c>
      <c r="E118" s="254" t="s">
        <v>609</v>
      </c>
      <c r="F118" s="255" t="s">
        <v>610</v>
      </c>
      <c r="G118" s="256" t="s">
        <v>19</v>
      </c>
      <c r="H118" s="257">
        <v>1</v>
      </c>
      <c r="I118" s="258"/>
      <c r="J118" s="259">
        <f>ROUND(I118*H118,2)</f>
        <v>0</v>
      </c>
      <c r="K118" s="255" t="s">
        <v>19</v>
      </c>
      <c r="L118" s="260"/>
      <c r="M118" s="261" t="s">
        <v>19</v>
      </c>
      <c r="N118" s="262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205</v>
      </c>
      <c r="AT118" s="224" t="s">
        <v>229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343</v>
      </c>
    </row>
    <row r="119" s="12" customFormat="1" ht="22.8" customHeight="1">
      <c r="A119" s="12"/>
      <c r="B119" s="197"/>
      <c r="C119" s="198"/>
      <c r="D119" s="199" t="s">
        <v>75</v>
      </c>
      <c r="E119" s="211" t="s">
        <v>611</v>
      </c>
      <c r="F119" s="211" t="s">
        <v>612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SUM(P120:P130)</f>
        <v>0</v>
      </c>
      <c r="Q119" s="205"/>
      <c r="R119" s="206">
        <f>SUM(R120:R130)</f>
        <v>0</v>
      </c>
      <c r="S119" s="205"/>
      <c r="T119" s="207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84</v>
      </c>
      <c r="AT119" s="209" t="s">
        <v>75</v>
      </c>
      <c r="AU119" s="209" t="s">
        <v>84</v>
      </c>
      <c r="AY119" s="208" t="s">
        <v>155</v>
      </c>
      <c r="BK119" s="210">
        <f>SUM(BK120:BK130)</f>
        <v>0</v>
      </c>
    </row>
    <row r="120" s="2" customFormat="1" ht="16.5" customHeight="1">
      <c r="A120" s="39"/>
      <c r="B120" s="40"/>
      <c r="C120" s="253" t="s">
        <v>250</v>
      </c>
      <c r="D120" s="253" t="s">
        <v>229</v>
      </c>
      <c r="E120" s="254" t="s">
        <v>613</v>
      </c>
      <c r="F120" s="255" t="s">
        <v>614</v>
      </c>
      <c r="G120" s="256" t="s">
        <v>19</v>
      </c>
      <c r="H120" s="257">
        <v>12</v>
      </c>
      <c r="I120" s="258"/>
      <c r="J120" s="259">
        <f>ROUND(I120*H120,2)</f>
        <v>0</v>
      </c>
      <c r="K120" s="255" t="s">
        <v>19</v>
      </c>
      <c r="L120" s="260"/>
      <c r="M120" s="261" t="s">
        <v>19</v>
      </c>
      <c r="N120" s="262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205</v>
      </c>
      <c r="AT120" s="224" t="s">
        <v>229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162</v>
      </c>
      <c r="BM120" s="224" t="s">
        <v>356</v>
      </c>
    </row>
    <row r="121" s="2" customFormat="1" ht="16.5" customHeight="1">
      <c r="A121" s="39"/>
      <c r="B121" s="40"/>
      <c r="C121" s="253" t="s">
        <v>255</v>
      </c>
      <c r="D121" s="253" t="s">
        <v>229</v>
      </c>
      <c r="E121" s="254" t="s">
        <v>615</v>
      </c>
      <c r="F121" s="255" t="s">
        <v>616</v>
      </c>
      <c r="G121" s="256" t="s">
        <v>19</v>
      </c>
      <c r="H121" s="257">
        <v>1</v>
      </c>
      <c r="I121" s="258"/>
      <c r="J121" s="259">
        <f>ROUND(I121*H121,2)</f>
        <v>0</v>
      </c>
      <c r="K121" s="255" t="s">
        <v>19</v>
      </c>
      <c r="L121" s="260"/>
      <c r="M121" s="261" t="s">
        <v>19</v>
      </c>
      <c r="N121" s="262" t="s">
        <v>47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205</v>
      </c>
      <c r="AT121" s="224" t="s">
        <v>229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162</v>
      </c>
      <c r="BM121" s="224" t="s">
        <v>367</v>
      </c>
    </row>
    <row r="122" s="2" customFormat="1" ht="16.5" customHeight="1">
      <c r="A122" s="39"/>
      <c r="B122" s="40"/>
      <c r="C122" s="253" t="s">
        <v>260</v>
      </c>
      <c r="D122" s="253" t="s">
        <v>229</v>
      </c>
      <c r="E122" s="254" t="s">
        <v>617</v>
      </c>
      <c r="F122" s="255" t="s">
        <v>618</v>
      </c>
      <c r="G122" s="256" t="s">
        <v>19</v>
      </c>
      <c r="H122" s="257">
        <v>7</v>
      </c>
      <c r="I122" s="258"/>
      <c r="J122" s="259">
        <f>ROUND(I122*H122,2)</f>
        <v>0</v>
      </c>
      <c r="K122" s="255" t="s">
        <v>19</v>
      </c>
      <c r="L122" s="260"/>
      <c r="M122" s="261" t="s">
        <v>19</v>
      </c>
      <c r="N122" s="262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205</v>
      </c>
      <c r="AT122" s="224" t="s">
        <v>229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162</v>
      </c>
      <c r="BM122" s="224" t="s">
        <v>388</v>
      </c>
    </row>
    <row r="123" s="2" customFormat="1" ht="16.5" customHeight="1">
      <c r="A123" s="39"/>
      <c r="B123" s="40"/>
      <c r="C123" s="253" t="s">
        <v>265</v>
      </c>
      <c r="D123" s="253" t="s">
        <v>229</v>
      </c>
      <c r="E123" s="254" t="s">
        <v>619</v>
      </c>
      <c r="F123" s="255" t="s">
        <v>620</v>
      </c>
      <c r="G123" s="256" t="s">
        <v>19</v>
      </c>
      <c r="H123" s="257">
        <v>8</v>
      </c>
      <c r="I123" s="258"/>
      <c r="J123" s="259">
        <f>ROUND(I123*H123,2)</f>
        <v>0</v>
      </c>
      <c r="K123" s="255" t="s">
        <v>19</v>
      </c>
      <c r="L123" s="260"/>
      <c r="M123" s="261" t="s">
        <v>19</v>
      </c>
      <c r="N123" s="262" t="s">
        <v>47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205</v>
      </c>
      <c r="AT123" s="224" t="s">
        <v>229</v>
      </c>
      <c r="AU123" s="224" t="s">
        <v>86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162</v>
      </c>
      <c r="BM123" s="224" t="s">
        <v>397</v>
      </c>
    </row>
    <row r="124" s="2" customFormat="1" ht="16.5" customHeight="1">
      <c r="A124" s="39"/>
      <c r="B124" s="40"/>
      <c r="C124" s="253" t="s">
        <v>270</v>
      </c>
      <c r="D124" s="253" t="s">
        <v>229</v>
      </c>
      <c r="E124" s="254" t="s">
        <v>621</v>
      </c>
      <c r="F124" s="255" t="s">
        <v>622</v>
      </c>
      <c r="G124" s="256" t="s">
        <v>19</v>
      </c>
      <c r="H124" s="257">
        <v>4</v>
      </c>
      <c r="I124" s="258"/>
      <c r="J124" s="259">
        <f>ROUND(I124*H124,2)</f>
        <v>0</v>
      </c>
      <c r="K124" s="255" t="s">
        <v>19</v>
      </c>
      <c r="L124" s="260"/>
      <c r="M124" s="261" t="s">
        <v>19</v>
      </c>
      <c r="N124" s="262" t="s">
        <v>47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205</v>
      </c>
      <c r="AT124" s="224" t="s">
        <v>229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406</v>
      </c>
    </row>
    <row r="125" s="2" customFormat="1" ht="16.5" customHeight="1">
      <c r="A125" s="39"/>
      <c r="B125" s="40"/>
      <c r="C125" s="253" t="s">
        <v>275</v>
      </c>
      <c r="D125" s="253" t="s">
        <v>229</v>
      </c>
      <c r="E125" s="254" t="s">
        <v>623</v>
      </c>
      <c r="F125" s="255" t="s">
        <v>624</v>
      </c>
      <c r="G125" s="256" t="s">
        <v>19</v>
      </c>
      <c r="H125" s="257">
        <v>1</v>
      </c>
      <c r="I125" s="258"/>
      <c r="J125" s="259">
        <f>ROUND(I125*H125,2)</f>
        <v>0</v>
      </c>
      <c r="K125" s="255" t="s">
        <v>19</v>
      </c>
      <c r="L125" s="260"/>
      <c r="M125" s="261" t="s">
        <v>19</v>
      </c>
      <c r="N125" s="262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205</v>
      </c>
      <c r="AT125" s="224" t="s">
        <v>229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162</v>
      </c>
      <c r="BM125" s="224" t="s">
        <v>416</v>
      </c>
    </row>
    <row r="126" s="2" customFormat="1" ht="16.5" customHeight="1">
      <c r="A126" s="39"/>
      <c r="B126" s="40"/>
      <c r="C126" s="253" t="s">
        <v>7</v>
      </c>
      <c r="D126" s="253" t="s">
        <v>229</v>
      </c>
      <c r="E126" s="254" t="s">
        <v>625</v>
      </c>
      <c r="F126" s="255" t="s">
        <v>626</v>
      </c>
      <c r="G126" s="256" t="s">
        <v>19</v>
      </c>
      <c r="H126" s="257">
        <v>30</v>
      </c>
      <c r="I126" s="258"/>
      <c r="J126" s="259">
        <f>ROUND(I126*H126,2)</f>
        <v>0</v>
      </c>
      <c r="K126" s="255" t="s">
        <v>19</v>
      </c>
      <c r="L126" s="260"/>
      <c r="M126" s="261" t="s">
        <v>19</v>
      </c>
      <c r="N126" s="262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205</v>
      </c>
      <c r="AT126" s="224" t="s">
        <v>229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162</v>
      </c>
      <c r="BM126" s="224" t="s">
        <v>430</v>
      </c>
    </row>
    <row r="127" s="2" customFormat="1" ht="16.5" customHeight="1">
      <c r="A127" s="39"/>
      <c r="B127" s="40"/>
      <c r="C127" s="253" t="s">
        <v>292</v>
      </c>
      <c r="D127" s="253" t="s">
        <v>229</v>
      </c>
      <c r="E127" s="254" t="s">
        <v>627</v>
      </c>
      <c r="F127" s="255" t="s">
        <v>628</v>
      </c>
      <c r="G127" s="256" t="s">
        <v>19</v>
      </c>
      <c r="H127" s="257">
        <v>40</v>
      </c>
      <c r="I127" s="258"/>
      <c r="J127" s="259">
        <f>ROUND(I127*H127,2)</f>
        <v>0</v>
      </c>
      <c r="K127" s="255" t="s">
        <v>19</v>
      </c>
      <c r="L127" s="260"/>
      <c r="M127" s="261" t="s">
        <v>19</v>
      </c>
      <c r="N127" s="262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205</v>
      </c>
      <c r="AT127" s="224" t="s">
        <v>229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288</v>
      </c>
    </row>
    <row r="128" s="2" customFormat="1" ht="16.5" customHeight="1">
      <c r="A128" s="39"/>
      <c r="B128" s="40"/>
      <c r="C128" s="253" t="s">
        <v>300</v>
      </c>
      <c r="D128" s="253" t="s">
        <v>229</v>
      </c>
      <c r="E128" s="254" t="s">
        <v>629</v>
      </c>
      <c r="F128" s="255" t="s">
        <v>630</v>
      </c>
      <c r="G128" s="256" t="s">
        <v>631</v>
      </c>
      <c r="H128" s="257">
        <v>1</v>
      </c>
      <c r="I128" s="258"/>
      <c r="J128" s="259">
        <f>ROUND(I128*H128,2)</f>
        <v>0</v>
      </c>
      <c r="K128" s="255" t="s">
        <v>19</v>
      </c>
      <c r="L128" s="260"/>
      <c r="M128" s="261" t="s">
        <v>19</v>
      </c>
      <c r="N128" s="262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205</v>
      </c>
      <c r="AT128" s="224" t="s">
        <v>229</v>
      </c>
      <c r="AU128" s="224" t="s">
        <v>86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162</v>
      </c>
      <c r="BM128" s="224" t="s">
        <v>632</v>
      </c>
    </row>
    <row r="129" s="2" customFormat="1" ht="16.5" customHeight="1">
      <c r="A129" s="39"/>
      <c r="B129" s="40"/>
      <c r="C129" s="253" t="s">
        <v>308</v>
      </c>
      <c r="D129" s="253" t="s">
        <v>229</v>
      </c>
      <c r="E129" s="254" t="s">
        <v>633</v>
      </c>
      <c r="F129" s="255" t="s">
        <v>634</v>
      </c>
      <c r="G129" s="256" t="s">
        <v>19</v>
      </c>
      <c r="H129" s="257">
        <v>2</v>
      </c>
      <c r="I129" s="258"/>
      <c r="J129" s="259">
        <f>ROUND(I129*H129,2)</f>
        <v>0</v>
      </c>
      <c r="K129" s="255" t="s">
        <v>19</v>
      </c>
      <c r="L129" s="260"/>
      <c r="M129" s="261" t="s">
        <v>19</v>
      </c>
      <c r="N129" s="262" t="s">
        <v>47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205</v>
      </c>
      <c r="AT129" s="224" t="s">
        <v>229</v>
      </c>
      <c r="AU129" s="224" t="s">
        <v>86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162</v>
      </c>
      <c r="BM129" s="224" t="s">
        <v>635</v>
      </c>
    </row>
    <row r="130" s="2" customFormat="1" ht="21.75" customHeight="1">
      <c r="A130" s="39"/>
      <c r="B130" s="40"/>
      <c r="C130" s="213" t="s">
        <v>313</v>
      </c>
      <c r="D130" s="213" t="s">
        <v>157</v>
      </c>
      <c r="E130" s="214" t="s">
        <v>636</v>
      </c>
      <c r="F130" s="215" t="s">
        <v>637</v>
      </c>
      <c r="G130" s="216" t="s">
        <v>186</v>
      </c>
      <c r="H130" s="217">
        <v>350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162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162</v>
      </c>
      <c r="BM130" s="224" t="s">
        <v>638</v>
      </c>
    </row>
    <row r="131" s="12" customFormat="1" ht="25.92" customHeight="1">
      <c r="A131" s="12"/>
      <c r="B131" s="197"/>
      <c r="C131" s="198"/>
      <c r="D131" s="199" t="s">
        <v>75</v>
      </c>
      <c r="E131" s="200" t="s">
        <v>639</v>
      </c>
      <c r="F131" s="200" t="s">
        <v>640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P132</f>
        <v>0</v>
      </c>
      <c r="Q131" s="205"/>
      <c r="R131" s="206">
        <f>R132</f>
        <v>0</v>
      </c>
      <c r="S131" s="205"/>
      <c r="T131" s="20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84</v>
      </c>
      <c r="AT131" s="209" t="s">
        <v>75</v>
      </c>
      <c r="AU131" s="209" t="s">
        <v>76</v>
      </c>
      <c r="AY131" s="208" t="s">
        <v>155</v>
      </c>
      <c r="BK131" s="210">
        <f>BK132</f>
        <v>0</v>
      </c>
    </row>
    <row r="132" s="12" customFormat="1" ht="22.8" customHeight="1">
      <c r="A132" s="12"/>
      <c r="B132" s="197"/>
      <c r="C132" s="198"/>
      <c r="D132" s="199" t="s">
        <v>75</v>
      </c>
      <c r="E132" s="211" t="s">
        <v>641</v>
      </c>
      <c r="F132" s="211" t="s">
        <v>642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SUM(P133:P141)</f>
        <v>0</v>
      </c>
      <c r="Q132" s="205"/>
      <c r="R132" s="206">
        <f>SUM(R133:R141)</f>
        <v>0</v>
      </c>
      <c r="S132" s="205"/>
      <c r="T132" s="207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84</v>
      </c>
      <c r="AT132" s="209" t="s">
        <v>75</v>
      </c>
      <c r="AU132" s="209" t="s">
        <v>84</v>
      </c>
      <c r="AY132" s="208" t="s">
        <v>155</v>
      </c>
      <c r="BK132" s="210">
        <f>SUM(BK133:BK141)</f>
        <v>0</v>
      </c>
    </row>
    <row r="133" s="2" customFormat="1" ht="16.5" customHeight="1">
      <c r="A133" s="39"/>
      <c r="B133" s="40"/>
      <c r="C133" s="253" t="s">
        <v>319</v>
      </c>
      <c r="D133" s="253" t="s">
        <v>229</v>
      </c>
      <c r="E133" s="254" t="s">
        <v>643</v>
      </c>
      <c r="F133" s="255" t="s">
        <v>644</v>
      </c>
      <c r="G133" s="256" t="s">
        <v>19</v>
      </c>
      <c r="H133" s="257">
        <v>15</v>
      </c>
      <c r="I133" s="258"/>
      <c r="J133" s="259">
        <f>ROUND(I133*H133,2)</f>
        <v>0</v>
      </c>
      <c r="K133" s="255" t="s">
        <v>19</v>
      </c>
      <c r="L133" s="260"/>
      <c r="M133" s="261" t="s">
        <v>19</v>
      </c>
      <c r="N133" s="262" t="s">
        <v>47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205</v>
      </c>
      <c r="AT133" s="224" t="s">
        <v>229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162</v>
      </c>
      <c r="BM133" s="224" t="s">
        <v>645</v>
      </c>
    </row>
    <row r="134" s="2" customFormat="1" ht="21.75" customHeight="1">
      <c r="A134" s="39"/>
      <c r="B134" s="40"/>
      <c r="C134" s="253" t="s">
        <v>325</v>
      </c>
      <c r="D134" s="253" t="s">
        <v>229</v>
      </c>
      <c r="E134" s="254" t="s">
        <v>646</v>
      </c>
      <c r="F134" s="255" t="s">
        <v>647</v>
      </c>
      <c r="G134" s="256" t="s">
        <v>19</v>
      </c>
      <c r="H134" s="257">
        <v>6</v>
      </c>
      <c r="I134" s="258"/>
      <c r="J134" s="259">
        <f>ROUND(I134*H134,2)</f>
        <v>0</v>
      </c>
      <c r="K134" s="255" t="s">
        <v>19</v>
      </c>
      <c r="L134" s="260"/>
      <c r="M134" s="261" t="s">
        <v>19</v>
      </c>
      <c r="N134" s="262" t="s">
        <v>47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205</v>
      </c>
      <c r="AT134" s="224" t="s">
        <v>229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648</v>
      </c>
    </row>
    <row r="135" s="2" customFormat="1" ht="16.5" customHeight="1">
      <c r="A135" s="39"/>
      <c r="B135" s="40"/>
      <c r="C135" s="253" t="s">
        <v>330</v>
      </c>
      <c r="D135" s="253" t="s">
        <v>229</v>
      </c>
      <c r="E135" s="254" t="s">
        <v>649</v>
      </c>
      <c r="F135" s="255" t="s">
        <v>650</v>
      </c>
      <c r="G135" s="256" t="s">
        <v>19</v>
      </c>
      <c r="H135" s="257">
        <v>2</v>
      </c>
      <c r="I135" s="258"/>
      <c r="J135" s="259">
        <f>ROUND(I135*H135,2)</f>
        <v>0</v>
      </c>
      <c r="K135" s="255" t="s">
        <v>19</v>
      </c>
      <c r="L135" s="260"/>
      <c r="M135" s="261" t="s">
        <v>19</v>
      </c>
      <c r="N135" s="262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205</v>
      </c>
      <c r="AT135" s="224" t="s">
        <v>229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162</v>
      </c>
      <c r="BM135" s="224" t="s">
        <v>651</v>
      </c>
    </row>
    <row r="136" s="2" customFormat="1" ht="16.5" customHeight="1">
      <c r="A136" s="39"/>
      <c r="B136" s="40"/>
      <c r="C136" s="253" t="s">
        <v>337</v>
      </c>
      <c r="D136" s="253" t="s">
        <v>229</v>
      </c>
      <c r="E136" s="254" t="s">
        <v>652</v>
      </c>
      <c r="F136" s="255" t="s">
        <v>653</v>
      </c>
      <c r="G136" s="256" t="s">
        <v>19</v>
      </c>
      <c r="H136" s="257">
        <v>4</v>
      </c>
      <c r="I136" s="258"/>
      <c r="J136" s="259">
        <f>ROUND(I136*H136,2)</f>
        <v>0</v>
      </c>
      <c r="K136" s="255" t="s">
        <v>19</v>
      </c>
      <c r="L136" s="260"/>
      <c r="M136" s="261" t="s">
        <v>19</v>
      </c>
      <c r="N136" s="262" t="s">
        <v>47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205</v>
      </c>
      <c r="AT136" s="224" t="s">
        <v>229</v>
      </c>
      <c r="AU136" s="224" t="s">
        <v>86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162</v>
      </c>
      <c r="BM136" s="224" t="s">
        <v>654</v>
      </c>
    </row>
    <row r="137" s="2" customFormat="1" ht="16.5" customHeight="1">
      <c r="A137" s="39"/>
      <c r="B137" s="40"/>
      <c r="C137" s="253" t="s">
        <v>343</v>
      </c>
      <c r="D137" s="253" t="s">
        <v>229</v>
      </c>
      <c r="E137" s="254" t="s">
        <v>655</v>
      </c>
      <c r="F137" s="255" t="s">
        <v>656</v>
      </c>
      <c r="G137" s="256" t="s">
        <v>19</v>
      </c>
      <c r="H137" s="257">
        <v>2</v>
      </c>
      <c r="I137" s="258"/>
      <c r="J137" s="259">
        <f>ROUND(I137*H137,2)</f>
        <v>0</v>
      </c>
      <c r="K137" s="255" t="s">
        <v>19</v>
      </c>
      <c r="L137" s="260"/>
      <c r="M137" s="261" t="s">
        <v>19</v>
      </c>
      <c r="N137" s="262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205</v>
      </c>
      <c r="AT137" s="224" t="s">
        <v>229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657</v>
      </c>
    </row>
    <row r="138" s="2" customFormat="1" ht="16.5" customHeight="1">
      <c r="A138" s="39"/>
      <c r="B138" s="40"/>
      <c r="C138" s="253" t="s">
        <v>351</v>
      </c>
      <c r="D138" s="253" t="s">
        <v>229</v>
      </c>
      <c r="E138" s="254" t="s">
        <v>658</v>
      </c>
      <c r="F138" s="255" t="s">
        <v>659</v>
      </c>
      <c r="G138" s="256" t="s">
        <v>19</v>
      </c>
      <c r="H138" s="257">
        <v>3</v>
      </c>
      <c r="I138" s="258"/>
      <c r="J138" s="259">
        <f>ROUND(I138*H138,2)</f>
        <v>0</v>
      </c>
      <c r="K138" s="255" t="s">
        <v>19</v>
      </c>
      <c r="L138" s="260"/>
      <c r="M138" s="261" t="s">
        <v>19</v>
      </c>
      <c r="N138" s="262" t="s">
        <v>47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205</v>
      </c>
      <c r="AT138" s="224" t="s">
        <v>229</v>
      </c>
      <c r="AU138" s="224" t="s">
        <v>86</v>
      </c>
      <c r="AY138" s="18" t="s">
        <v>155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84</v>
      </c>
      <c r="BK138" s="225">
        <f>ROUND(I138*H138,2)</f>
        <v>0</v>
      </c>
      <c r="BL138" s="18" t="s">
        <v>162</v>
      </c>
      <c r="BM138" s="224" t="s">
        <v>660</v>
      </c>
    </row>
    <row r="139" s="2" customFormat="1" ht="16.5" customHeight="1">
      <c r="A139" s="39"/>
      <c r="B139" s="40"/>
      <c r="C139" s="253" t="s">
        <v>356</v>
      </c>
      <c r="D139" s="253" t="s">
        <v>229</v>
      </c>
      <c r="E139" s="254" t="s">
        <v>661</v>
      </c>
      <c r="F139" s="255" t="s">
        <v>662</v>
      </c>
      <c r="G139" s="256" t="s">
        <v>19</v>
      </c>
      <c r="H139" s="257">
        <v>3</v>
      </c>
      <c r="I139" s="258"/>
      <c r="J139" s="259">
        <f>ROUND(I139*H139,2)</f>
        <v>0</v>
      </c>
      <c r="K139" s="255" t="s">
        <v>19</v>
      </c>
      <c r="L139" s="260"/>
      <c r="M139" s="261" t="s">
        <v>19</v>
      </c>
      <c r="N139" s="262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205</v>
      </c>
      <c r="AT139" s="224" t="s">
        <v>229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162</v>
      </c>
      <c r="BM139" s="224" t="s">
        <v>663</v>
      </c>
    </row>
    <row r="140" s="2" customFormat="1" ht="16.5" customHeight="1">
      <c r="A140" s="39"/>
      <c r="B140" s="40"/>
      <c r="C140" s="253" t="s">
        <v>361</v>
      </c>
      <c r="D140" s="253" t="s">
        <v>229</v>
      </c>
      <c r="E140" s="254" t="s">
        <v>664</v>
      </c>
      <c r="F140" s="255" t="s">
        <v>665</v>
      </c>
      <c r="G140" s="256" t="s">
        <v>19</v>
      </c>
      <c r="H140" s="257">
        <v>6</v>
      </c>
      <c r="I140" s="258"/>
      <c r="J140" s="259">
        <f>ROUND(I140*H140,2)</f>
        <v>0</v>
      </c>
      <c r="K140" s="255" t="s">
        <v>19</v>
      </c>
      <c r="L140" s="260"/>
      <c r="M140" s="261" t="s">
        <v>19</v>
      </c>
      <c r="N140" s="262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205</v>
      </c>
      <c r="AT140" s="224" t="s">
        <v>229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162</v>
      </c>
      <c r="BM140" s="224" t="s">
        <v>666</v>
      </c>
    </row>
    <row r="141" s="2" customFormat="1" ht="24.15" customHeight="1">
      <c r="A141" s="39"/>
      <c r="B141" s="40"/>
      <c r="C141" s="213" t="s">
        <v>367</v>
      </c>
      <c r="D141" s="213" t="s">
        <v>157</v>
      </c>
      <c r="E141" s="214" t="s">
        <v>667</v>
      </c>
      <c r="F141" s="215" t="s">
        <v>668</v>
      </c>
      <c r="G141" s="216" t="s">
        <v>669</v>
      </c>
      <c r="H141" s="217">
        <v>36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162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162</v>
      </c>
      <c r="BM141" s="224" t="s">
        <v>670</v>
      </c>
    </row>
    <row r="142" s="12" customFormat="1" ht="25.92" customHeight="1">
      <c r="A142" s="12"/>
      <c r="B142" s="197"/>
      <c r="C142" s="198"/>
      <c r="D142" s="199" t="s">
        <v>75</v>
      </c>
      <c r="E142" s="200" t="s">
        <v>671</v>
      </c>
      <c r="F142" s="200" t="s">
        <v>672</v>
      </c>
      <c r="G142" s="198"/>
      <c r="H142" s="198"/>
      <c r="I142" s="201"/>
      <c r="J142" s="202">
        <f>BK142</f>
        <v>0</v>
      </c>
      <c r="K142" s="198"/>
      <c r="L142" s="203"/>
      <c r="M142" s="204"/>
      <c r="N142" s="205"/>
      <c r="O142" s="205"/>
      <c r="P142" s="206">
        <f>P143</f>
        <v>0</v>
      </c>
      <c r="Q142" s="205"/>
      <c r="R142" s="206">
        <f>R143</f>
        <v>0</v>
      </c>
      <c r="S142" s="205"/>
      <c r="T142" s="207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84</v>
      </c>
      <c r="AT142" s="209" t="s">
        <v>75</v>
      </c>
      <c r="AU142" s="209" t="s">
        <v>76</v>
      </c>
      <c r="AY142" s="208" t="s">
        <v>155</v>
      </c>
      <c r="BK142" s="210">
        <f>BK143</f>
        <v>0</v>
      </c>
    </row>
    <row r="143" s="2" customFormat="1" ht="16.5" customHeight="1">
      <c r="A143" s="39"/>
      <c r="B143" s="40"/>
      <c r="C143" s="213" t="s">
        <v>379</v>
      </c>
      <c r="D143" s="213" t="s">
        <v>157</v>
      </c>
      <c r="E143" s="214" t="s">
        <v>673</v>
      </c>
      <c r="F143" s="215" t="s">
        <v>674</v>
      </c>
      <c r="G143" s="216" t="s">
        <v>340</v>
      </c>
      <c r="H143" s="217">
        <v>26.5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162</v>
      </c>
      <c r="AT143" s="224" t="s">
        <v>157</v>
      </c>
      <c r="AU143" s="224" t="s">
        <v>84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162</v>
      </c>
      <c r="BM143" s="224" t="s">
        <v>675</v>
      </c>
    </row>
    <row r="144" s="12" customFormat="1" ht="25.92" customHeight="1">
      <c r="A144" s="12"/>
      <c r="B144" s="197"/>
      <c r="C144" s="198"/>
      <c r="D144" s="199" t="s">
        <v>75</v>
      </c>
      <c r="E144" s="200" t="s">
        <v>676</v>
      </c>
      <c r="F144" s="200" t="s">
        <v>677</v>
      </c>
      <c r="G144" s="198"/>
      <c r="H144" s="198"/>
      <c r="I144" s="201"/>
      <c r="J144" s="202">
        <f>BK144</f>
        <v>0</v>
      </c>
      <c r="K144" s="198"/>
      <c r="L144" s="203"/>
      <c r="M144" s="204"/>
      <c r="N144" s="205"/>
      <c r="O144" s="205"/>
      <c r="P144" s="206">
        <f>P145+P157</f>
        <v>0</v>
      </c>
      <c r="Q144" s="205"/>
      <c r="R144" s="206">
        <f>R145+R157</f>
        <v>0</v>
      </c>
      <c r="S144" s="205"/>
      <c r="T144" s="207">
        <f>T145+T157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84</v>
      </c>
      <c r="AT144" s="209" t="s">
        <v>75</v>
      </c>
      <c r="AU144" s="209" t="s">
        <v>76</v>
      </c>
      <c r="AY144" s="208" t="s">
        <v>155</v>
      </c>
      <c r="BK144" s="210">
        <f>BK145+BK157</f>
        <v>0</v>
      </c>
    </row>
    <row r="145" s="12" customFormat="1" ht="22.8" customHeight="1">
      <c r="A145" s="12"/>
      <c r="B145" s="197"/>
      <c r="C145" s="198"/>
      <c r="D145" s="199" t="s">
        <v>75</v>
      </c>
      <c r="E145" s="211" t="s">
        <v>678</v>
      </c>
      <c r="F145" s="211" t="s">
        <v>679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SUM(P146:P156)</f>
        <v>0</v>
      </c>
      <c r="Q145" s="205"/>
      <c r="R145" s="206">
        <f>SUM(R146:R156)</f>
        <v>0</v>
      </c>
      <c r="S145" s="205"/>
      <c r="T145" s="207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84</v>
      </c>
      <c r="AT145" s="209" t="s">
        <v>75</v>
      </c>
      <c r="AU145" s="209" t="s">
        <v>84</v>
      </c>
      <c r="AY145" s="208" t="s">
        <v>155</v>
      </c>
      <c r="BK145" s="210">
        <f>SUM(BK146:BK156)</f>
        <v>0</v>
      </c>
    </row>
    <row r="146" s="2" customFormat="1" ht="24.15" customHeight="1">
      <c r="A146" s="39"/>
      <c r="B146" s="40"/>
      <c r="C146" s="253" t="s">
        <v>388</v>
      </c>
      <c r="D146" s="253" t="s">
        <v>229</v>
      </c>
      <c r="E146" s="254" t="s">
        <v>680</v>
      </c>
      <c r="F146" s="255" t="s">
        <v>681</v>
      </c>
      <c r="G146" s="256" t="s">
        <v>391</v>
      </c>
      <c r="H146" s="257">
        <v>1</v>
      </c>
      <c r="I146" s="258"/>
      <c r="J146" s="259">
        <f>ROUND(I146*H146,2)</f>
        <v>0</v>
      </c>
      <c r="K146" s="255" t="s">
        <v>19</v>
      </c>
      <c r="L146" s="260"/>
      <c r="M146" s="261" t="s">
        <v>19</v>
      </c>
      <c r="N146" s="262" t="s">
        <v>47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205</v>
      </c>
      <c r="AT146" s="224" t="s">
        <v>229</v>
      </c>
      <c r="AU146" s="224" t="s">
        <v>86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162</v>
      </c>
      <c r="BM146" s="224" t="s">
        <v>682</v>
      </c>
    </row>
    <row r="147" s="2" customFormat="1" ht="16.5" customHeight="1">
      <c r="A147" s="39"/>
      <c r="B147" s="40"/>
      <c r="C147" s="253" t="s">
        <v>393</v>
      </c>
      <c r="D147" s="253" t="s">
        <v>229</v>
      </c>
      <c r="E147" s="254" t="s">
        <v>683</v>
      </c>
      <c r="F147" s="255" t="s">
        <v>684</v>
      </c>
      <c r="G147" s="256" t="s">
        <v>391</v>
      </c>
      <c r="H147" s="257">
        <v>1</v>
      </c>
      <c r="I147" s="258"/>
      <c r="J147" s="259">
        <f>ROUND(I147*H147,2)</f>
        <v>0</v>
      </c>
      <c r="K147" s="255" t="s">
        <v>19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205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162</v>
      </c>
      <c r="BM147" s="224" t="s">
        <v>685</v>
      </c>
    </row>
    <row r="148" s="2" customFormat="1" ht="16.5" customHeight="1">
      <c r="A148" s="39"/>
      <c r="B148" s="40"/>
      <c r="C148" s="253" t="s">
        <v>397</v>
      </c>
      <c r="D148" s="253" t="s">
        <v>229</v>
      </c>
      <c r="E148" s="254" t="s">
        <v>686</v>
      </c>
      <c r="F148" s="255" t="s">
        <v>687</v>
      </c>
      <c r="G148" s="256" t="s">
        <v>391</v>
      </c>
      <c r="H148" s="257">
        <v>1</v>
      </c>
      <c r="I148" s="258"/>
      <c r="J148" s="259">
        <f>ROUND(I148*H148,2)</f>
        <v>0</v>
      </c>
      <c r="K148" s="255" t="s">
        <v>19</v>
      </c>
      <c r="L148" s="260"/>
      <c r="M148" s="261" t="s">
        <v>19</v>
      </c>
      <c r="N148" s="262" t="s">
        <v>47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205</v>
      </c>
      <c r="AT148" s="224" t="s">
        <v>229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688</v>
      </c>
    </row>
    <row r="149" s="2" customFormat="1" ht="16.5" customHeight="1">
      <c r="A149" s="39"/>
      <c r="B149" s="40"/>
      <c r="C149" s="253" t="s">
        <v>402</v>
      </c>
      <c r="D149" s="253" t="s">
        <v>229</v>
      </c>
      <c r="E149" s="254" t="s">
        <v>689</v>
      </c>
      <c r="F149" s="255" t="s">
        <v>690</v>
      </c>
      <c r="G149" s="256" t="s">
        <v>391</v>
      </c>
      <c r="H149" s="257">
        <v>1</v>
      </c>
      <c r="I149" s="258"/>
      <c r="J149" s="259">
        <f>ROUND(I149*H149,2)</f>
        <v>0</v>
      </c>
      <c r="K149" s="255" t="s">
        <v>19</v>
      </c>
      <c r="L149" s="260"/>
      <c r="M149" s="261" t="s">
        <v>19</v>
      </c>
      <c r="N149" s="262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205</v>
      </c>
      <c r="AT149" s="224" t="s">
        <v>229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162</v>
      </c>
      <c r="BM149" s="224" t="s">
        <v>691</v>
      </c>
    </row>
    <row r="150" s="2" customFormat="1" ht="16.5" customHeight="1">
      <c r="A150" s="39"/>
      <c r="B150" s="40"/>
      <c r="C150" s="253" t="s">
        <v>406</v>
      </c>
      <c r="D150" s="253" t="s">
        <v>229</v>
      </c>
      <c r="E150" s="254" t="s">
        <v>692</v>
      </c>
      <c r="F150" s="255" t="s">
        <v>693</v>
      </c>
      <c r="G150" s="256" t="s">
        <v>391</v>
      </c>
      <c r="H150" s="257">
        <v>1</v>
      </c>
      <c r="I150" s="258"/>
      <c r="J150" s="259">
        <f>ROUND(I150*H150,2)</f>
        <v>0</v>
      </c>
      <c r="K150" s="255" t="s">
        <v>19</v>
      </c>
      <c r="L150" s="260"/>
      <c r="M150" s="261" t="s">
        <v>19</v>
      </c>
      <c r="N150" s="262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205</v>
      </c>
      <c r="AT150" s="224" t="s">
        <v>229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694</v>
      </c>
    </row>
    <row r="151" s="2" customFormat="1" ht="24.15" customHeight="1">
      <c r="A151" s="39"/>
      <c r="B151" s="40"/>
      <c r="C151" s="253" t="s">
        <v>410</v>
      </c>
      <c r="D151" s="253" t="s">
        <v>229</v>
      </c>
      <c r="E151" s="254" t="s">
        <v>695</v>
      </c>
      <c r="F151" s="255" t="s">
        <v>696</v>
      </c>
      <c r="G151" s="256" t="s">
        <v>391</v>
      </c>
      <c r="H151" s="257">
        <v>1</v>
      </c>
      <c r="I151" s="258"/>
      <c r="J151" s="259">
        <f>ROUND(I151*H151,2)</f>
        <v>0</v>
      </c>
      <c r="K151" s="255" t="s">
        <v>19</v>
      </c>
      <c r="L151" s="260"/>
      <c r="M151" s="261" t="s">
        <v>19</v>
      </c>
      <c r="N151" s="262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205</v>
      </c>
      <c r="AT151" s="224" t="s">
        <v>229</v>
      </c>
      <c r="AU151" s="224" t="s">
        <v>86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162</v>
      </c>
      <c r="BM151" s="224" t="s">
        <v>697</v>
      </c>
    </row>
    <row r="152" s="2" customFormat="1" ht="16.5" customHeight="1">
      <c r="A152" s="39"/>
      <c r="B152" s="40"/>
      <c r="C152" s="253" t="s">
        <v>416</v>
      </c>
      <c r="D152" s="253" t="s">
        <v>229</v>
      </c>
      <c r="E152" s="254" t="s">
        <v>698</v>
      </c>
      <c r="F152" s="255" t="s">
        <v>699</v>
      </c>
      <c r="G152" s="256" t="s">
        <v>391</v>
      </c>
      <c r="H152" s="257">
        <v>1</v>
      </c>
      <c r="I152" s="258"/>
      <c r="J152" s="259">
        <f>ROUND(I152*H152,2)</f>
        <v>0</v>
      </c>
      <c r="K152" s="255" t="s">
        <v>19</v>
      </c>
      <c r="L152" s="260"/>
      <c r="M152" s="261" t="s">
        <v>19</v>
      </c>
      <c r="N152" s="262" t="s">
        <v>47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205</v>
      </c>
      <c r="AT152" s="224" t="s">
        <v>229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162</v>
      </c>
      <c r="BM152" s="224" t="s">
        <v>700</v>
      </c>
    </row>
    <row r="153" s="2" customFormat="1" ht="24.15" customHeight="1">
      <c r="A153" s="39"/>
      <c r="B153" s="40"/>
      <c r="C153" s="253" t="s">
        <v>423</v>
      </c>
      <c r="D153" s="253" t="s">
        <v>229</v>
      </c>
      <c r="E153" s="254" t="s">
        <v>701</v>
      </c>
      <c r="F153" s="255" t="s">
        <v>702</v>
      </c>
      <c r="G153" s="256" t="s">
        <v>703</v>
      </c>
      <c r="H153" s="257">
        <v>1</v>
      </c>
      <c r="I153" s="258"/>
      <c r="J153" s="259">
        <f>ROUND(I153*H153,2)</f>
        <v>0</v>
      </c>
      <c r="K153" s="255" t="s">
        <v>19</v>
      </c>
      <c r="L153" s="260"/>
      <c r="M153" s="261" t="s">
        <v>19</v>
      </c>
      <c r="N153" s="262" t="s">
        <v>47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205</v>
      </c>
      <c r="AT153" s="224" t="s">
        <v>229</v>
      </c>
      <c r="AU153" s="224" t="s">
        <v>86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162</v>
      </c>
      <c r="BM153" s="224" t="s">
        <v>704</v>
      </c>
    </row>
    <row r="154" s="2" customFormat="1" ht="16.5" customHeight="1">
      <c r="A154" s="39"/>
      <c r="B154" s="40"/>
      <c r="C154" s="253" t="s">
        <v>430</v>
      </c>
      <c r="D154" s="253" t="s">
        <v>229</v>
      </c>
      <c r="E154" s="254" t="s">
        <v>705</v>
      </c>
      <c r="F154" s="255" t="s">
        <v>706</v>
      </c>
      <c r="G154" s="256" t="s">
        <v>391</v>
      </c>
      <c r="H154" s="257">
        <v>1</v>
      </c>
      <c r="I154" s="258"/>
      <c r="J154" s="259">
        <f>ROUND(I154*H154,2)</f>
        <v>0</v>
      </c>
      <c r="K154" s="255" t="s">
        <v>19</v>
      </c>
      <c r="L154" s="260"/>
      <c r="M154" s="261" t="s">
        <v>19</v>
      </c>
      <c r="N154" s="262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205</v>
      </c>
      <c r="AT154" s="224" t="s">
        <v>229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707</v>
      </c>
    </row>
    <row r="155" s="2" customFormat="1" ht="24.15" customHeight="1">
      <c r="A155" s="39"/>
      <c r="B155" s="40"/>
      <c r="C155" s="213" t="s">
        <v>282</v>
      </c>
      <c r="D155" s="213" t="s">
        <v>157</v>
      </c>
      <c r="E155" s="214" t="s">
        <v>667</v>
      </c>
      <c r="F155" s="215" t="s">
        <v>668</v>
      </c>
      <c r="G155" s="216" t="s">
        <v>669</v>
      </c>
      <c r="H155" s="217">
        <v>19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162</v>
      </c>
      <c r="AT155" s="224" t="s">
        <v>157</v>
      </c>
      <c r="AU155" s="224" t="s">
        <v>86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162</v>
      </c>
      <c r="BM155" s="224" t="s">
        <v>708</v>
      </c>
    </row>
    <row r="156" s="2" customFormat="1" ht="16.5" customHeight="1">
      <c r="A156" s="39"/>
      <c r="B156" s="40"/>
      <c r="C156" s="213" t="s">
        <v>288</v>
      </c>
      <c r="D156" s="213" t="s">
        <v>157</v>
      </c>
      <c r="E156" s="214" t="s">
        <v>601</v>
      </c>
      <c r="F156" s="215" t="s">
        <v>709</v>
      </c>
      <c r="G156" s="216" t="s">
        <v>391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162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162</v>
      </c>
      <c r="BM156" s="224" t="s">
        <v>710</v>
      </c>
    </row>
    <row r="157" s="12" customFormat="1" ht="22.8" customHeight="1">
      <c r="A157" s="12"/>
      <c r="B157" s="197"/>
      <c r="C157" s="198"/>
      <c r="D157" s="199" t="s">
        <v>75</v>
      </c>
      <c r="E157" s="211" t="s">
        <v>711</v>
      </c>
      <c r="F157" s="211" t="s">
        <v>712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SUM(P158:P162)</f>
        <v>0</v>
      </c>
      <c r="Q157" s="205"/>
      <c r="R157" s="206">
        <f>SUM(R158:R162)</f>
        <v>0</v>
      </c>
      <c r="S157" s="205"/>
      <c r="T157" s="207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84</v>
      </c>
      <c r="AT157" s="209" t="s">
        <v>75</v>
      </c>
      <c r="AU157" s="209" t="s">
        <v>84</v>
      </c>
      <c r="AY157" s="208" t="s">
        <v>155</v>
      </c>
      <c r="BK157" s="210">
        <f>SUM(BK158:BK162)</f>
        <v>0</v>
      </c>
    </row>
    <row r="158" s="2" customFormat="1" ht="16.5" customHeight="1">
      <c r="A158" s="39"/>
      <c r="B158" s="40"/>
      <c r="C158" s="253" t="s">
        <v>373</v>
      </c>
      <c r="D158" s="253" t="s">
        <v>229</v>
      </c>
      <c r="E158" s="254" t="s">
        <v>713</v>
      </c>
      <c r="F158" s="255" t="s">
        <v>714</v>
      </c>
      <c r="G158" s="256" t="s">
        <v>186</v>
      </c>
      <c r="H158" s="257">
        <v>280</v>
      </c>
      <c r="I158" s="258"/>
      <c r="J158" s="259">
        <f>ROUND(I158*H158,2)</f>
        <v>0</v>
      </c>
      <c r="K158" s="255" t="s">
        <v>19</v>
      </c>
      <c r="L158" s="260"/>
      <c r="M158" s="261" t="s">
        <v>19</v>
      </c>
      <c r="N158" s="262" t="s">
        <v>47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205</v>
      </c>
      <c r="AT158" s="224" t="s">
        <v>229</v>
      </c>
      <c r="AU158" s="224" t="s">
        <v>86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162</v>
      </c>
      <c r="BM158" s="224" t="s">
        <v>715</v>
      </c>
    </row>
    <row r="159" s="2" customFormat="1" ht="49.05" customHeight="1">
      <c r="A159" s="39"/>
      <c r="B159" s="40"/>
      <c r="C159" s="253" t="s">
        <v>632</v>
      </c>
      <c r="D159" s="253" t="s">
        <v>229</v>
      </c>
      <c r="E159" s="254" t="s">
        <v>716</v>
      </c>
      <c r="F159" s="255" t="s">
        <v>717</v>
      </c>
      <c r="G159" s="256" t="s">
        <v>391</v>
      </c>
      <c r="H159" s="257">
        <v>1</v>
      </c>
      <c r="I159" s="258"/>
      <c r="J159" s="259">
        <f>ROUND(I159*H159,2)</f>
        <v>0</v>
      </c>
      <c r="K159" s="255" t="s">
        <v>19</v>
      </c>
      <c r="L159" s="260"/>
      <c r="M159" s="261" t="s">
        <v>19</v>
      </c>
      <c r="N159" s="262" t="s">
        <v>47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205</v>
      </c>
      <c r="AT159" s="224" t="s">
        <v>229</v>
      </c>
      <c r="AU159" s="224" t="s">
        <v>86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162</v>
      </c>
      <c r="BM159" s="224" t="s">
        <v>718</v>
      </c>
    </row>
    <row r="160" s="2" customFormat="1" ht="16.5" customHeight="1">
      <c r="A160" s="39"/>
      <c r="B160" s="40"/>
      <c r="C160" s="253" t="s">
        <v>719</v>
      </c>
      <c r="D160" s="253" t="s">
        <v>229</v>
      </c>
      <c r="E160" s="254" t="s">
        <v>720</v>
      </c>
      <c r="F160" s="255" t="s">
        <v>721</v>
      </c>
      <c r="G160" s="256" t="s">
        <v>391</v>
      </c>
      <c r="H160" s="257">
        <v>1</v>
      </c>
      <c r="I160" s="258"/>
      <c r="J160" s="259">
        <f>ROUND(I160*H160,2)</f>
        <v>0</v>
      </c>
      <c r="K160" s="255" t="s">
        <v>19</v>
      </c>
      <c r="L160" s="260"/>
      <c r="M160" s="261" t="s">
        <v>19</v>
      </c>
      <c r="N160" s="262" t="s">
        <v>47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205</v>
      </c>
      <c r="AT160" s="224" t="s">
        <v>229</v>
      </c>
      <c r="AU160" s="224" t="s">
        <v>86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162</v>
      </c>
      <c r="BM160" s="224" t="s">
        <v>722</v>
      </c>
    </row>
    <row r="161" s="2" customFormat="1" ht="16.5" customHeight="1">
      <c r="A161" s="39"/>
      <c r="B161" s="40"/>
      <c r="C161" s="213" t="s">
        <v>635</v>
      </c>
      <c r="D161" s="213" t="s">
        <v>157</v>
      </c>
      <c r="E161" s="214" t="s">
        <v>723</v>
      </c>
      <c r="F161" s="215" t="s">
        <v>724</v>
      </c>
      <c r="G161" s="216" t="s">
        <v>391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47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162</v>
      </c>
      <c r="AT161" s="224" t="s">
        <v>157</v>
      </c>
      <c r="AU161" s="224" t="s">
        <v>86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162</v>
      </c>
      <c r="BM161" s="224" t="s">
        <v>725</v>
      </c>
    </row>
    <row r="162" s="2" customFormat="1" ht="24.15" customHeight="1">
      <c r="A162" s="39"/>
      <c r="B162" s="40"/>
      <c r="C162" s="213" t="s">
        <v>726</v>
      </c>
      <c r="D162" s="213" t="s">
        <v>157</v>
      </c>
      <c r="E162" s="214" t="s">
        <v>667</v>
      </c>
      <c r="F162" s="215" t="s">
        <v>668</v>
      </c>
      <c r="G162" s="216" t="s">
        <v>669</v>
      </c>
      <c r="H162" s="217">
        <v>24</v>
      </c>
      <c r="I162" s="218"/>
      <c r="J162" s="219">
        <f>ROUND(I162*H162,2)</f>
        <v>0</v>
      </c>
      <c r="K162" s="215" t="s">
        <v>19</v>
      </c>
      <c r="L162" s="45"/>
      <c r="M162" s="282" t="s">
        <v>19</v>
      </c>
      <c r="N162" s="283" t="s">
        <v>47</v>
      </c>
      <c r="O162" s="280"/>
      <c r="P162" s="284">
        <f>O162*H162</f>
        <v>0</v>
      </c>
      <c r="Q162" s="284">
        <v>0</v>
      </c>
      <c r="R162" s="284">
        <f>Q162*H162</f>
        <v>0</v>
      </c>
      <c r="S162" s="284">
        <v>0</v>
      </c>
      <c r="T162" s="28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727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hnQ1x7R5auJnshSAb5jhRBm8Nnok0UJ5x6GYci04J62Zm14QaCR5usgvc4dIKQXxYbLYc3X1FwmY1PofDK2nNw==" hashValue="9j6brPDThlEKNc0j3KtQsJPCg6sv/baVCjutW8bfp9AoBTgbIJCEkKtX3xLMIY0XIpxZILxTmzUtFYYIVkTDPw==" algorithmName="SHA-512" password="CC35"/>
  <autoFilter ref="C89:K16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4_02/132251101"/>
    <hyperlink ref="F95" r:id="rId2" display="https://podminky.urs.cz/item/CS_URS_2024_02/133251101"/>
    <hyperlink ref="F97" r:id="rId3" display="https://podminky.urs.cz/item/CS_URS_2024_02/162751117"/>
    <hyperlink ref="F99" r:id="rId4" display="https://podminky.urs.cz/item/CS_URS_2024_02/162751119"/>
    <hyperlink ref="F102" r:id="rId5" display="https://podminky.urs.cz/item/CS_URS_2024_02/171251201"/>
    <hyperlink ref="F104" r:id="rId6" display="https://podminky.urs.cz/item/CS_URS_2024_02/171201231"/>
    <hyperlink ref="F107" r:id="rId7" display="https://podminky.urs.cz/item/CS_URS_2024_02/1751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728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ROUND((SUM(BE87:BE210)),  2)</f>
        <v>0</v>
      </c>
      <c r="G33" s="39"/>
      <c r="H33" s="39"/>
      <c r="I33" s="158">
        <v>0.20999999999999999</v>
      </c>
      <c r="J33" s="157">
        <f>ROUND(((SUM(BE87:BE210))*I33),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ROUND((SUM(BF87:BF210)),  2)</f>
        <v>0</v>
      </c>
      <c r="G34" s="39"/>
      <c r="H34" s="39"/>
      <c r="I34" s="158">
        <v>0.12</v>
      </c>
      <c r="J34" s="157">
        <f>ROUND(((SUM(BF87:BF210))*I34),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ROUND((SUM(BG87:BG210)),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ROUND((SUM(BH87:BH210)),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ROUND((SUM(BI87:BI210)),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D.4. - Opěrná stěna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J89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444</v>
      </c>
      <c r="E62" s="183"/>
      <c r="F62" s="183"/>
      <c r="G62" s="183"/>
      <c r="H62" s="183"/>
      <c r="I62" s="183"/>
      <c r="J62" s="184">
        <f>J113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134</v>
      </c>
      <c r="E63" s="183"/>
      <c r="F63" s="183"/>
      <c r="G63" s="183"/>
      <c r="H63" s="183"/>
      <c r="I63" s="183"/>
      <c r="J63" s="184">
        <f>J179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136</v>
      </c>
      <c r="E64" s="183"/>
      <c r="F64" s="183"/>
      <c r="G64" s="183"/>
      <c r="H64" s="183"/>
      <c r="I64" s="183"/>
      <c r="J64" s="184">
        <f>J189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137</v>
      </c>
      <c r="E65" s="178"/>
      <c r="F65" s="178"/>
      <c r="G65" s="178"/>
      <c r="H65" s="178"/>
      <c r="I65" s="178"/>
      <c r="J65" s="179">
        <f>J192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81"/>
      <c r="C66" s="126"/>
      <c r="D66" s="182" t="s">
        <v>729</v>
      </c>
      <c r="E66" s="183"/>
      <c r="F66" s="183"/>
      <c r="G66" s="183"/>
      <c r="H66" s="183"/>
      <c r="I66" s="183"/>
      <c r="J66" s="184">
        <f>J193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139</v>
      </c>
      <c r="E67" s="178"/>
      <c r="F67" s="178"/>
      <c r="G67" s="178"/>
      <c r="H67" s="178"/>
      <c r="I67" s="178"/>
      <c r="J67" s="179">
        <f>J206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140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25" customHeight="1">
      <c r="A77" s="39"/>
      <c r="B77" s="40"/>
      <c r="C77" s="41"/>
      <c r="D77" s="41"/>
      <c r="E77" s="170" t="str">
        <f>E7</f>
        <v>Technické zhodnocení fotbalového hřiště UMT areál Viktoria, Mariánské Lázně</v>
      </c>
      <c r="F77" s="33"/>
      <c r="G77" s="33"/>
      <c r="H77" s="33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123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D.4. - Opěrná stěna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par.č.: 881, 126/7, 126/9</v>
      </c>
      <c r="G81" s="41"/>
      <c r="H81" s="41"/>
      <c r="I81" s="33" t="s">
        <v>23</v>
      </c>
      <c r="J81" s="73" t="str">
        <f>IF(J12="","",J12)</f>
        <v>24. 1. 2024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Město Mariánské Lázně</v>
      </c>
      <c r="G83" s="41"/>
      <c r="H83" s="41"/>
      <c r="I83" s="33" t="s">
        <v>33</v>
      </c>
      <c r="J83" s="37" t="str">
        <f>E21</f>
        <v>MSP Projekty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IF(E18="","",E18)</f>
        <v>Vyplň údaj</v>
      </c>
      <c r="G84" s="41"/>
      <c r="H84" s="41"/>
      <c r="I84" s="33" t="s">
        <v>38</v>
      </c>
      <c r="J84" s="37" t="str">
        <f>E24</f>
        <v xml:space="preserve"> 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141</v>
      </c>
      <c r="D86" s="189" t="s">
        <v>61</v>
      </c>
      <c r="E86" s="189" t="s">
        <v>57</v>
      </c>
      <c r="F86" s="189" t="s">
        <v>58</v>
      </c>
      <c r="G86" s="189" t="s">
        <v>142</v>
      </c>
      <c r="H86" s="189" t="s">
        <v>143</v>
      </c>
      <c r="I86" s="189" t="s">
        <v>144</v>
      </c>
      <c r="J86" s="189" t="s">
        <v>127</v>
      </c>
      <c r="K86" s="190" t="s">
        <v>145</v>
      </c>
      <c r="L86" s="191"/>
      <c r="M86" s="93" t="s">
        <v>19</v>
      </c>
      <c r="N86" s="94" t="s">
        <v>46</v>
      </c>
      <c r="O86" s="94" t="s">
        <v>146</v>
      </c>
      <c r="P86" s="94" t="s">
        <v>147</v>
      </c>
      <c r="Q86" s="94" t="s">
        <v>148</v>
      </c>
      <c r="R86" s="94" t="s">
        <v>149</v>
      </c>
      <c r="S86" s="94" t="s">
        <v>150</v>
      </c>
      <c r="T86" s="95" t="s">
        <v>151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152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P88+P192+P206</f>
        <v>0</v>
      </c>
      <c r="Q87" s="97"/>
      <c r="R87" s="194">
        <f>R88+R192+R206</f>
        <v>207.11012724</v>
      </c>
      <c r="S87" s="97"/>
      <c r="T87" s="195">
        <f>T88+T192+T206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128</v>
      </c>
      <c r="BK87" s="196">
        <f>BK88+BK192+BK206</f>
        <v>0</v>
      </c>
    </row>
    <row r="88" s="12" customFormat="1" ht="25.92" customHeight="1">
      <c r="A88" s="12"/>
      <c r="B88" s="197"/>
      <c r="C88" s="198"/>
      <c r="D88" s="199" t="s">
        <v>75</v>
      </c>
      <c r="E88" s="200" t="s">
        <v>153</v>
      </c>
      <c r="F88" s="200" t="s">
        <v>154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P89+P113+P179+P189</f>
        <v>0</v>
      </c>
      <c r="Q88" s="205"/>
      <c r="R88" s="206">
        <f>R89+R113+R179+R189</f>
        <v>207.08356124</v>
      </c>
      <c r="S88" s="205"/>
      <c r="T88" s="207">
        <f>T89+T113+T179+T189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84</v>
      </c>
      <c r="AT88" s="209" t="s">
        <v>75</v>
      </c>
      <c r="AU88" s="209" t="s">
        <v>76</v>
      </c>
      <c r="AY88" s="208" t="s">
        <v>155</v>
      </c>
      <c r="BK88" s="210">
        <f>BK89+BK113+BK179+BK189</f>
        <v>0</v>
      </c>
    </row>
    <row r="89" s="12" customFormat="1" ht="22.8" customHeight="1">
      <c r="A89" s="12"/>
      <c r="B89" s="197"/>
      <c r="C89" s="198"/>
      <c r="D89" s="199" t="s">
        <v>75</v>
      </c>
      <c r="E89" s="211" t="s">
        <v>84</v>
      </c>
      <c r="F89" s="211" t="s">
        <v>156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SUM(P90:P112)</f>
        <v>0</v>
      </c>
      <c r="Q89" s="205"/>
      <c r="R89" s="206">
        <f>SUM(R90:R112)</f>
        <v>0</v>
      </c>
      <c r="S89" s="205"/>
      <c r="T89" s="207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84</v>
      </c>
      <c r="AT89" s="209" t="s">
        <v>75</v>
      </c>
      <c r="AU89" s="209" t="s">
        <v>84</v>
      </c>
      <c r="AY89" s="208" t="s">
        <v>155</v>
      </c>
      <c r="BK89" s="210">
        <f>SUM(BK90:BK112)</f>
        <v>0</v>
      </c>
    </row>
    <row r="90" s="2" customFormat="1" ht="24.15" customHeight="1">
      <c r="A90" s="39"/>
      <c r="B90" s="40"/>
      <c r="C90" s="213" t="s">
        <v>84</v>
      </c>
      <c r="D90" s="213" t="s">
        <v>157</v>
      </c>
      <c r="E90" s="214" t="s">
        <v>730</v>
      </c>
      <c r="F90" s="215" t="s">
        <v>731</v>
      </c>
      <c r="G90" s="216" t="s">
        <v>186</v>
      </c>
      <c r="H90" s="217">
        <v>6.5</v>
      </c>
      <c r="I90" s="218"/>
      <c r="J90" s="219">
        <f>ROUND(I90*H90,2)</f>
        <v>0</v>
      </c>
      <c r="K90" s="215" t="s">
        <v>161</v>
      </c>
      <c r="L90" s="45"/>
      <c r="M90" s="220" t="s">
        <v>19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162</v>
      </c>
      <c r="AT90" s="224" t="s">
        <v>157</v>
      </c>
      <c r="AU90" s="224" t="s">
        <v>86</v>
      </c>
      <c r="AY90" s="18" t="s">
        <v>155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84</v>
      </c>
      <c r="BK90" s="225">
        <f>ROUND(I90*H90,2)</f>
        <v>0</v>
      </c>
      <c r="BL90" s="18" t="s">
        <v>162</v>
      </c>
      <c r="BM90" s="224" t="s">
        <v>732</v>
      </c>
    </row>
    <row r="91" s="2" customFormat="1">
      <c r="A91" s="39"/>
      <c r="B91" s="40"/>
      <c r="C91" s="41"/>
      <c r="D91" s="226" t="s">
        <v>164</v>
      </c>
      <c r="E91" s="41"/>
      <c r="F91" s="227" t="s">
        <v>733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164</v>
      </c>
      <c r="AU91" s="18" t="s">
        <v>86</v>
      </c>
    </row>
    <row r="92" s="13" customFormat="1">
      <c r="A92" s="13"/>
      <c r="B92" s="231"/>
      <c r="C92" s="232"/>
      <c r="D92" s="233" t="s">
        <v>166</v>
      </c>
      <c r="E92" s="234" t="s">
        <v>19</v>
      </c>
      <c r="F92" s="235" t="s">
        <v>734</v>
      </c>
      <c r="G92" s="232"/>
      <c r="H92" s="236">
        <v>6.5</v>
      </c>
      <c r="I92" s="237"/>
      <c r="J92" s="232"/>
      <c r="K92" s="232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166</v>
      </c>
      <c r="AU92" s="242" t="s">
        <v>86</v>
      </c>
      <c r="AV92" s="13" t="s">
        <v>86</v>
      </c>
      <c r="AW92" s="13" t="s">
        <v>37</v>
      </c>
      <c r="AX92" s="13" t="s">
        <v>84</v>
      </c>
      <c r="AY92" s="242" t="s">
        <v>155</v>
      </c>
    </row>
    <row r="93" s="2" customFormat="1" ht="44.25" customHeight="1">
      <c r="A93" s="39"/>
      <c r="B93" s="40"/>
      <c r="C93" s="213" t="s">
        <v>86</v>
      </c>
      <c r="D93" s="213" t="s">
        <v>157</v>
      </c>
      <c r="E93" s="214" t="s">
        <v>446</v>
      </c>
      <c r="F93" s="215" t="s">
        <v>447</v>
      </c>
      <c r="G93" s="216" t="s">
        <v>200</v>
      </c>
      <c r="H93" s="217">
        <v>18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735</v>
      </c>
    </row>
    <row r="94" s="2" customFormat="1">
      <c r="A94" s="39"/>
      <c r="B94" s="40"/>
      <c r="C94" s="41"/>
      <c r="D94" s="226" t="s">
        <v>164</v>
      </c>
      <c r="E94" s="41"/>
      <c r="F94" s="227" t="s">
        <v>449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13" customFormat="1">
      <c r="A95" s="13"/>
      <c r="B95" s="231"/>
      <c r="C95" s="232"/>
      <c r="D95" s="233" t="s">
        <v>166</v>
      </c>
      <c r="E95" s="234" t="s">
        <v>19</v>
      </c>
      <c r="F95" s="235" t="s">
        <v>736</v>
      </c>
      <c r="G95" s="232"/>
      <c r="H95" s="236">
        <v>18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166</v>
      </c>
      <c r="AU95" s="242" t="s">
        <v>86</v>
      </c>
      <c r="AV95" s="13" t="s">
        <v>86</v>
      </c>
      <c r="AW95" s="13" t="s">
        <v>37</v>
      </c>
      <c r="AX95" s="13" t="s">
        <v>84</v>
      </c>
      <c r="AY95" s="242" t="s">
        <v>155</v>
      </c>
    </row>
    <row r="96" s="2" customFormat="1" ht="55.5" customHeight="1">
      <c r="A96" s="39"/>
      <c r="B96" s="40"/>
      <c r="C96" s="213" t="s">
        <v>174</v>
      </c>
      <c r="D96" s="213" t="s">
        <v>157</v>
      </c>
      <c r="E96" s="214" t="s">
        <v>737</v>
      </c>
      <c r="F96" s="215" t="s">
        <v>738</v>
      </c>
      <c r="G96" s="216" t="s">
        <v>200</v>
      </c>
      <c r="H96" s="217">
        <v>90.272000000000006</v>
      </c>
      <c r="I96" s="218"/>
      <c r="J96" s="219">
        <f>ROUND(I96*H96,2)</f>
        <v>0</v>
      </c>
      <c r="K96" s="215" t="s">
        <v>161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</v>
      </c>
      <c r="AT96" s="224" t="s">
        <v>157</v>
      </c>
      <c r="AU96" s="224" t="s">
        <v>86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162</v>
      </c>
      <c r="BM96" s="224" t="s">
        <v>739</v>
      </c>
    </row>
    <row r="97" s="2" customFormat="1">
      <c r="A97" s="39"/>
      <c r="B97" s="40"/>
      <c r="C97" s="41"/>
      <c r="D97" s="226" t="s">
        <v>164</v>
      </c>
      <c r="E97" s="41"/>
      <c r="F97" s="227" t="s">
        <v>740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164</v>
      </c>
      <c r="AU97" s="18" t="s">
        <v>86</v>
      </c>
    </row>
    <row r="98" s="13" customFormat="1">
      <c r="A98" s="13"/>
      <c r="B98" s="231"/>
      <c r="C98" s="232"/>
      <c r="D98" s="233" t="s">
        <v>166</v>
      </c>
      <c r="E98" s="234" t="s">
        <v>19</v>
      </c>
      <c r="F98" s="235" t="s">
        <v>741</v>
      </c>
      <c r="G98" s="232"/>
      <c r="H98" s="236">
        <v>90.272000000000006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86</v>
      </c>
      <c r="AV98" s="13" t="s">
        <v>86</v>
      </c>
      <c r="AW98" s="13" t="s">
        <v>37</v>
      </c>
      <c r="AX98" s="13" t="s">
        <v>84</v>
      </c>
      <c r="AY98" s="242" t="s">
        <v>155</v>
      </c>
    </row>
    <row r="99" s="2" customFormat="1" ht="62.7" customHeight="1">
      <c r="A99" s="39"/>
      <c r="B99" s="40"/>
      <c r="C99" s="213" t="s">
        <v>162</v>
      </c>
      <c r="D99" s="213" t="s">
        <v>157</v>
      </c>
      <c r="E99" s="214" t="s">
        <v>462</v>
      </c>
      <c r="F99" s="215" t="s">
        <v>463</v>
      </c>
      <c r="G99" s="216" t="s">
        <v>200</v>
      </c>
      <c r="H99" s="217">
        <v>45.271999999999998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162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162</v>
      </c>
      <c r="BM99" s="224" t="s">
        <v>742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465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13" customFormat="1">
      <c r="A101" s="13"/>
      <c r="B101" s="231"/>
      <c r="C101" s="232"/>
      <c r="D101" s="233" t="s">
        <v>166</v>
      </c>
      <c r="E101" s="234" t="s">
        <v>19</v>
      </c>
      <c r="F101" s="235" t="s">
        <v>743</v>
      </c>
      <c r="G101" s="232"/>
      <c r="H101" s="236">
        <v>45.271999999999998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86</v>
      </c>
      <c r="AV101" s="13" t="s">
        <v>86</v>
      </c>
      <c r="AW101" s="13" t="s">
        <v>37</v>
      </c>
      <c r="AX101" s="13" t="s">
        <v>84</v>
      </c>
      <c r="AY101" s="242" t="s">
        <v>155</v>
      </c>
    </row>
    <row r="102" s="2" customFormat="1" ht="66.75" customHeight="1">
      <c r="A102" s="39"/>
      <c r="B102" s="40"/>
      <c r="C102" s="213" t="s">
        <v>183</v>
      </c>
      <c r="D102" s="213" t="s">
        <v>157</v>
      </c>
      <c r="E102" s="214" t="s">
        <v>467</v>
      </c>
      <c r="F102" s="215" t="s">
        <v>468</v>
      </c>
      <c r="G102" s="216" t="s">
        <v>200</v>
      </c>
      <c r="H102" s="217">
        <v>226.36000000000001</v>
      </c>
      <c r="I102" s="218"/>
      <c r="J102" s="219">
        <f>ROUND(I102*H102,2)</f>
        <v>0</v>
      </c>
      <c r="K102" s="215" t="s">
        <v>161</v>
      </c>
      <c r="L102" s="45"/>
      <c r="M102" s="220" t="s">
        <v>19</v>
      </c>
      <c r="N102" s="221" t="s">
        <v>47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162</v>
      </c>
      <c r="AT102" s="224" t="s">
        <v>157</v>
      </c>
      <c r="AU102" s="224" t="s">
        <v>86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162</v>
      </c>
      <c r="BM102" s="224" t="s">
        <v>744</v>
      </c>
    </row>
    <row r="103" s="2" customFormat="1">
      <c r="A103" s="39"/>
      <c r="B103" s="40"/>
      <c r="C103" s="41"/>
      <c r="D103" s="226" t="s">
        <v>164</v>
      </c>
      <c r="E103" s="41"/>
      <c r="F103" s="227" t="s">
        <v>470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164</v>
      </c>
      <c r="AU103" s="18" t="s">
        <v>86</v>
      </c>
    </row>
    <row r="104" s="13" customFormat="1">
      <c r="A104" s="13"/>
      <c r="B104" s="231"/>
      <c r="C104" s="232"/>
      <c r="D104" s="233" t="s">
        <v>166</v>
      </c>
      <c r="E104" s="234" t="s">
        <v>19</v>
      </c>
      <c r="F104" s="235" t="s">
        <v>745</v>
      </c>
      <c r="G104" s="232"/>
      <c r="H104" s="236">
        <v>226.36000000000001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166</v>
      </c>
      <c r="AU104" s="242" t="s">
        <v>86</v>
      </c>
      <c r="AV104" s="13" t="s">
        <v>86</v>
      </c>
      <c r="AW104" s="13" t="s">
        <v>37</v>
      </c>
      <c r="AX104" s="13" t="s">
        <v>84</v>
      </c>
      <c r="AY104" s="242" t="s">
        <v>155</v>
      </c>
    </row>
    <row r="105" s="2" customFormat="1" ht="44.25" customHeight="1">
      <c r="A105" s="39"/>
      <c r="B105" s="40"/>
      <c r="C105" s="213" t="s">
        <v>190</v>
      </c>
      <c r="D105" s="213" t="s">
        <v>157</v>
      </c>
      <c r="E105" s="214" t="s">
        <v>357</v>
      </c>
      <c r="F105" s="215" t="s">
        <v>358</v>
      </c>
      <c r="G105" s="216" t="s">
        <v>340</v>
      </c>
      <c r="H105" s="217">
        <v>81.489999999999995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162</v>
      </c>
      <c r="BM105" s="224" t="s">
        <v>746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360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13" customFormat="1">
      <c r="A107" s="13"/>
      <c r="B107" s="231"/>
      <c r="C107" s="232"/>
      <c r="D107" s="233" t="s">
        <v>166</v>
      </c>
      <c r="E107" s="234" t="s">
        <v>19</v>
      </c>
      <c r="F107" s="235" t="s">
        <v>747</v>
      </c>
      <c r="G107" s="232"/>
      <c r="H107" s="236">
        <v>81.489999999999995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166</v>
      </c>
      <c r="AU107" s="242" t="s">
        <v>86</v>
      </c>
      <c r="AV107" s="13" t="s">
        <v>86</v>
      </c>
      <c r="AW107" s="13" t="s">
        <v>37</v>
      </c>
      <c r="AX107" s="13" t="s">
        <v>84</v>
      </c>
      <c r="AY107" s="242" t="s">
        <v>155</v>
      </c>
    </row>
    <row r="108" s="2" customFormat="1" ht="37.8" customHeight="1">
      <c r="A108" s="39"/>
      <c r="B108" s="40"/>
      <c r="C108" s="213" t="s">
        <v>197</v>
      </c>
      <c r="D108" s="213" t="s">
        <v>157</v>
      </c>
      <c r="E108" s="214" t="s">
        <v>474</v>
      </c>
      <c r="F108" s="215" t="s">
        <v>475</v>
      </c>
      <c r="G108" s="216" t="s">
        <v>200</v>
      </c>
      <c r="H108" s="217">
        <v>45.271999999999998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162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162</v>
      </c>
      <c r="BM108" s="224" t="s">
        <v>748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477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2" customFormat="1" ht="49.05" customHeight="1">
      <c r="A110" s="39"/>
      <c r="B110" s="40"/>
      <c r="C110" s="213" t="s">
        <v>205</v>
      </c>
      <c r="D110" s="213" t="s">
        <v>157</v>
      </c>
      <c r="E110" s="214" t="s">
        <v>749</v>
      </c>
      <c r="F110" s="215" t="s">
        <v>750</v>
      </c>
      <c r="G110" s="216" t="s">
        <v>200</v>
      </c>
      <c r="H110" s="217">
        <v>63</v>
      </c>
      <c r="I110" s="218"/>
      <c r="J110" s="219">
        <f>ROUND(I110*H110,2)</f>
        <v>0</v>
      </c>
      <c r="K110" s="215" t="s">
        <v>161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162</v>
      </c>
      <c r="AT110" s="224" t="s">
        <v>157</v>
      </c>
      <c r="AU110" s="224" t="s">
        <v>86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162</v>
      </c>
      <c r="BM110" s="224" t="s">
        <v>751</v>
      </c>
    </row>
    <row r="111" s="2" customFormat="1">
      <c r="A111" s="39"/>
      <c r="B111" s="40"/>
      <c r="C111" s="41"/>
      <c r="D111" s="226" t="s">
        <v>164</v>
      </c>
      <c r="E111" s="41"/>
      <c r="F111" s="227" t="s">
        <v>752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164</v>
      </c>
      <c r="AU111" s="18" t="s">
        <v>86</v>
      </c>
    </row>
    <row r="112" s="13" customFormat="1">
      <c r="A112" s="13"/>
      <c r="B112" s="231"/>
      <c r="C112" s="232"/>
      <c r="D112" s="233" t="s">
        <v>166</v>
      </c>
      <c r="E112" s="234" t="s">
        <v>19</v>
      </c>
      <c r="F112" s="235" t="s">
        <v>753</v>
      </c>
      <c r="G112" s="232"/>
      <c r="H112" s="236">
        <v>63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166</v>
      </c>
      <c r="AU112" s="242" t="s">
        <v>86</v>
      </c>
      <c r="AV112" s="13" t="s">
        <v>86</v>
      </c>
      <c r="AW112" s="13" t="s">
        <v>37</v>
      </c>
      <c r="AX112" s="13" t="s">
        <v>84</v>
      </c>
      <c r="AY112" s="242" t="s">
        <v>155</v>
      </c>
    </row>
    <row r="113" s="12" customFormat="1" ht="22.8" customHeight="1">
      <c r="A113" s="12"/>
      <c r="B113" s="197"/>
      <c r="C113" s="198"/>
      <c r="D113" s="199" t="s">
        <v>75</v>
      </c>
      <c r="E113" s="211" t="s">
        <v>174</v>
      </c>
      <c r="F113" s="211" t="s">
        <v>512</v>
      </c>
      <c r="G113" s="198"/>
      <c r="H113" s="198"/>
      <c r="I113" s="201"/>
      <c r="J113" s="212">
        <f>BK113</f>
        <v>0</v>
      </c>
      <c r="K113" s="198"/>
      <c r="L113" s="203"/>
      <c r="M113" s="204"/>
      <c r="N113" s="205"/>
      <c r="O113" s="205"/>
      <c r="P113" s="206">
        <f>SUM(P114:P178)</f>
        <v>0</v>
      </c>
      <c r="Q113" s="205"/>
      <c r="R113" s="206">
        <f>SUM(R114:R178)</f>
        <v>206.81910023999998</v>
      </c>
      <c r="S113" s="205"/>
      <c r="T113" s="207">
        <f>SUM(T114:T178)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84</v>
      </c>
      <c r="AT113" s="209" t="s">
        <v>75</v>
      </c>
      <c r="AU113" s="209" t="s">
        <v>84</v>
      </c>
      <c r="AY113" s="208" t="s">
        <v>155</v>
      </c>
      <c r="BK113" s="210">
        <f>SUM(BK114:BK178)</f>
        <v>0</v>
      </c>
    </row>
    <row r="114" s="2" customFormat="1" ht="24.15" customHeight="1">
      <c r="A114" s="39"/>
      <c r="B114" s="40"/>
      <c r="C114" s="213" t="s">
        <v>212</v>
      </c>
      <c r="D114" s="213" t="s">
        <v>157</v>
      </c>
      <c r="E114" s="214" t="s">
        <v>754</v>
      </c>
      <c r="F114" s="215" t="s">
        <v>755</v>
      </c>
      <c r="G114" s="216" t="s">
        <v>200</v>
      </c>
      <c r="H114" s="217">
        <v>75.108999999999995</v>
      </c>
      <c r="I114" s="218"/>
      <c r="J114" s="219">
        <f>ROUND(I114*H114,2)</f>
        <v>0</v>
      </c>
      <c r="K114" s="215" t="s">
        <v>161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2.5021499999999999</v>
      </c>
      <c r="R114" s="222">
        <f>Q114*H114</f>
        <v>187.93398434999997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162</v>
      </c>
      <c r="AT114" s="224" t="s">
        <v>157</v>
      </c>
      <c r="AU114" s="224" t="s">
        <v>86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162</v>
      </c>
      <c r="BM114" s="224" t="s">
        <v>756</v>
      </c>
    </row>
    <row r="115" s="2" customFormat="1">
      <c r="A115" s="39"/>
      <c r="B115" s="40"/>
      <c r="C115" s="41"/>
      <c r="D115" s="226" t="s">
        <v>164</v>
      </c>
      <c r="E115" s="41"/>
      <c r="F115" s="227" t="s">
        <v>757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164</v>
      </c>
      <c r="AU115" s="18" t="s">
        <v>86</v>
      </c>
    </row>
    <row r="116" s="14" customFormat="1">
      <c r="A116" s="14"/>
      <c r="B116" s="243"/>
      <c r="C116" s="244"/>
      <c r="D116" s="233" t="s">
        <v>166</v>
      </c>
      <c r="E116" s="245" t="s">
        <v>19</v>
      </c>
      <c r="F116" s="246" t="s">
        <v>758</v>
      </c>
      <c r="G116" s="244"/>
      <c r="H116" s="245" t="s">
        <v>19</v>
      </c>
      <c r="I116" s="247"/>
      <c r="J116" s="244"/>
      <c r="K116" s="244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166</v>
      </c>
      <c r="AU116" s="252" t="s">
        <v>86</v>
      </c>
      <c r="AV116" s="14" t="s">
        <v>84</v>
      </c>
      <c r="AW116" s="14" t="s">
        <v>37</v>
      </c>
      <c r="AX116" s="14" t="s">
        <v>76</v>
      </c>
      <c r="AY116" s="252" t="s">
        <v>155</v>
      </c>
    </row>
    <row r="117" s="13" customFormat="1">
      <c r="A117" s="13"/>
      <c r="B117" s="231"/>
      <c r="C117" s="232"/>
      <c r="D117" s="233" t="s">
        <v>166</v>
      </c>
      <c r="E117" s="234" t="s">
        <v>19</v>
      </c>
      <c r="F117" s="235" t="s">
        <v>759</v>
      </c>
      <c r="G117" s="232"/>
      <c r="H117" s="236">
        <v>5.9500000000000002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86</v>
      </c>
      <c r="AV117" s="13" t="s">
        <v>86</v>
      </c>
      <c r="AW117" s="13" t="s">
        <v>37</v>
      </c>
      <c r="AX117" s="13" t="s">
        <v>76</v>
      </c>
      <c r="AY117" s="242" t="s">
        <v>155</v>
      </c>
    </row>
    <row r="118" s="14" customFormat="1">
      <c r="A118" s="14"/>
      <c r="B118" s="243"/>
      <c r="C118" s="244"/>
      <c r="D118" s="233" t="s">
        <v>166</v>
      </c>
      <c r="E118" s="245" t="s">
        <v>19</v>
      </c>
      <c r="F118" s="246" t="s">
        <v>760</v>
      </c>
      <c r="G118" s="244"/>
      <c r="H118" s="245" t="s">
        <v>19</v>
      </c>
      <c r="I118" s="247"/>
      <c r="J118" s="244"/>
      <c r="K118" s="244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166</v>
      </c>
      <c r="AU118" s="252" t="s">
        <v>86</v>
      </c>
      <c r="AV118" s="14" t="s">
        <v>84</v>
      </c>
      <c r="AW118" s="14" t="s">
        <v>37</v>
      </c>
      <c r="AX118" s="14" t="s">
        <v>76</v>
      </c>
      <c r="AY118" s="252" t="s">
        <v>155</v>
      </c>
    </row>
    <row r="119" s="13" customFormat="1">
      <c r="A119" s="13"/>
      <c r="B119" s="231"/>
      <c r="C119" s="232"/>
      <c r="D119" s="233" t="s">
        <v>166</v>
      </c>
      <c r="E119" s="234" t="s">
        <v>19</v>
      </c>
      <c r="F119" s="235" t="s">
        <v>761</v>
      </c>
      <c r="G119" s="232"/>
      <c r="H119" s="236">
        <v>11.625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86</v>
      </c>
      <c r="AV119" s="13" t="s">
        <v>86</v>
      </c>
      <c r="AW119" s="13" t="s">
        <v>37</v>
      </c>
      <c r="AX119" s="13" t="s">
        <v>76</v>
      </c>
      <c r="AY119" s="242" t="s">
        <v>155</v>
      </c>
    </row>
    <row r="120" s="13" customFormat="1">
      <c r="A120" s="13"/>
      <c r="B120" s="231"/>
      <c r="C120" s="232"/>
      <c r="D120" s="233" t="s">
        <v>166</v>
      </c>
      <c r="E120" s="234" t="s">
        <v>19</v>
      </c>
      <c r="F120" s="235" t="s">
        <v>762</v>
      </c>
      <c r="G120" s="232"/>
      <c r="H120" s="236">
        <v>5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166</v>
      </c>
      <c r="AU120" s="242" t="s">
        <v>86</v>
      </c>
      <c r="AV120" s="13" t="s">
        <v>86</v>
      </c>
      <c r="AW120" s="13" t="s">
        <v>37</v>
      </c>
      <c r="AX120" s="13" t="s">
        <v>76</v>
      </c>
      <c r="AY120" s="242" t="s">
        <v>155</v>
      </c>
    </row>
    <row r="121" s="14" customFormat="1">
      <c r="A121" s="14"/>
      <c r="B121" s="243"/>
      <c r="C121" s="244"/>
      <c r="D121" s="233" t="s">
        <v>166</v>
      </c>
      <c r="E121" s="245" t="s">
        <v>19</v>
      </c>
      <c r="F121" s="246" t="s">
        <v>763</v>
      </c>
      <c r="G121" s="244"/>
      <c r="H121" s="245" t="s">
        <v>19</v>
      </c>
      <c r="I121" s="247"/>
      <c r="J121" s="244"/>
      <c r="K121" s="244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166</v>
      </c>
      <c r="AU121" s="252" t="s">
        <v>86</v>
      </c>
      <c r="AV121" s="14" t="s">
        <v>84</v>
      </c>
      <c r="AW121" s="14" t="s">
        <v>37</v>
      </c>
      <c r="AX121" s="14" t="s">
        <v>76</v>
      </c>
      <c r="AY121" s="252" t="s">
        <v>155</v>
      </c>
    </row>
    <row r="122" s="13" customFormat="1">
      <c r="A122" s="13"/>
      <c r="B122" s="231"/>
      <c r="C122" s="232"/>
      <c r="D122" s="233" t="s">
        <v>166</v>
      </c>
      <c r="E122" s="234" t="s">
        <v>19</v>
      </c>
      <c r="F122" s="235" t="s">
        <v>764</v>
      </c>
      <c r="G122" s="232"/>
      <c r="H122" s="236">
        <v>11.625</v>
      </c>
      <c r="I122" s="237"/>
      <c r="J122" s="232"/>
      <c r="K122" s="232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166</v>
      </c>
      <c r="AU122" s="242" t="s">
        <v>86</v>
      </c>
      <c r="AV122" s="13" t="s">
        <v>86</v>
      </c>
      <c r="AW122" s="13" t="s">
        <v>37</v>
      </c>
      <c r="AX122" s="13" t="s">
        <v>76</v>
      </c>
      <c r="AY122" s="242" t="s">
        <v>155</v>
      </c>
    </row>
    <row r="123" s="13" customFormat="1">
      <c r="A123" s="13"/>
      <c r="B123" s="231"/>
      <c r="C123" s="232"/>
      <c r="D123" s="233" t="s">
        <v>166</v>
      </c>
      <c r="E123" s="234" t="s">
        <v>19</v>
      </c>
      <c r="F123" s="235" t="s">
        <v>762</v>
      </c>
      <c r="G123" s="232"/>
      <c r="H123" s="236">
        <v>5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166</v>
      </c>
      <c r="AU123" s="242" t="s">
        <v>86</v>
      </c>
      <c r="AV123" s="13" t="s">
        <v>86</v>
      </c>
      <c r="AW123" s="13" t="s">
        <v>37</v>
      </c>
      <c r="AX123" s="13" t="s">
        <v>76</v>
      </c>
      <c r="AY123" s="242" t="s">
        <v>155</v>
      </c>
    </row>
    <row r="124" s="14" customFormat="1">
      <c r="A124" s="14"/>
      <c r="B124" s="243"/>
      <c r="C124" s="244"/>
      <c r="D124" s="233" t="s">
        <v>166</v>
      </c>
      <c r="E124" s="245" t="s">
        <v>19</v>
      </c>
      <c r="F124" s="246" t="s">
        <v>765</v>
      </c>
      <c r="G124" s="244"/>
      <c r="H124" s="245" t="s">
        <v>19</v>
      </c>
      <c r="I124" s="247"/>
      <c r="J124" s="244"/>
      <c r="K124" s="244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166</v>
      </c>
      <c r="AU124" s="252" t="s">
        <v>86</v>
      </c>
      <c r="AV124" s="14" t="s">
        <v>84</v>
      </c>
      <c r="AW124" s="14" t="s">
        <v>37</v>
      </c>
      <c r="AX124" s="14" t="s">
        <v>76</v>
      </c>
      <c r="AY124" s="252" t="s">
        <v>155</v>
      </c>
    </row>
    <row r="125" s="13" customFormat="1">
      <c r="A125" s="13"/>
      <c r="B125" s="231"/>
      <c r="C125" s="232"/>
      <c r="D125" s="233" t="s">
        <v>166</v>
      </c>
      <c r="E125" s="234" t="s">
        <v>19</v>
      </c>
      <c r="F125" s="235" t="s">
        <v>766</v>
      </c>
      <c r="G125" s="232"/>
      <c r="H125" s="236">
        <v>12.688000000000001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37</v>
      </c>
      <c r="AX125" s="13" t="s">
        <v>76</v>
      </c>
      <c r="AY125" s="242" t="s">
        <v>155</v>
      </c>
    </row>
    <row r="126" s="14" customFormat="1">
      <c r="A126" s="14"/>
      <c r="B126" s="243"/>
      <c r="C126" s="244"/>
      <c r="D126" s="233" t="s">
        <v>166</v>
      </c>
      <c r="E126" s="245" t="s">
        <v>19</v>
      </c>
      <c r="F126" s="246" t="s">
        <v>767</v>
      </c>
      <c r="G126" s="244"/>
      <c r="H126" s="245" t="s">
        <v>19</v>
      </c>
      <c r="I126" s="247"/>
      <c r="J126" s="244"/>
      <c r="K126" s="244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166</v>
      </c>
      <c r="AU126" s="252" t="s">
        <v>86</v>
      </c>
      <c r="AV126" s="14" t="s">
        <v>84</v>
      </c>
      <c r="AW126" s="14" t="s">
        <v>37</v>
      </c>
      <c r="AX126" s="14" t="s">
        <v>76</v>
      </c>
      <c r="AY126" s="252" t="s">
        <v>155</v>
      </c>
    </row>
    <row r="127" s="13" customFormat="1">
      <c r="A127" s="13"/>
      <c r="B127" s="231"/>
      <c r="C127" s="232"/>
      <c r="D127" s="233" t="s">
        <v>166</v>
      </c>
      <c r="E127" s="234" t="s">
        <v>19</v>
      </c>
      <c r="F127" s="235" t="s">
        <v>768</v>
      </c>
      <c r="G127" s="232"/>
      <c r="H127" s="236">
        <v>15.221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86</v>
      </c>
      <c r="AV127" s="13" t="s">
        <v>86</v>
      </c>
      <c r="AW127" s="13" t="s">
        <v>37</v>
      </c>
      <c r="AX127" s="13" t="s">
        <v>76</v>
      </c>
      <c r="AY127" s="242" t="s">
        <v>155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769</v>
      </c>
      <c r="G128" s="232"/>
      <c r="H128" s="236">
        <v>8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76</v>
      </c>
      <c r="AY128" s="242" t="s">
        <v>155</v>
      </c>
    </row>
    <row r="129" s="15" customFormat="1">
      <c r="A129" s="15"/>
      <c r="B129" s="264"/>
      <c r="C129" s="265"/>
      <c r="D129" s="233" t="s">
        <v>166</v>
      </c>
      <c r="E129" s="266" t="s">
        <v>19</v>
      </c>
      <c r="F129" s="267" t="s">
        <v>307</v>
      </c>
      <c r="G129" s="265"/>
      <c r="H129" s="268">
        <v>75.109000000000009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4" t="s">
        <v>166</v>
      </c>
      <c r="AU129" s="274" t="s">
        <v>86</v>
      </c>
      <c r="AV129" s="15" t="s">
        <v>162</v>
      </c>
      <c r="AW129" s="15" t="s">
        <v>37</v>
      </c>
      <c r="AX129" s="15" t="s">
        <v>84</v>
      </c>
      <c r="AY129" s="274" t="s">
        <v>155</v>
      </c>
    </row>
    <row r="130" s="2" customFormat="1" ht="33" customHeight="1">
      <c r="A130" s="39"/>
      <c r="B130" s="40"/>
      <c r="C130" s="213" t="s">
        <v>219</v>
      </c>
      <c r="D130" s="213" t="s">
        <v>157</v>
      </c>
      <c r="E130" s="214" t="s">
        <v>770</v>
      </c>
      <c r="F130" s="215" t="s">
        <v>771</v>
      </c>
      <c r="G130" s="216" t="s">
        <v>160</v>
      </c>
      <c r="H130" s="217">
        <v>328.88999999999999</v>
      </c>
      <c r="I130" s="218"/>
      <c r="J130" s="219">
        <f>ROUND(I130*H130,2)</f>
        <v>0</v>
      </c>
      <c r="K130" s="215" t="s">
        <v>161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0.025190000000000001</v>
      </c>
      <c r="R130" s="222">
        <f>Q130*H130</f>
        <v>8.2847390999999995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162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162</v>
      </c>
      <c r="BM130" s="224" t="s">
        <v>772</v>
      </c>
    </row>
    <row r="131" s="2" customFormat="1">
      <c r="A131" s="39"/>
      <c r="B131" s="40"/>
      <c r="C131" s="41"/>
      <c r="D131" s="226" t="s">
        <v>164</v>
      </c>
      <c r="E131" s="41"/>
      <c r="F131" s="227" t="s">
        <v>773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164</v>
      </c>
      <c r="AU131" s="18" t="s">
        <v>86</v>
      </c>
    </row>
    <row r="132" s="14" customFormat="1">
      <c r="A132" s="14"/>
      <c r="B132" s="243"/>
      <c r="C132" s="244"/>
      <c r="D132" s="233" t="s">
        <v>166</v>
      </c>
      <c r="E132" s="245" t="s">
        <v>19</v>
      </c>
      <c r="F132" s="246" t="s">
        <v>758</v>
      </c>
      <c r="G132" s="244"/>
      <c r="H132" s="245" t="s">
        <v>19</v>
      </c>
      <c r="I132" s="247"/>
      <c r="J132" s="244"/>
      <c r="K132" s="244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166</v>
      </c>
      <c r="AU132" s="252" t="s">
        <v>86</v>
      </c>
      <c r="AV132" s="14" t="s">
        <v>84</v>
      </c>
      <c r="AW132" s="14" t="s">
        <v>37</v>
      </c>
      <c r="AX132" s="14" t="s">
        <v>76</v>
      </c>
      <c r="AY132" s="252" t="s">
        <v>155</v>
      </c>
    </row>
    <row r="133" s="13" customFormat="1">
      <c r="A133" s="13"/>
      <c r="B133" s="231"/>
      <c r="C133" s="232"/>
      <c r="D133" s="233" t="s">
        <v>166</v>
      </c>
      <c r="E133" s="234" t="s">
        <v>19</v>
      </c>
      <c r="F133" s="235" t="s">
        <v>774</v>
      </c>
      <c r="G133" s="232"/>
      <c r="H133" s="236">
        <v>29.920000000000002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166</v>
      </c>
      <c r="AU133" s="242" t="s">
        <v>86</v>
      </c>
      <c r="AV133" s="13" t="s">
        <v>86</v>
      </c>
      <c r="AW133" s="13" t="s">
        <v>37</v>
      </c>
      <c r="AX133" s="13" t="s">
        <v>76</v>
      </c>
      <c r="AY133" s="242" t="s">
        <v>155</v>
      </c>
    </row>
    <row r="134" s="14" customFormat="1">
      <c r="A134" s="14"/>
      <c r="B134" s="243"/>
      <c r="C134" s="244"/>
      <c r="D134" s="233" t="s">
        <v>166</v>
      </c>
      <c r="E134" s="245" t="s">
        <v>19</v>
      </c>
      <c r="F134" s="246" t="s">
        <v>760</v>
      </c>
      <c r="G134" s="244"/>
      <c r="H134" s="245" t="s">
        <v>19</v>
      </c>
      <c r="I134" s="247"/>
      <c r="J134" s="244"/>
      <c r="K134" s="244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166</v>
      </c>
      <c r="AU134" s="252" t="s">
        <v>86</v>
      </c>
      <c r="AV134" s="14" t="s">
        <v>84</v>
      </c>
      <c r="AW134" s="14" t="s">
        <v>37</v>
      </c>
      <c r="AX134" s="14" t="s">
        <v>76</v>
      </c>
      <c r="AY134" s="252" t="s">
        <v>155</v>
      </c>
    </row>
    <row r="135" s="13" customFormat="1">
      <c r="A135" s="13"/>
      <c r="B135" s="231"/>
      <c r="C135" s="232"/>
      <c r="D135" s="233" t="s">
        <v>166</v>
      </c>
      <c r="E135" s="234" t="s">
        <v>19</v>
      </c>
      <c r="F135" s="235" t="s">
        <v>775</v>
      </c>
      <c r="G135" s="232"/>
      <c r="H135" s="236">
        <v>55.799999999999997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166</v>
      </c>
      <c r="AU135" s="242" t="s">
        <v>86</v>
      </c>
      <c r="AV135" s="13" t="s">
        <v>86</v>
      </c>
      <c r="AW135" s="13" t="s">
        <v>37</v>
      </c>
      <c r="AX135" s="13" t="s">
        <v>76</v>
      </c>
      <c r="AY135" s="242" t="s">
        <v>155</v>
      </c>
    </row>
    <row r="136" s="13" customFormat="1">
      <c r="A136" s="13"/>
      <c r="B136" s="231"/>
      <c r="C136" s="232"/>
      <c r="D136" s="233" t="s">
        <v>166</v>
      </c>
      <c r="E136" s="234" t="s">
        <v>19</v>
      </c>
      <c r="F136" s="235" t="s">
        <v>776</v>
      </c>
      <c r="G136" s="232"/>
      <c r="H136" s="236">
        <v>10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166</v>
      </c>
      <c r="AU136" s="242" t="s">
        <v>86</v>
      </c>
      <c r="AV136" s="13" t="s">
        <v>86</v>
      </c>
      <c r="AW136" s="13" t="s">
        <v>37</v>
      </c>
      <c r="AX136" s="13" t="s">
        <v>76</v>
      </c>
      <c r="AY136" s="242" t="s">
        <v>155</v>
      </c>
    </row>
    <row r="137" s="14" customFormat="1">
      <c r="A137" s="14"/>
      <c r="B137" s="243"/>
      <c r="C137" s="244"/>
      <c r="D137" s="233" t="s">
        <v>166</v>
      </c>
      <c r="E137" s="245" t="s">
        <v>19</v>
      </c>
      <c r="F137" s="246" t="s">
        <v>763</v>
      </c>
      <c r="G137" s="244"/>
      <c r="H137" s="245" t="s">
        <v>19</v>
      </c>
      <c r="I137" s="247"/>
      <c r="J137" s="244"/>
      <c r="K137" s="244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166</v>
      </c>
      <c r="AU137" s="252" t="s">
        <v>86</v>
      </c>
      <c r="AV137" s="14" t="s">
        <v>84</v>
      </c>
      <c r="AW137" s="14" t="s">
        <v>37</v>
      </c>
      <c r="AX137" s="14" t="s">
        <v>76</v>
      </c>
      <c r="AY137" s="252" t="s">
        <v>155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777</v>
      </c>
      <c r="G138" s="232"/>
      <c r="H138" s="236">
        <v>55.799999999999997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76</v>
      </c>
      <c r="AY138" s="242" t="s">
        <v>155</v>
      </c>
    </row>
    <row r="139" s="13" customFormat="1">
      <c r="A139" s="13"/>
      <c r="B139" s="231"/>
      <c r="C139" s="232"/>
      <c r="D139" s="233" t="s">
        <v>166</v>
      </c>
      <c r="E139" s="234" t="s">
        <v>19</v>
      </c>
      <c r="F139" s="235" t="s">
        <v>776</v>
      </c>
      <c r="G139" s="232"/>
      <c r="H139" s="236">
        <v>10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166</v>
      </c>
      <c r="AU139" s="242" t="s">
        <v>86</v>
      </c>
      <c r="AV139" s="13" t="s">
        <v>86</v>
      </c>
      <c r="AW139" s="13" t="s">
        <v>37</v>
      </c>
      <c r="AX139" s="13" t="s">
        <v>76</v>
      </c>
      <c r="AY139" s="242" t="s">
        <v>155</v>
      </c>
    </row>
    <row r="140" s="14" customFormat="1">
      <c r="A140" s="14"/>
      <c r="B140" s="243"/>
      <c r="C140" s="244"/>
      <c r="D140" s="233" t="s">
        <v>166</v>
      </c>
      <c r="E140" s="245" t="s">
        <v>19</v>
      </c>
      <c r="F140" s="246" t="s">
        <v>765</v>
      </c>
      <c r="G140" s="244"/>
      <c r="H140" s="245" t="s">
        <v>19</v>
      </c>
      <c r="I140" s="247"/>
      <c r="J140" s="244"/>
      <c r="K140" s="244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166</v>
      </c>
      <c r="AU140" s="252" t="s">
        <v>86</v>
      </c>
      <c r="AV140" s="14" t="s">
        <v>84</v>
      </c>
      <c r="AW140" s="14" t="s">
        <v>37</v>
      </c>
      <c r="AX140" s="14" t="s">
        <v>76</v>
      </c>
      <c r="AY140" s="252" t="s">
        <v>155</v>
      </c>
    </row>
    <row r="141" s="13" customFormat="1">
      <c r="A141" s="13"/>
      <c r="B141" s="231"/>
      <c r="C141" s="232"/>
      <c r="D141" s="233" t="s">
        <v>166</v>
      </c>
      <c r="E141" s="234" t="s">
        <v>19</v>
      </c>
      <c r="F141" s="235" t="s">
        <v>778</v>
      </c>
      <c r="G141" s="232"/>
      <c r="H141" s="236">
        <v>66.5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166</v>
      </c>
      <c r="AU141" s="242" t="s">
        <v>86</v>
      </c>
      <c r="AV141" s="13" t="s">
        <v>86</v>
      </c>
      <c r="AW141" s="13" t="s">
        <v>37</v>
      </c>
      <c r="AX141" s="13" t="s">
        <v>76</v>
      </c>
      <c r="AY141" s="242" t="s">
        <v>155</v>
      </c>
    </row>
    <row r="142" s="14" customFormat="1">
      <c r="A142" s="14"/>
      <c r="B142" s="243"/>
      <c r="C142" s="244"/>
      <c r="D142" s="233" t="s">
        <v>166</v>
      </c>
      <c r="E142" s="245" t="s">
        <v>19</v>
      </c>
      <c r="F142" s="246" t="s">
        <v>767</v>
      </c>
      <c r="G142" s="244"/>
      <c r="H142" s="245" t="s">
        <v>19</v>
      </c>
      <c r="I142" s="247"/>
      <c r="J142" s="244"/>
      <c r="K142" s="244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166</v>
      </c>
      <c r="AU142" s="252" t="s">
        <v>86</v>
      </c>
      <c r="AV142" s="14" t="s">
        <v>84</v>
      </c>
      <c r="AW142" s="14" t="s">
        <v>37</v>
      </c>
      <c r="AX142" s="14" t="s">
        <v>76</v>
      </c>
      <c r="AY142" s="252" t="s">
        <v>155</v>
      </c>
    </row>
    <row r="143" s="13" customFormat="1">
      <c r="A143" s="13"/>
      <c r="B143" s="231"/>
      <c r="C143" s="232"/>
      <c r="D143" s="233" t="s">
        <v>166</v>
      </c>
      <c r="E143" s="234" t="s">
        <v>19</v>
      </c>
      <c r="F143" s="235" t="s">
        <v>779</v>
      </c>
      <c r="G143" s="232"/>
      <c r="H143" s="236">
        <v>84.870000000000005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166</v>
      </c>
      <c r="AU143" s="242" t="s">
        <v>86</v>
      </c>
      <c r="AV143" s="13" t="s">
        <v>86</v>
      </c>
      <c r="AW143" s="13" t="s">
        <v>37</v>
      </c>
      <c r="AX143" s="13" t="s">
        <v>76</v>
      </c>
      <c r="AY143" s="242" t="s">
        <v>155</v>
      </c>
    </row>
    <row r="144" s="13" customFormat="1">
      <c r="A144" s="13"/>
      <c r="B144" s="231"/>
      <c r="C144" s="232"/>
      <c r="D144" s="233" t="s">
        <v>166</v>
      </c>
      <c r="E144" s="234" t="s">
        <v>19</v>
      </c>
      <c r="F144" s="235" t="s">
        <v>780</v>
      </c>
      <c r="G144" s="232"/>
      <c r="H144" s="236">
        <v>16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166</v>
      </c>
      <c r="AU144" s="242" t="s">
        <v>86</v>
      </c>
      <c r="AV144" s="13" t="s">
        <v>86</v>
      </c>
      <c r="AW144" s="13" t="s">
        <v>37</v>
      </c>
      <c r="AX144" s="13" t="s">
        <v>76</v>
      </c>
      <c r="AY144" s="242" t="s">
        <v>155</v>
      </c>
    </row>
    <row r="145" s="15" customFormat="1">
      <c r="A145" s="15"/>
      <c r="B145" s="264"/>
      <c r="C145" s="265"/>
      <c r="D145" s="233" t="s">
        <v>166</v>
      </c>
      <c r="E145" s="266" t="s">
        <v>19</v>
      </c>
      <c r="F145" s="267" t="s">
        <v>307</v>
      </c>
      <c r="G145" s="265"/>
      <c r="H145" s="268">
        <v>328.88999999999999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166</v>
      </c>
      <c r="AU145" s="274" t="s">
        <v>86</v>
      </c>
      <c r="AV145" s="15" t="s">
        <v>162</v>
      </c>
      <c r="AW145" s="15" t="s">
        <v>37</v>
      </c>
      <c r="AX145" s="15" t="s">
        <v>84</v>
      </c>
      <c r="AY145" s="274" t="s">
        <v>155</v>
      </c>
    </row>
    <row r="146" s="2" customFormat="1" ht="37.8" customHeight="1">
      <c r="A146" s="39"/>
      <c r="B146" s="40"/>
      <c r="C146" s="213" t="s">
        <v>224</v>
      </c>
      <c r="D146" s="213" t="s">
        <v>157</v>
      </c>
      <c r="E146" s="214" t="s">
        <v>781</v>
      </c>
      <c r="F146" s="215" t="s">
        <v>782</v>
      </c>
      <c r="G146" s="216" t="s">
        <v>160</v>
      </c>
      <c r="H146" s="217">
        <v>328.88999999999999</v>
      </c>
      <c r="I146" s="218"/>
      <c r="J146" s="219">
        <f>ROUND(I146*H146,2)</f>
        <v>0</v>
      </c>
      <c r="K146" s="215" t="s">
        <v>161</v>
      </c>
      <c r="L146" s="45"/>
      <c r="M146" s="220" t="s">
        <v>19</v>
      </c>
      <c r="N146" s="221" t="s">
        <v>47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162</v>
      </c>
      <c r="AT146" s="224" t="s">
        <v>157</v>
      </c>
      <c r="AU146" s="224" t="s">
        <v>86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162</v>
      </c>
      <c r="BM146" s="224" t="s">
        <v>783</v>
      </c>
    </row>
    <row r="147" s="2" customFormat="1">
      <c r="A147" s="39"/>
      <c r="B147" s="40"/>
      <c r="C147" s="41"/>
      <c r="D147" s="226" t="s">
        <v>164</v>
      </c>
      <c r="E147" s="41"/>
      <c r="F147" s="227" t="s">
        <v>784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164</v>
      </c>
      <c r="AU147" s="18" t="s">
        <v>86</v>
      </c>
    </row>
    <row r="148" s="2" customFormat="1" ht="24.15" customHeight="1">
      <c r="A148" s="39"/>
      <c r="B148" s="40"/>
      <c r="C148" s="213" t="s">
        <v>8</v>
      </c>
      <c r="D148" s="213" t="s">
        <v>157</v>
      </c>
      <c r="E148" s="214" t="s">
        <v>785</v>
      </c>
      <c r="F148" s="215" t="s">
        <v>786</v>
      </c>
      <c r="G148" s="216" t="s">
        <v>340</v>
      </c>
      <c r="H148" s="217">
        <v>6.4189999999999996</v>
      </c>
      <c r="I148" s="218"/>
      <c r="J148" s="219">
        <f>ROUND(I148*H148,2)</f>
        <v>0</v>
      </c>
      <c r="K148" s="215" t="s">
        <v>161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1.04741</v>
      </c>
      <c r="R148" s="222">
        <f>Q148*H148</f>
        <v>6.7233247899999995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162</v>
      </c>
      <c r="AT148" s="224" t="s">
        <v>157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787</v>
      </c>
    </row>
    <row r="149" s="2" customFormat="1">
      <c r="A149" s="39"/>
      <c r="B149" s="40"/>
      <c r="C149" s="41"/>
      <c r="D149" s="226" t="s">
        <v>164</v>
      </c>
      <c r="E149" s="41"/>
      <c r="F149" s="227" t="s">
        <v>788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164</v>
      </c>
      <c r="AU149" s="18" t="s">
        <v>86</v>
      </c>
    </row>
    <row r="150" s="13" customFormat="1">
      <c r="A150" s="13"/>
      <c r="B150" s="231"/>
      <c r="C150" s="232"/>
      <c r="D150" s="233" t="s">
        <v>166</v>
      </c>
      <c r="E150" s="232"/>
      <c r="F150" s="235" t="s">
        <v>789</v>
      </c>
      <c r="G150" s="232"/>
      <c r="H150" s="236">
        <v>6.4189999999999996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166</v>
      </c>
      <c r="AU150" s="242" t="s">
        <v>86</v>
      </c>
      <c r="AV150" s="13" t="s">
        <v>86</v>
      </c>
      <c r="AW150" s="13" t="s">
        <v>4</v>
      </c>
      <c r="AX150" s="13" t="s">
        <v>84</v>
      </c>
      <c r="AY150" s="242" t="s">
        <v>155</v>
      </c>
    </row>
    <row r="151" s="2" customFormat="1" ht="37.8" customHeight="1">
      <c r="A151" s="39"/>
      <c r="B151" s="40"/>
      <c r="C151" s="213" t="s">
        <v>236</v>
      </c>
      <c r="D151" s="213" t="s">
        <v>157</v>
      </c>
      <c r="E151" s="214" t="s">
        <v>790</v>
      </c>
      <c r="F151" s="215" t="s">
        <v>791</v>
      </c>
      <c r="G151" s="216" t="s">
        <v>322</v>
      </c>
      <c r="H151" s="217">
        <v>5</v>
      </c>
      <c r="I151" s="218"/>
      <c r="J151" s="219">
        <f>ROUND(I151*H151,2)</f>
        <v>0</v>
      </c>
      <c r="K151" s="215" t="s">
        <v>161</v>
      </c>
      <c r="L151" s="45"/>
      <c r="M151" s="220" t="s">
        <v>19</v>
      </c>
      <c r="N151" s="221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162</v>
      </c>
      <c r="AT151" s="224" t="s">
        <v>157</v>
      </c>
      <c r="AU151" s="224" t="s">
        <v>86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162</v>
      </c>
      <c r="BM151" s="224" t="s">
        <v>792</v>
      </c>
    </row>
    <row r="152" s="2" customFormat="1">
      <c r="A152" s="39"/>
      <c r="B152" s="40"/>
      <c r="C152" s="41"/>
      <c r="D152" s="226" t="s">
        <v>164</v>
      </c>
      <c r="E152" s="41"/>
      <c r="F152" s="227" t="s">
        <v>793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164</v>
      </c>
      <c r="AU152" s="18" t="s">
        <v>86</v>
      </c>
    </row>
    <row r="153" s="2" customFormat="1" ht="16.5" customHeight="1">
      <c r="A153" s="39"/>
      <c r="B153" s="40"/>
      <c r="C153" s="253" t="s">
        <v>242</v>
      </c>
      <c r="D153" s="253" t="s">
        <v>229</v>
      </c>
      <c r="E153" s="254" t="s">
        <v>794</v>
      </c>
      <c r="F153" s="255" t="s">
        <v>795</v>
      </c>
      <c r="G153" s="256" t="s">
        <v>322</v>
      </c>
      <c r="H153" s="257">
        <v>5</v>
      </c>
      <c r="I153" s="258"/>
      <c r="J153" s="259">
        <f>ROUND(I153*H153,2)</f>
        <v>0</v>
      </c>
      <c r="K153" s="255" t="s">
        <v>161</v>
      </c>
      <c r="L153" s="260"/>
      <c r="M153" s="261" t="s">
        <v>19</v>
      </c>
      <c r="N153" s="262" t="s">
        <v>47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205</v>
      </c>
      <c r="AT153" s="224" t="s">
        <v>229</v>
      </c>
      <c r="AU153" s="224" t="s">
        <v>86</v>
      </c>
      <c r="AY153" s="18" t="s">
        <v>155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84</v>
      </c>
      <c r="BK153" s="225">
        <f>ROUND(I153*H153,2)</f>
        <v>0</v>
      </c>
      <c r="BL153" s="18" t="s">
        <v>162</v>
      </c>
      <c r="BM153" s="224" t="s">
        <v>796</v>
      </c>
    </row>
    <row r="154" s="2" customFormat="1" ht="21.75" customHeight="1">
      <c r="A154" s="39"/>
      <c r="B154" s="40"/>
      <c r="C154" s="253" t="s">
        <v>250</v>
      </c>
      <c r="D154" s="253" t="s">
        <v>229</v>
      </c>
      <c r="E154" s="254" t="s">
        <v>797</v>
      </c>
      <c r="F154" s="255" t="s">
        <v>798</v>
      </c>
      <c r="G154" s="256" t="s">
        <v>322</v>
      </c>
      <c r="H154" s="257">
        <v>5</v>
      </c>
      <c r="I154" s="258"/>
      <c r="J154" s="259">
        <f>ROUND(I154*H154,2)</f>
        <v>0</v>
      </c>
      <c r="K154" s="255" t="s">
        <v>161</v>
      </c>
      <c r="L154" s="260"/>
      <c r="M154" s="261" t="s">
        <v>19</v>
      </c>
      <c r="N154" s="262" t="s">
        <v>47</v>
      </c>
      <c r="O154" s="85"/>
      <c r="P154" s="222">
        <f>O154*H154</f>
        <v>0</v>
      </c>
      <c r="Q154" s="222">
        <v>0.00010000000000000001</v>
      </c>
      <c r="R154" s="222">
        <f>Q154*H154</f>
        <v>0.00050000000000000001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205</v>
      </c>
      <c r="AT154" s="224" t="s">
        <v>229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799</v>
      </c>
    </row>
    <row r="155" s="2" customFormat="1" ht="44.25" customHeight="1">
      <c r="A155" s="39"/>
      <c r="B155" s="40"/>
      <c r="C155" s="213" t="s">
        <v>255</v>
      </c>
      <c r="D155" s="213" t="s">
        <v>157</v>
      </c>
      <c r="E155" s="214" t="s">
        <v>800</v>
      </c>
      <c r="F155" s="215" t="s">
        <v>801</v>
      </c>
      <c r="G155" s="216" t="s">
        <v>322</v>
      </c>
      <c r="H155" s="217">
        <v>39</v>
      </c>
      <c r="I155" s="218"/>
      <c r="J155" s="219">
        <f>ROUND(I155*H155,2)</f>
        <v>0</v>
      </c>
      <c r="K155" s="215" t="s">
        <v>161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0.0070200000000000002</v>
      </c>
      <c r="R155" s="222">
        <f>Q155*H155</f>
        <v>0.27378000000000002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162</v>
      </c>
      <c r="AT155" s="224" t="s">
        <v>157</v>
      </c>
      <c r="AU155" s="224" t="s">
        <v>86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162</v>
      </c>
      <c r="BM155" s="224" t="s">
        <v>802</v>
      </c>
    </row>
    <row r="156" s="2" customFormat="1">
      <c r="A156" s="39"/>
      <c r="B156" s="40"/>
      <c r="C156" s="41"/>
      <c r="D156" s="226" t="s">
        <v>164</v>
      </c>
      <c r="E156" s="41"/>
      <c r="F156" s="227" t="s">
        <v>803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164</v>
      </c>
      <c r="AU156" s="18" t="s">
        <v>86</v>
      </c>
    </row>
    <row r="157" s="2" customFormat="1" ht="37.8" customHeight="1">
      <c r="A157" s="39"/>
      <c r="B157" s="40"/>
      <c r="C157" s="253" t="s">
        <v>260</v>
      </c>
      <c r="D157" s="253" t="s">
        <v>229</v>
      </c>
      <c r="E157" s="254" t="s">
        <v>804</v>
      </c>
      <c r="F157" s="255" t="s">
        <v>805</v>
      </c>
      <c r="G157" s="256" t="s">
        <v>322</v>
      </c>
      <c r="H157" s="257">
        <v>39</v>
      </c>
      <c r="I157" s="258"/>
      <c r="J157" s="259">
        <f>ROUND(I157*H157,2)</f>
        <v>0</v>
      </c>
      <c r="K157" s="255" t="s">
        <v>161</v>
      </c>
      <c r="L157" s="260"/>
      <c r="M157" s="261" t="s">
        <v>19</v>
      </c>
      <c r="N157" s="262" t="s">
        <v>47</v>
      </c>
      <c r="O157" s="85"/>
      <c r="P157" s="222">
        <f>O157*H157</f>
        <v>0</v>
      </c>
      <c r="Q157" s="222">
        <v>0.0071000000000000004</v>
      </c>
      <c r="R157" s="222">
        <f>Q157*H157</f>
        <v>0.27690000000000004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205</v>
      </c>
      <c r="AT157" s="224" t="s">
        <v>229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806</v>
      </c>
    </row>
    <row r="158" s="2" customFormat="1" ht="44.25" customHeight="1">
      <c r="A158" s="39"/>
      <c r="B158" s="40"/>
      <c r="C158" s="213" t="s">
        <v>265</v>
      </c>
      <c r="D158" s="213" t="s">
        <v>157</v>
      </c>
      <c r="E158" s="214" t="s">
        <v>807</v>
      </c>
      <c r="F158" s="215" t="s">
        <v>808</v>
      </c>
      <c r="G158" s="216" t="s">
        <v>322</v>
      </c>
      <c r="H158" s="217">
        <v>13</v>
      </c>
      <c r="I158" s="218"/>
      <c r="J158" s="219">
        <f>ROUND(I158*H158,2)</f>
        <v>0</v>
      </c>
      <c r="K158" s="215" t="s">
        <v>161</v>
      </c>
      <c r="L158" s="45"/>
      <c r="M158" s="220" t="s">
        <v>19</v>
      </c>
      <c r="N158" s="221" t="s">
        <v>47</v>
      </c>
      <c r="O158" s="85"/>
      <c r="P158" s="222">
        <f>O158*H158</f>
        <v>0</v>
      </c>
      <c r="Q158" s="222">
        <v>0.17488999999999999</v>
      </c>
      <c r="R158" s="222">
        <f>Q158*H158</f>
        <v>2.2735699999999999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162</v>
      </c>
      <c r="AT158" s="224" t="s">
        <v>157</v>
      </c>
      <c r="AU158" s="224" t="s">
        <v>86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162</v>
      </c>
      <c r="BM158" s="224" t="s">
        <v>809</v>
      </c>
    </row>
    <row r="159" s="2" customFormat="1">
      <c r="A159" s="39"/>
      <c r="B159" s="40"/>
      <c r="C159" s="41"/>
      <c r="D159" s="226" t="s">
        <v>164</v>
      </c>
      <c r="E159" s="41"/>
      <c r="F159" s="227" t="s">
        <v>810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164</v>
      </c>
      <c r="AU159" s="18" t="s">
        <v>86</v>
      </c>
    </row>
    <row r="160" s="13" customFormat="1">
      <c r="A160" s="13"/>
      <c r="B160" s="231"/>
      <c r="C160" s="232"/>
      <c r="D160" s="233" t="s">
        <v>166</v>
      </c>
      <c r="E160" s="234" t="s">
        <v>19</v>
      </c>
      <c r="F160" s="235" t="s">
        <v>811</v>
      </c>
      <c r="G160" s="232"/>
      <c r="H160" s="236">
        <v>13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37</v>
      </c>
      <c r="AX160" s="13" t="s">
        <v>84</v>
      </c>
      <c r="AY160" s="242" t="s">
        <v>155</v>
      </c>
    </row>
    <row r="161" s="2" customFormat="1" ht="24.15" customHeight="1">
      <c r="A161" s="39"/>
      <c r="B161" s="40"/>
      <c r="C161" s="253" t="s">
        <v>270</v>
      </c>
      <c r="D161" s="253" t="s">
        <v>229</v>
      </c>
      <c r="E161" s="254" t="s">
        <v>812</v>
      </c>
      <c r="F161" s="255" t="s">
        <v>813</v>
      </c>
      <c r="G161" s="256" t="s">
        <v>322</v>
      </c>
      <c r="H161" s="257">
        <v>13</v>
      </c>
      <c r="I161" s="258"/>
      <c r="J161" s="259">
        <f>ROUND(I161*H161,2)</f>
        <v>0</v>
      </c>
      <c r="K161" s="255" t="s">
        <v>161</v>
      </c>
      <c r="L161" s="260"/>
      <c r="M161" s="261" t="s">
        <v>19</v>
      </c>
      <c r="N161" s="262" t="s">
        <v>47</v>
      </c>
      <c r="O161" s="85"/>
      <c r="P161" s="222">
        <f>O161*H161</f>
        <v>0</v>
      </c>
      <c r="Q161" s="222">
        <v>0.0035000000000000001</v>
      </c>
      <c r="R161" s="222">
        <f>Q161*H161</f>
        <v>0.045499999999999999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205</v>
      </c>
      <c r="AT161" s="224" t="s">
        <v>229</v>
      </c>
      <c r="AU161" s="224" t="s">
        <v>86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162</v>
      </c>
      <c r="BM161" s="224" t="s">
        <v>814</v>
      </c>
    </row>
    <row r="162" s="2" customFormat="1" ht="37.8" customHeight="1">
      <c r="A162" s="39"/>
      <c r="B162" s="40"/>
      <c r="C162" s="213" t="s">
        <v>275</v>
      </c>
      <c r="D162" s="213" t="s">
        <v>157</v>
      </c>
      <c r="E162" s="214" t="s">
        <v>815</v>
      </c>
      <c r="F162" s="215" t="s">
        <v>816</v>
      </c>
      <c r="G162" s="216" t="s">
        <v>322</v>
      </c>
      <c r="H162" s="217">
        <v>8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817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818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2" customFormat="1" ht="37.8" customHeight="1">
      <c r="A164" s="39"/>
      <c r="B164" s="40"/>
      <c r="C164" s="253" t="s">
        <v>7</v>
      </c>
      <c r="D164" s="253" t="s">
        <v>229</v>
      </c>
      <c r="E164" s="254" t="s">
        <v>804</v>
      </c>
      <c r="F164" s="255" t="s">
        <v>805</v>
      </c>
      <c r="G164" s="256" t="s">
        <v>322</v>
      </c>
      <c r="H164" s="257">
        <v>8</v>
      </c>
      <c r="I164" s="258"/>
      <c r="J164" s="259">
        <f>ROUND(I164*H164,2)</f>
        <v>0</v>
      </c>
      <c r="K164" s="255" t="s">
        <v>161</v>
      </c>
      <c r="L164" s="260"/>
      <c r="M164" s="261" t="s">
        <v>19</v>
      </c>
      <c r="N164" s="262" t="s">
        <v>47</v>
      </c>
      <c r="O164" s="85"/>
      <c r="P164" s="222">
        <f>O164*H164</f>
        <v>0</v>
      </c>
      <c r="Q164" s="222">
        <v>0.0071000000000000004</v>
      </c>
      <c r="R164" s="222">
        <f>Q164*H164</f>
        <v>0.056800000000000003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205</v>
      </c>
      <c r="AT164" s="224" t="s">
        <v>229</v>
      </c>
      <c r="AU164" s="224" t="s">
        <v>86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84</v>
      </c>
      <c r="BK164" s="225">
        <f>ROUND(I164*H164,2)</f>
        <v>0</v>
      </c>
      <c r="BL164" s="18" t="s">
        <v>162</v>
      </c>
      <c r="BM164" s="224" t="s">
        <v>819</v>
      </c>
    </row>
    <row r="165" s="2" customFormat="1" ht="24.15" customHeight="1">
      <c r="A165" s="39"/>
      <c r="B165" s="40"/>
      <c r="C165" s="213" t="s">
        <v>292</v>
      </c>
      <c r="D165" s="213" t="s">
        <v>157</v>
      </c>
      <c r="E165" s="214" t="s">
        <v>820</v>
      </c>
      <c r="F165" s="215" t="s">
        <v>821</v>
      </c>
      <c r="G165" s="216" t="s">
        <v>322</v>
      </c>
      <c r="H165" s="217">
        <v>11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0.0011999999999999999</v>
      </c>
      <c r="R165" s="222">
        <f>Q165*H165</f>
        <v>0.013199999999999998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822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823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13" customFormat="1">
      <c r="A167" s="13"/>
      <c r="B167" s="231"/>
      <c r="C167" s="232"/>
      <c r="D167" s="233" t="s">
        <v>166</v>
      </c>
      <c r="E167" s="234" t="s">
        <v>19</v>
      </c>
      <c r="F167" s="235" t="s">
        <v>824</v>
      </c>
      <c r="G167" s="232"/>
      <c r="H167" s="236">
        <v>11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166</v>
      </c>
      <c r="AU167" s="242" t="s">
        <v>86</v>
      </c>
      <c r="AV167" s="13" t="s">
        <v>86</v>
      </c>
      <c r="AW167" s="13" t="s">
        <v>37</v>
      </c>
      <c r="AX167" s="13" t="s">
        <v>84</v>
      </c>
      <c r="AY167" s="242" t="s">
        <v>155</v>
      </c>
    </row>
    <row r="168" s="2" customFormat="1" ht="37.8" customHeight="1">
      <c r="A168" s="39"/>
      <c r="B168" s="40"/>
      <c r="C168" s="253" t="s">
        <v>300</v>
      </c>
      <c r="D168" s="253" t="s">
        <v>229</v>
      </c>
      <c r="E168" s="254" t="s">
        <v>825</v>
      </c>
      <c r="F168" s="255" t="s">
        <v>826</v>
      </c>
      <c r="G168" s="256" t="s">
        <v>322</v>
      </c>
      <c r="H168" s="257">
        <v>11</v>
      </c>
      <c r="I168" s="258"/>
      <c r="J168" s="259">
        <f>ROUND(I168*H168,2)</f>
        <v>0</v>
      </c>
      <c r="K168" s="255" t="s">
        <v>161</v>
      </c>
      <c r="L168" s="260"/>
      <c r="M168" s="261" t="s">
        <v>19</v>
      </c>
      <c r="N168" s="262" t="s">
        <v>47</v>
      </c>
      <c r="O168" s="85"/>
      <c r="P168" s="222">
        <f>O168*H168</f>
        <v>0</v>
      </c>
      <c r="Q168" s="222">
        <v>0.045999999999999999</v>
      </c>
      <c r="R168" s="222">
        <f>Q168*H168</f>
        <v>0.50600000000000001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205</v>
      </c>
      <c r="AT168" s="224" t="s">
        <v>229</v>
      </c>
      <c r="AU168" s="224" t="s">
        <v>86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162</v>
      </c>
      <c r="BM168" s="224" t="s">
        <v>827</v>
      </c>
    </row>
    <row r="169" s="2" customFormat="1" ht="33" customHeight="1">
      <c r="A169" s="39"/>
      <c r="B169" s="40"/>
      <c r="C169" s="253" t="s">
        <v>308</v>
      </c>
      <c r="D169" s="253" t="s">
        <v>229</v>
      </c>
      <c r="E169" s="254" t="s">
        <v>828</v>
      </c>
      <c r="F169" s="255" t="s">
        <v>829</v>
      </c>
      <c r="G169" s="256" t="s">
        <v>322</v>
      </c>
      <c r="H169" s="257">
        <v>22</v>
      </c>
      <c r="I169" s="258"/>
      <c r="J169" s="259">
        <f>ROUND(I169*H169,2)</f>
        <v>0</v>
      </c>
      <c r="K169" s="255" t="s">
        <v>161</v>
      </c>
      <c r="L169" s="260"/>
      <c r="M169" s="261" t="s">
        <v>19</v>
      </c>
      <c r="N169" s="262" t="s">
        <v>47</v>
      </c>
      <c r="O169" s="85"/>
      <c r="P169" s="222">
        <f>O169*H169</f>
        <v>0</v>
      </c>
      <c r="Q169" s="222">
        <v>0.0011000000000000001</v>
      </c>
      <c r="R169" s="222">
        <f>Q169*H169</f>
        <v>0.024200000000000003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205</v>
      </c>
      <c r="AT169" s="224" t="s">
        <v>229</v>
      </c>
      <c r="AU169" s="224" t="s">
        <v>86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162</v>
      </c>
      <c r="BM169" s="224" t="s">
        <v>830</v>
      </c>
    </row>
    <row r="170" s="2" customFormat="1" ht="24.15" customHeight="1">
      <c r="A170" s="39"/>
      <c r="B170" s="40"/>
      <c r="C170" s="213" t="s">
        <v>313</v>
      </c>
      <c r="D170" s="213" t="s">
        <v>157</v>
      </c>
      <c r="E170" s="214" t="s">
        <v>831</v>
      </c>
      <c r="F170" s="215" t="s">
        <v>832</v>
      </c>
      <c r="G170" s="216" t="s">
        <v>186</v>
      </c>
      <c r="H170" s="217">
        <v>117</v>
      </c>
      <c r="I170" s="218"/>
      <c r="J170" s="219">
        <f>ROUND(I170*H170,2)</f>
        <v>0</v>
      </c>
      <c r="K170" s="215" t="s">
        <v>161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162</v>
      </c>
      <c r="AT170" s="224" t="s">
        <v>157</v>
      </c>
      <c r="AU170" s="224" t="s">
        <v>86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162</v>
      </c>
      <c r="BM170" s="224" t="s">
        <v>833</v>
      </c>
    </row>
    <row r="171" s="2" customFormat="1">
      <c r="A171" s="39"/>
      <c r="B171" s="40"/>
      <c r="C171" s="41"/>
      <c r="D171" s="226" t="s">
        <v>164</v>
      </c>
      <c r="E171" s="41"/>
      <c r="F171" s="227" t="s">
        <v>834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164</v>
      </c>
      <c r="AU171" s="18" t="s">
        <v>86</v>
      </c>
    </row>
    <row r="172" s="13" customFormat="1">
      <c r="A172" s="13"/>
      <c r="B172" s="231"/>
      <c r="C172" s="232"/>
      <c r="D172" s="233" t="s">
        <v>166</v>
      </c>
      <c r="E172" s="234" t="s">
        <v>19</v>
      </c>
      <c r="F172" s="235" t="s">
        <v>835</v>
      </c>
      <c r="G172" s="232"/>
      <c r="H172" s="236">
        <v>24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166</v>
      </c>
      <c r="AU172" s="242" t="s">
        <v>86</v>
      </c>
      <c r="AV172" s="13" t="s">
        <v>86</v>
      </c>
      <c r="AW172" s="13" t="s">
        <v>37</v>
      </c>
      <c r="AX172" s="13" t="s">
        <v>76</v>
      </c>
      <c r="AY172" s="242" t="s">
        <v>155</v>
      </c>
    </row>
    <row r="173" s="13" customFormat="1">
      <c r="A173" s="13"/>
      <c r="B173" s="231"/>
      <c r="C173" s="232"/>
      <c r="D173" s="233" t="s">
        <v>166</v>
      </c>
      <c r="E173" s="234" t="s">
        <v>19</v>
      </c>
      <c r="F173" s="235" t="s">
        <v>836</v>
      </c>
      <c r="G173" s="232"/>
      <c r="H173" s="236">
        <v>93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166</v>
      </c>
      <c r="AU173" s="242" t="s">
        <v>86</v>
      </c>
      <c r="AV173" s="13" t="s">
        <v>86</v>
      </c>
      <c r="AW173" s="13" t="s">
        <v>37</v>
      </c>
      <c r="AX173" s="13" t="s">
        <v>76</v>
      </c>
      <c r="AY173" s="242" t="s">
        <v>155</v>
      </c>
    </row>
    <row r="174" s="15" customFormat="1">
      <c r="A174" s="15"/>
      <c r="B174" s="264"/>
      <c r="C174" s="265"/>
      <c r="D174" s="233" t="s">
        <v>166</v>
      </c>
      <c r="E174" s="266" t="s">
        <v>19</v>
      </c>
      <c r="F174" s="267" t="s">
        <v>307</v>
      </c>
      <c r="G174" s="265"/>
      <c r="H174" s="268">
        <v>117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166</v>
      </c>
      <c r="AU174" s="274" t="s">
        <v>86</v>
      </c>
      <c r="AV174" s="15" t="s">
        <v>162</v>
      </c>
      <c r="AW174" s="15" t="s">
        <v>37</v>
      </c>
      <c r="AX174" s="15" t="s">
        <v>84</v>
      </c>
      <c r="AY174" s="274" t="s">
        <v>155</v>
      </c>
    </row>
    <row r="175" s="2" customFormat="1" ht="37.8" customHeight="1">
      <c r="A175" s="39"/>
      <c r="B175" s="40"/>
      <c r="C175" s="253" t="s">
        <v>319</v>
      </c>
      <c r="D175" s="253" t="s">
        <v>229</v>
      </c>
      <c r="E175" s="254" t="s">
        <v>837</v>
      </c>
      <c r="F175" s="255" t="s">
        <v>838</v>
      </c>
      <c r="G175" s="256" t="s">
        <v>186</v>
      </c>
      <c r="H175" s="257">
        <v>25.199999999999999</v>
      </c>
      <c r="I175" s="258"/>
      <c r="J175" s="259">
        <f>ROUND(I175*H175,2)</f>
        <v>0</v>
      </c>
      <c r="K175" s="255" t="s">
        <v>161</v>
      </c>
      <c r="L175" s="260"/>
      <c r="M175" s="261" t="s">
        <v>19</v>
      </c>
      <c r="N175" s="262" t="s">
        <v>47</v>
      </c>
      <c r="O175" s="85"/>
      <c r="P175" s="222">
        <f>O175*H175</f>
        <v>0</v>
      </c>
      <c r="Q175" s="222">
        <v>0.00296</v>
      </c>
      <c r="R175" s="222">
        <f>Q175*H175</f>
        <v>0.074591999999999992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205</v>
      </c>
      <c r="AT175" s="224" t="s">
        <v>229</v>
      </c>
      <c r="AU175" s="224" t="s">
        <v>86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162</v>
      </c>
      <c r="BM175" s="224" t="s">
        <v>839</v>
      </c>
    </row>
    <row r="176" s="13" customFormat="1">
      <c r="A176" s="13"/>
      <c r="B176" s="231"/>
      <c r="C176" s="232"/>
      <c r="D176" s="233" t="s">
        <v>166</v>
      </c>
      <c r="E176" s="232"/>
      <c r="F176" s="235" t="s">
        <v>840</v>
      </c>
      <c r="G176" s="232"/>
      <c r="H176" s="236">
        <v>25.199999999999999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166</v>
      </c>
      <c r="AU176" s="242" t="s">
        <v>86</v>
      </c>
      <c r="AV176" s="13" t="s">
        <v>86</v>
      </c>
      <c r="AW176" s="13" t="s">
        <v>4</v>
      </c>
      <c r="AX176" s="13" t="s">
        <v>84</v>
      </c>
      <c r="AY176" s="242" t="s">
        <v>155</v>
      </c>
    </row>
    <row r="177" s="2" customFormat="1" ht="37.8" customHeight="1">
      <c r="A177" s="39"/>
      <c r="B177" s="40"/>
      <c r="C177" s="253" t="s">
        <v>325</v>
      </c>
      <c r="D177" s="253" t="s">
        <v>229</v>
      </c>
      <c r="E177" s="254" t="s">
        <v>841</v>
      </c>
      <c r="F177" s="255" t="s">
        <v>842</v>
      </c>
      <c r="G177" s="256" t="s">
        <v>186</v>
      </c>
      <c r="H177" s="257">
        <v>97.650000000000006</v>
      </c>
      <c r="I177" s="258"/>
      <c r="J177" s="259">
        <f>ROUND(I177*H177,2)</f>
        <v>0</v>
      </c>
      <c r="K177" s="255" t="s">
        <v>161</v>
      </c>
      <c r="L177" s="260"/>
      <c r="M177" s="261" t="s">
        <v>19</v>
      </c>
      <c r="N177" s="262" t="s">
        <v>47</v>
      </c>
      <c r="O177" s="85"/>
      <c r="P177" s="222">
        <f>O177*H177</f>
        <v>0</v>
      </c>
      <c r="Q177" s="222">
        <v>0.0033999999999999998</v>
      </c>
      <c r="R177" s="222">
        <f>Q177*H177</f>
        <v>0.33201000000000003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205</v>
      </c>
      <c r="AT177" s="224" t="s">
        <v>229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162</v>
      </c>
      <c r="BM177" s="224" t="s">
        <v>843</v>
      </c>
    </row>
    <row r="178" s="13" customFormat="1">
      <c r="A178" s="13"/>
      <c r="B178" s="231"/>
      <c r="C178" s="232"/>
      <c r="D178" s="233" t="s">
        <v>166</v>
      </c>
      <c r="E178" s="232"/>
      <c r="F178" s="235" t="s">
        <v>844</v>
      </c>
      <c r="G178" s="232"/>
      <c r="H178" s="236">
        <v>97.650000000000006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166</v>
      </c>
      <c r="AU178" s="242" t="s">
        <v>86</v>
      </c>
      <c r="AV178" s="13" t="s">
        <v>86</v>
      </c>
      <c r="AW178" s="13" t="s">
        <v>4</v>
      </c>
      <c r="AX178" s="13" t="s">
        <v>84</v>
      </c>
      <c r="AY178" s="242" t="s">
        <v>155</v>
      </c>
    </row>
    <row r="179" s="12" customFormat="1" ht="22.8" customHeight="1">
      <c r="A179" s="12"/>
      <c r="B179" s="197"/>
      <c r="C179" s="198"/>
      <c r="D179" s="199" t="s">
        <v>75</v>
      </c>
      <c r="E179" s="211" t="s">
        <v>212</v>
      </c>
      <c r="F179" s="211" t="s">
        <v>299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SUM(P180:P188)</f>
        <v>0</v>
      </c>
      <c r="Q179" s="205"/>
      <c r="R179" s="206">
        <f>SUM(R180:R188)</f>
        <v>0.264461</v>
      </c>
      <c r="S179" s="205"/>
      <c r="T179" s="207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84</v>
      </c>
      <c r="AT179" s="209" t="s">
        <v>75</v>
      </c>
      <c r="AU179" s="209" t="s">
        <v>84</v>
      </c>
      <c r="AY179" s="208" t="s">
        <v>155</v>
      </c>
      <c r="BK179" s="210">
        <f>SUM(BK180:BK188)</f>
        <v>0</v>
      </c>
    </row>
    <row r="180" s="2" customFormat="1" ht="33" customHeight="1">
      <c r="A180" s="39"/>
      <c r="B180" s="40"/>
      <c r="C180" s="213" t="s">
        <v>330</v>
      </c>
      <c r="D180" s="213" t="s">
        <v>157</v>
      </c>
      <c r="E180" s="214" t="s">
        <v>845</v>
      </c>
      <c r="F180" s="215" t="s">
        <v>846</v>
      </c>
      <c r="G180" s="216" t="s">
        <v>160</v>
      </c>
      <c r="H180" s="217">
        <v>2.411</v>
      </c>
      <c r="I180" s="218"/>
      <c r="J180" s="219">
        <f>ROUND(I180*H180,2)</f>
        <v>0</v>
      </c>
      <c r="K180" s="215" t="s">
        <v>161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0.031</v>
      </c>
      <c r="R180" s="222">
        <f>Q180*H180</f>
        <v>0.074741000000000002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162</v>
      </c>
      <c r="AT180" s="224" t="s">
        <v>157</v>
      </c>
      <c r="AU180" s="224" t="s">
        <v>86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162</v>
      </c>
      <c r="BM180" s="224" t="s">
        <v>847</v>
      </c>
    </row>
    <row r="181" s="2" customFormat="1">
      <c r="A181" s="39"/>
      <c r="B181" s="40"/>
      <c r="C181" s="41"/>
      <c r="D181" s="226" t="s">
        <v>164</v>
      </c>
      <c r="E181" s="41"/>
      <c r="F181" s="227" t="s">
        <v>848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164</v>
      </c>
      <c r="AU181" s="18" t="s">
        <v>86</v>
      </c>
    </row>
    <row r="182" s="13" customFormat="1">
      <c r="A182" s="13"/>
      <c r="B182" s="231"/>
      <c r="C182" s="232"/>
      <c r="D182" s="233" t="s">
        <v>166</v>
      </c>
      <c r="E182" s="234" t="s">
        <v>19</v>
      </c>
      <c r="F182" s="235" t="s">
        <v>849</v>
      </c>
      <c r="G182" s="232"/>
      <c r="H182" s="236">
        <v>0.438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166</v>
      </c>
      <c r="AU182" s="242" t="s">
        <v>86</v>
      </c>
      <c r="AV182" s="13" t="s">
        <v>86</v>
      </c>
      <c r="AW182" s="13" t="s">
        <v>37</v>
      </c>
      <c r="AX182" s="13" t="s">
        <v>76</v>
      </c>
      <c r="AY182" s="242" t="s">
        <v>155</v>
      </c>
    </row>
    <row r="183" s="13" customFormat="1">
      <c r="A183" s="13"/>
      <c r="B183" s="231"/>
      <c r="C183" s="232"/>
      <c r="D183" s="233" t="s">
        <v>166</v>
      </c>
      <c r="E183" s="234" t="s">
        <v>19</v>
      </c>
      <c r="F183" s="235" t="s">
        <v>850</v>
      </c>
      <c r="G183" s="232"/>
      <c r="H183" s="236">
        <v>1.25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166</v>
      </c>
      <c r="AU183" s="242" t="s">
        <v>86</v>
      </c>
      <c r="AV183" s="13" t="s">
        <v>86</v>
      </c>
      <c r="AW183" s="13" t="s">
        <v>37</v>
      </c>
      <c r="AX183" s="13" t="s">
        <v>76</v>
      </c>
      <c r="AY183" s="242" t="s">
        <v>155</v>
      </c>
    </row>
    <row r="184" s="13" customFormat="1">
      <c r="A184" s="13"/>
      <c r="B184" s="231"/>
      <c r="C184" s="232"/>
      <c r="D184" s="233" t="s">
        <v>166</v>
      </c>
      <c r="E184" s="234" t="s">
        <v>19</v>
      </c>
      <c r="F184" s="235" t="s">
        <v>851</v>
      </c>
      <c r="G184" s="232"/>
      <c r="H184" s="236">
        <v>0.72299999999999998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166</v>
      </c>
      <c r="AU184" s="242" t="s">
        <v>86</v>
      </c>
      <c r="AV184" s="13" t="s">
        <v>86</v>
      </c>
      <c r="AW184" s="13" t="s">
        <v>37</v>
      </c>
      <c r="AX184" s="13" t="s">
        <v>76</v>
      </c>
      <c r="AY184" s="242" t="s">
        <v>155</v>
      </c>
    </row>
    <row r="185" s="15" customFormat="1">
      <c r="A185" s="15"/>
      <c r="B185" s="264"/>
      <c r="C185" s="265"/>
      <c r="D185" s="233" t="s">
        <v>166</v>
      </c>
      <c r="E185" s="266" t="s">
        <v>19</v>
      </c>
      <c r="F185" s="267" t="s">
        <v>307</v>
      </c>
      <c r="G185" s="265"/>
      <c r="H185" s="268">
        <v>2.411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166</v>
      </c>
      <c r="AU185" s="274" t="s">
        <v>86</v>
      </c>
      <c r="AV185" s="15" t="s">
        <v>162</v>
      </c>
      <c r="AW185" s="15" t="s">
        <v>37</v>
      </c>
      <c r="AX185" s="15" t="s">
        <v>84</v>
      </c>
      <c r="AY185" s="274" t="s">
        <v>155</v>
      </c>
    </row>
    <row r="186" s="2" customFormat="1" ht="37.8" customHeight="1">
      <c r="A186" s="39"/>
      <c r="B186" s="40"/>
      <c r="C186" s="213" t="s">
        <v>337</v>
      </c>
      <c r="D186" s="213" t="s">
        <v>157</v>
      </c>
      <c r="E186" s="214" t="s">
        <v>852</v>
      </c>
      <c r="F186" s="215" t="s">
        <v>853</v>
      </c>
      <c r="G186" s="216" t="s">
        <v>186</v>
      </c>
      <c r="H186" s="217">
        <v>93</v>
      </c>
      <c r="I186" s="218"/>
      <c r="J186" s="219">
        <f>ROUND(I186*H186,2)</f>
        <v>0</v>
      </c>
      <c r="K186" s="215" t="s">
        <v>161</v>
      </c>
      <c r="L186" s="45"/>
      <c r="M186" s="220" t="s">
        <v>19</v>
      </c>
      <c r="N186" s="221" t="s">
        <v>47</v>
      </c>
      <c r="O186" s="85"/>
      <c r="P186" s="222">
        <f>O186*H186</f>
        <v>0</v>
      </c>
      <c r="Q186" s="222">
        <v>0.0020400000000000001</v>
      </c>
      <c r="R186" s="222">
        <f>Q186*H186</f>
        <v>0.18972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162</v>
      </c>
      <c r="AT186" s="224" t="s">
        <v>157</v>
      </c>
      <c r="AU186" s="224" t="s">
        <v>86</v>
      </c>
      <c r="AY186" s="18" t="s">
        <v>155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84</v>
      </c>
      <c r="BK186" s="225">
        <f>ROUND(I186*H186,2)</f>
        <v>0</v>
      </c>
      <c r="BL186" s="18" t="s">
        <v>162</v>
      </c>
      <c r="BM186" s="224" t="s">
        <v>854</v>
      </c>
    </row>
    <row r="187" s="2" customFormat="1">
      <c r="A187" s="39"/>
      <c r="B187" s="40"/>
      <c r="C187" s="41"/>
      <c r="D187" s="226" t="s">
        <v>164</v>
      </c>
      <c r="E187" s="41"/>
      <c r="F187" s="227" t="s">
        <v>855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164</v>
      </c>
      <c r="AU187" s="18" t="s">
        <v>86</v>
      </c>
    </row>
    <row r="188" s="13" customFormat="1">
      <c r="A188" s="13"/>
      <c r="B188" s="231"/>
      <c r="C188" s="232"/>
      <c r="D188" s="233" t="s">
        <v>166</v>
      </c>
      <c r="E188" s="234" t="s">
        <v>19</v>
      </c>
      <c r="F188" s="235" t="s">
        <v>856</v>
      </c>
      <c r="G188" s="232"/>
      <c r="H188" s="236">
        <v>93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166</v>
      </c>
      <c r="AU188" s="242" t="s">
        <v>86</v>
      </c>
      <c r="AV188" s="13" t="s">
        <v>86</v>
      </c>
      <c r="AW188" s="13" t="s">
        <v>37</v>
      </c>
      <c r="AX188" s="13" t="s">
        <v>84</v>
      </c>
      <c r="AY188" s="242" t="s">
        <v>155</v>
      </c>
    </row>
    <row r="189" s="12" customFormat="1" ht="22.8" customHeight="1">
      <c r="A189" s="12"/>
      <c r="B189" s="197"/>
      <c r="C189" s="198"/>
      <c r="D189" s="199" t="s">
        <v>75</v>
      </c>
      <c r="E189" s="211" t="s">
        <v>377</v>
      </c>
      <c r="F189" s="211" t="s">
        <v>378</v>
      </c>
      <c r="G189" s="198"/>
      <c r="H189" s="198"/>
      <c r="I189" s="201"/>
      <c r="J189" s="212">
        <f>BK189</f>
        <v>0</v>
      </c>
      <c r="K189" s="198"/>
      <c r="L189" s="203"/>
      <c r="M189" s="204"/>
      <c r="N189" s="205"/>
      <c r="O189" s="205"/>
      <c r="P189" s="206">
        <f>SUM(P190:P191)</f>
        <v>0</v>
      </c>
      <c r="Q189" s="205"/>
      <c r="R189" s="206">
        <f>SUM(R190:R191)</f>
        <v>0</v>
      </c>
      <c r="S189" s="205"/>
      <c r="T189" s="207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84</v>
      </c>
      <c r="AT189" s="209" t="s">
        <v>75</v>
      </c>
      <c r="AU189" s="209" t="s">
        <v>84</v>
      </c>
      <c r="AY189" s="208" t="s">
        <v>155</v>
      </c>
      <c r="BK189" s="210">
        <f>SUM(BK190:BK191)</f>
        <v>0</v>
      </c>
    </row>
    <row r="190" s="2" customFormat="1" ht="55.5" customHeight="1">
      <c r="A190" s="39"/>
      <c r="B190" s="40"/>
      <c r="C190" s="213" t="s">
        <v>343</v>
      </c>
      <c r="D190" s="213" t="s">
        <v>157</v>
      </c>
      <c r="E190" s="214" t="s">
        <v>857</v>
      </c>
      <c r="F190" s="215" t="s">
        <v>858</v>
      </c>
      <c r="G190" s="216" t="s">
        <v>340</v>
      </c>
      <c r="H190" s="217">
        <v>207.084</v>
      </c>
      <c r="I190" s="218"/>
      <c r="J190" s="219">
        <f>ROUND(I190*H190,2)</f>
        <v>0</v>
      </c>
      <c r="K190" s="215" t="s">
        <v>161</v>
      </c>
      <c r="L190" s="45"/>
      <c r="M190" s="220" t="s">
        <v>19</v>
      </c>
      <c r="N190" s="221" t="s">
        <v>47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162</v>
      </c>
      <c r="AT190" s="224" t="s">
        <v>157</v>
      </c>
      <c r="AU190" s="224" t="s">
        <v>86</v>
      </c>
      <c r="AY190" s="18" t="s">
        <v>155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84</v>
      </c>
      <c r="BK190" s="225">
        <f>ROUND(I190*H190,2)</f>
        <v>0</v>
      </c>
      <c r="BL190" s="18" t="s">
        <v>162</v>
      </c>
      <c r="BM190" s="224" t="s">
        <v>859</v>
      </c>
    </row>
    <row r="191" s="2" customFormat="1">
      <c r="A191" s="39"/>
      <c r="B191" s="40"/>
      <c r="C191" s="41"/>
      <c r="D191" s="226" t="s">
        <v>164</v>
      </c>
      <c r="E191" s="41"/>
      <c r="F191" s="227" t="s">
        <v>860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164</v>
      </c>
      <c r="AU191" s="18" t="s">
        <v>86</v>
      </c>
    </row>
    <row r="192" s="12" customFormat="1" ht="25.92" customHeight="1">
      <c r="A192" s="12"/>
      <c r="B192" s="197"/>
      <c r="C192" s="198"/>
      <c r="D192" s="199" t="s">
        <v>75</v>
      </c>
      <c r="E192" s="200" t="s">
        <v>384</v>
      </c>
      <c r="F192" s="200" t="s">
        <v>385</v>
      </c>
      <c r="G192" s="198"/>
      <c r="H192" s="198"/>
      <c r="I192" s="201"/>
      <c r="J192" s="202">
        <f>BK192</f>
        <v>0</v>
      </c>
      <c r="K192" s="198"/>
      <c r="L192" s="203"/>
      <c r="M192" s="204"/>
      <c r="N192" s="205"/>
      <c r="O192" s="205"/>
      <c r="P192" s="206">
        <f>P193</f>
        <v>0</v>
      </c>
      <c r="Q192" s="205"/>
      <c r="R192" s="206">
        <f>R193</f>
        <v>0.026565999999999999</v>
      </c>
      <c r="S192" s="205"/>
      <c r="T192" s="207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8" t="s">
        <v>86</v>
      </c>
      <c r="AT192" s="209" t="s">
        <v>75</v>
      </c>
      <c r="AU192" s="209" t="s">
        <v>76</v>
      </c>
      <c r="AY192" s="208" t="s">
        <v>155</v>
      </c>
      <c r="BK192" s="210">
        <f>BK193</f>
        <v>0</v>
      </c>
    </row>
    <row r="193" s="12" customFormat="1" ht="22.8" customHeight="1">
      <c r="A193" s="12"/>
      <c r="B193" s="197"/>
      <c r="C193" s="198"/>
      <c r="D193" s="199" t="s">
        <v>75</v>
      </c>
      <c r="E193" s="211" t="s">
        <v>861</v>
      </c>
      <c r="F193" s="211" t="s">
        <v>862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SUM(P194:P205)</f>
        <v>0</v>
      </c>
      <c r="Q193" s="205"/>
      <c r="R193" s="206">
        <f>SUM(R194:R205)</f>
        <v>0.026565999999999999</v>
      </c>
      <c r="S193" s="205"/>
      <c r="T193" s="207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86</v>
      </c>
      <c r="AT193" s="209" t="s">
        <v>75</v>
      </c>
      <c r="AU193" s="209" t="s">
        <v>84</v>
      </c>
      <c r="AY193" s="208" t="s">
        <v>155</v>
      </c>
      <c r="BK193" s="210">
        <f>SUM(BK194:BK205)</f>
        <v>0</v>
      </c>
    </row>
    <row r="194" s="2" customFormat="1" ht="37.8" customHeight="1">
      <c r="A194" s="39"/>
      <c r="B194" s="40"/>
      <c r="C194" s="213" t="s">
        <v>351</v>
      </c>
      <c r="D194" s="213" t="s">
        <v>157</v>
      </c>
      <c r="E194" s="214" t="s">
        <v>863</v>
      </c>
      <c r="F194" s="215" t="s">
        <v>864</v>
      </c>
      <c r="G194" s="216" t="s">
        <v>186</v>
      </c>
      <c r="H194" s="217">
        <v>93</v>
      </c>
      <c r="I194" s="218"/>
      <c r="J194" s="219">
        <f>ROUND(I194*H194,2)</f>
        <v>0</v>
      </c>
      <c r="K194" s="215" t="s">
        <v>161</v>
      </c>
      <c r="L194" s="45"/>
      <c r="M194" s="220" t="s">
        <v>19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255</v>
      </c>
      <c r="AT194" s="224" t="s">
        <v>157</v>
      </c>
      <c r="AU194" s="224" t="s">
        <v>86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255</v>
      </c>
      <c r="BM194" s="224" t="s">
        <v>865</v>
      </c>
    </row>
    <row r="195" s="2" customFormat="1">
      <c r="A195" s="39"/>
      <c r="B195" s="40"/>
      <c r="C195" s="41"/>
      <c r="D195" s="226" t="s">
        <v>164</v>
      </c>
      <c r="E195" s="41"/>
      <c r="F195" s="227" t="s">
        <v>866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164</v>
      </c>
      <c r="AU195" s="18" t="s">
        <v>86</v>
      </c>
    </row>
    <row r="196" s="13" customFormat="1">
      <c r="A196" s="13"/>
      <c r="B196" s="231"/>
      <c r="C196" s="232"/>
      <c r="D196" s="233" t="s">
        <v>166</v>
      </c>
      <c r="E196" s="234" t="s">
        <v>19</v>
      </c>
      <c r="F196" s="235" t="s">
        <v>856</v>
      </c>
      <c r="G196" s="232"/>
      <c r="H196" s="236">
        <v>93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166</v>
      </c>
      <c r="AU196" s="242" t="s">
        <v>86</v>
      </c>
      <c r="AV196" s="13" t="s">
        <v>86</v>
      </c>
      <c r="AW196" s="13" t="s">
        <v>37</v>
      </c>
      <c r="AX196" s="13" t="s">
        <v>84</v>
      </c>
      <c r="AY196" s="242" t="s">
        <v>155</v>
      </c>
    </row>
    <row r="197" s="2" customFormat="1" ht="16.5" customHeight="1">
      <c r="A197" s="39"/>
      <c r="B197" s="40"/>
      <c r="C197" s="253" t="s">
        <v>356</v>
      </c>
      <c r="D197" s="253" t="s">
        <v>229</v>
      </c>
      <c r="E197" s="254" t="s">
        <v>867</v>
      </c>
      <c r="F197" s="255" t="s">
        <v>868</v>
      </c>
      <c r="G197" s="256" t="s">
        <v>186</v>
      </c>
      <c r="H197" s="257">
        <v>100.44</v>
      </c>
      <c r="I197" s="258"/>
      <c r="J197" s="259">
        <f>ROUND(I197*H197,2)</f>
        <v>0</v>
      </c>
      <c r="K197" s="255" t="s">
        <v>161</v>
      </c>
      <c r="L197" s="260"/>
      <c r="M197" s="261" t="s">
        <v>19</v>
      </c>
      <c r="N197" s="262" t="s">
        <v>47</v>
      </c>
      <c r="O197" s="85"/>
      <c r="P197" s="222">
        <f>O197*H197</f>
        <v>0</v>
      </c>
      <c r="Q197" s="222">
        <v>0.00014999999999999999</v>
      </c>
      <c r="R197" s="222">
        <f>Q197*H197</f>
        <v>0.015065999999999998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356</v>
      </c>
      <c r="AT197" s="224" t="s">
        <v>229</v>
      </c>
      <c r="AU197" s="224" t="s">
        <v>86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255</v>
      </c>
      <c r="BM197" s="224" t="s">
        <v>869</v>
      </c>
    </row>
    <row r="198" s="13" customFormat="1">
      <c r="A198" s="13"/>
      <c r="B198" s="231"/>
      <c r="C198" s="232"/>
      <c r="D198" s="233" t="s">
        <v>166</v>
      </c>
      <c r="E198" s="232"/>
      <c r="F198" s="235" t="s">
        <v>870</v>
      </c>
      <c r="G198" s="232"/>
      <c r="H198" s="236">
        <v>100.44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166</v>
      </c>
      <c r="AU198" s="242" t="s">
        <v>86</v>
      </c>
      <c r="AV198" s="13" t="s">
        <v>86</v>
      </c>
      <c r="AW198" s="13" t="s">
        <v>4</v>
      </c>
      <c r="AX198" s="13" t="s">
        <v>84</v>
      </c>
      <c r="AY198" s="242" t="s">
        <v>155</v>
      </c>
    </row>
    <row r="199" s="2" customFormat="1" ht="24.15" customHeight="1">
      <c r="A199" s="39"/>
      <c r="B199" s="40"/>
      <c r="C199" s="253" t="s">
        <v>361</v>
      </c>
      <c r="D199" s="253" t="s">
        <v>229</v>
      </c>
      <c r="E199" s="254" t="s">
        <v>871</v>
      </c>
      <c r="F199" s="255" t="s">
        <v>872</v>
      </c>
      <c r="G199" s="256" t="s">
        <v>322</v>
      </c>
      <c r="H199" s="257">
        <v>93</v>
      </c>
      <c r="I199" s="258"/>
      <c r="J199" s="259">
        <f>ROUND(I199*H199,2)</f>
        <v>0</v>
      </c>
      <c r="K199" s="255" t="s">
        <v>161</v>
      </c>
      <c r="L199" s="260"/>
      <c r="M199" s="261" t="s">
        <v>19</v>
      </c>
      <c r="N199" s="262" t="s">
        <v>47</v>
      </c>
      <c r="O199" s="85"/>
      <c r="P199" s="222">
        <f>O199*H199</f>
        <v>0</v>
      </c>
      <c r="Q199" s="222">
        <v>0.00010000000000000001</v>
      </c>
      <c r="R199" s="222">
        <f>Q199*H199</f>
        <v>0.009300000000000001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356</v>
      </c>
      <c r="AT199" s="224" t="s">
        <v>229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255</v>
      </c>
      <c r="BM199" s="224" t="s">
        <v>873</v>
      </c>
    </row>
    <row r="200" s="13" customFormat="1">
      <c r="A200" s="13"/>
      <c r="B200" s="231"/>
      <c r="C200" s="232"/>
      <c r="D200" s="233" t="s">
        <v>166</v>
      </c>
      <c r="E200" s="232"/>
      <c r="F200" s="235" t="s">
        <v>874</v>
      </c>
      <c r="G200" s="232"/>
      <c r="H200" s="236">
        <v>93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166</v>
      </c>
      <c r="AU200" s="242" t="s">
        <v>86</v>
      </c>
      <c r="AV200" s="13" t="s">
        <v>86</v>
      </c>
      <c r="AW200" s="13" t="s">
        <v>4</v>
      </c>
      <c r="AX200" s="13" t="s">
        <v>84</v>
      </c>
      <c r="AY200" s="242" t="s">
        <v>155</v>
      </c>
    </row>
    <row r="201" s="2" customFormat="1" ht="16.5" customHeight="1">
      <c r="A201" s="39"/>
      <c r="B201" s="40"/>
      <c r="C201" s="253" t="s">
        <v>367</v>
      </c>
      <c r="D201" s="253" t="s">
        <v>229</v>
      </c>
      <c r="E201" s="254" t="s">
        <v>875</v>
      </c>
      <c r="F201" s="255" t="s">
        <v>876</v>
      </c>
      <c r="G201" s="256" t="s">
        <v>322</v>
      </c>
      <c r="H201" s="257">
        <v>10</v>
      </c>
      <c r="I201" s="258"/>
      <c r="J201" s="259">
        <f>ROUND(I201*H201,2)</f>
        <v>0</v>
      </c>
      <c r="K201" s="255" t="s">
        <v>161</v>
      </c>
      <c r="L201" s="260"/>
      <c r="M201" s="261" t="s">
        <v>19</v>
      </c>
      <c r="N201" s="262" t="s">
        <v>47</v>
      </c>
      <c r="O201" s="85"/>
      <c r="P201" s="222">
        <f>O201*H201</f>
        <v>0</v>
      </c>
      <c r="Q201" s="222">
        <v>0.00016000000000000001</v>
      </c>
      <c r="R201" s="222">
        <f>Q201*H201</f>
        <v>0.0016000000000000001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356</v>
      </c>
      <c r="AT201" s="224" t="s">
        <v>229</v>
      </c>
      <c r="AU201" s="224" t="s">
        <v>86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255</v>
      </c>
      <c r="BM201" s="224" t="s">
        <v>877</v>
      </c>
    </row>
    <row r="202" s="2" customFormat="1" ht="16.5" customHeight="1">
      <c r="A202" s="39"/>
      <c r="B202" s="40"/>
      <c r="C202" s="253" t="s">
        <v>379</v>
      </c>
      <c r="D202" s="253" t="s">
        <v>229</v>
      </c>
      <c r="E202" s="254" t="s">
        <v>878</v>
      </c>
      <c r="F202" s="255" t="s">
        <v>879</v>
      </c>
      <c r="G202" s="256" t="s">
        <v>322</v>
      </c>
      <c r="H202" s="257">
        <v>10</v>
      </c>
      <c r="I202" s="258"/>
      <c r="J202" s="259">
        <f>ROUND(I202*H202,2)</f>
        <v>0</v>
      </c>
      <c r="K202" s="255" t="s">
        <v>161</v>
      </c>
      <c r="L202" s="260"/>
      <c r="M202" s="261" t="s">
        <v>19</v>
      </c>
      <c r="N202" s="262" t="s">
        <v>47</v>
      </c>
      <c r="O202" s="85"/>
      <c r="P202" s="222">
        <f>O202*H202</f>
        <v>0</v>
      </c>
      <c r="Q202" s="222">
        <v>6.0000000000000002E-05</v>
      </c>
      <c r="R202" s="222">
        <f>Q202*H202</f>
        <v>0.00060000000000000006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356</v>
      </c>
      <c r="AT202" s="224" t="s">
        <v>229</v>
      </c>
      <c r="AU202" s="224" t="s">
        <v>86</v>
      </c>
      <c r="AY202" s="18" t="s">
        <v>155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255</v>
      </c>
      <c r="BM202" s="224" t="s">
        <v>880</v>
      </c>
    </row>
    <row r="203" s="13" customFormat="1">
      <c r="A203" s="13"/>
      <c r="B203" s="231"/>
      <c r="C203" s="232"/>
      <c r="D203" s="233" t="s">
        <v>166</v>
      </c>
      <c r="E203" s="232"/>
      <c r="F203" s="235" t="s">
        <v>881</v>
      </c>
      <c r="G203" s="232"/>
      <c r="H203" s="236">
        <v>10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166</v>
      </c>
      <c r="AU203" s="242" t="s">
        <v>86</v>
      </c>
      <c r="AV203" s="13" t="s">
        <v>86</v>
      </c>
      <c r="AW203" s="13" t="s">
        <v>4</v>
      </c>
      <c r="AX203" s="13" t="s">
        <v>84</v>
      </c>
      <c r="AY203" s="242" t="s">
        <v>155</v>
      </c>
    </row>
    <row r="204" s="2" customFormat="1" ht="49.05" customHeight="1">
      <c r="A204" s="39"/>
      <c r="B204" s="40"/>
      <c r="C204" s="213" t="s">
        <v>388</v>
      </c>
      <c r="D204" s="213" t="s">
        <v>157</v>
      </c>
      <c r="E204" s="214" t="s">
        <v>882</v>
      </c>
      <c r="F204" s="215" t="s">
        <v>883</v>
      </c>
      <c r="G204" s="216" t="s">
        <v>340</v>
      </c>
      <c r="H204" s="217">
        <v>0.027</v>
      </c>
      <c r="I204" s="218"/>
      <c r="J204" s="219">
        <f>ROUND(I204*H204,2)</f>
        <v>0</v>
      </c>
      <c r="K204" s="215" t="s">
        <v>161</v>
      </c>
      <c r="L204" s="45"/>
      <c r="M204" s="220" t="s">
        <v>19</v>
      </c>
      <c r="N204" s="221" t="s">
        <v>47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255</v>
      </c>
      <c r="AT204" s="224" t="s">
        <v>157</v>
      </c>
      <c r="AU204" s="224" t="s">
        <v>86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255</v>
      </c>
      <c r="BM204" s="224" t="s">
        <v>884</v>
      </c>
    </row>
    <row r="205" s="2" customFormat="1">
      <c r="A205" s="39"/>
      <c r="B205" s="40"/>
      <c r="C205" s="41"/>
      <c r="D205" s="226" t="s">
        <v>164</v>
      </c>
      <c r="E205" s="41"/>
      <c r="F205" s="227" t="s">
        <v>885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164</v>
      </c>
      <c r="AU205" s="18" t="s">
        <v>86</v>
      </c>
    </row>
    <row r="206" s="12" customFormat="1" ht="25.92" customHeight="1">
      <c r="A206" s="12"/>
      <c r="B206" s="197"/>
      <c r="C206" s="198"/>
      <c r="D206" s="199" t="s">
        <v>75</v>
      </c>
      <c r="E206" s="200" t="s">
        <v>428</v>
      </c>
      <c r="F206" s="200" t="s">
        <v>429</v>
      </c>
      <c r="G206" s="198"/>
      <c r="H206" s="198"/>
      <c r="I206" s="201"/>
      <c r="J206" s="202">
        <f>BK206</f>
        <v>0</v>
      </c>
      <c r="K206" s="198"/>
      <c r="L206" s="203"/>
      <c r="M206" s="204"/>
      <c r="N206" s="205"/>
      <c r="O206" s="205"/>
      <c r="P206" s="206">
        <f>SUM(P207:P210)</f>
        <v>0</v>
      </c>
      <c r="Q206" s="205"/>
      <c r="R206" s="206">
        <f>SUM(R207:R210)</f>
        <v>0</v>
      </c>
      <c r="S206" s="205"/>
      <c r="T206" s="207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162</v>
      </c>
      <c r="AT206" s="209" t="s">
        <v>75</v>
      </c>
      <c r="AU206" s="209" t="s">
        <v>76</v>
      </c>
      <c r="AY206" s="208" t="s">
        <v>155</v>
      </c>
      <c r="BK206" s="210">
        <f>SUM(BK207:BK210)</f>
        <v>0</v>
      </c>
    </row>
    <row r="207" s="2" customFormat="1" ht="24.15" customHeight="1">
      <c r="A207" s="39"/>
      <c r="B207" s="40"/>
      <c r="C207" s="213" t="s">
        <v>393</v>
      </c>
      <c r="D207" s="213" t="s">
        <v>157</v>
      </c>
      <c r="E207" s="214" t="s">
        <v>886</v>
      </c>
      <c r="F207" s="215" t="s">
        <v>887</v>
      </c>
      <c r="G207" s="216" t="s">
        <v>433</v>
      </c>
      <c r="H207" s="217">
        <v>10</v>
      </c>
      <c r="I207" s="218"/>
      <c r="J207" s="219">
        <f>ROUND(I207*H207,2)</f>
        <v>0</v>
      </c>
      <c r="K207" s="215" t="s">
        <v>161</v>
      </c>
      <c r="L207" s="45"/>
      <c r="M207" s="220" t="s">
        <v>19</v>
      </c>
      <c r="N207" s="221" t="s">
        <v>47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434</v>
      </c>
      <c r="AT207" s="224" t="s">
        <v>157</v>
      </c>
      <c r="AU207" s="224" t="s">
        <v>84</v>
      </c>
      <c r="AY207" s="18" t="s">
        <v>155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84</v>
      </c>
      <c r="BK207" s="225">
        <f>ROUND(I207*H207,2)</f>
        <v>0</v>
      </c>
      <c r="BL207" s="18" t="s">
        <v>434</v>
      </c>
      <c r="BM207" s="224" t="s">
        <v>888</v>
      </c>
    </row>
    <row r="208" s="2" customFormat="1">
      <c r="A208" s="39"/>
      <c r="B208" s="40"/>
      <c r="C208" s="41"/>
      <c r="D208" s="226" t="s">
        <v>164</v>
      </c>
      <c r="E208" s="41"/>
      <c r="F208" s="227" t="s">
        <v>889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164</v>
      </c>
      <c r="AU208" s="18" t="s">
        <v>84</v>
      </c>
    </row>
    <row r="209" s="14" customFormat="1">
      <c r="A209" s="14"/>
      <c r="B209" s="243"/>
      <c r="C209" s="244"/>
      <c r="D209" s="233" t="s">
        <v>166</v>
      </c>
      <c r="E209" s="245" t="s">
        <v>19</v>
      </c>
      <c r="F209" s="246" t="s">
        <v>890</v>
      </c>
      <c r="G209" s="244"/>
      <c r="H209" s="245" t="s">
        <v>19</v>
      </c>
      <c r="I209" s="247"/>
      <c r="J209" s="244"/>
      <c r="K209" s="244"/>
      <c r="L209" s="248"/>
      <c r="M209" s="249"/>
      <c r="N209" s="250"/>
      <c r="O209" s="250"/>
      <c r="P209" s="250"/>
      <c r="Q209" s="250"/>
      <c r="R209" s="250"/>
      <c r="S209" s="250"/>
      <c r="T209" s="25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2" t="s">
        <v>166</v>
      </c>
      <c r="AU209" s="252" t="s">
        <v>84</v>
      </c>
      <c r="AV209" s="14" t="s">
        <v>84</v>
      </c>
      <c r="AW209" s="14" t="s">
        <v>37</v>
      </c>
      <c r="AX209" s="14" t="s">
        <v>76</v>
      </c>
      <c r="AY209" s="252" t="s">
        <v>155</v>
      </c>
    </row>
    <row r="210" s="13" customFormat="1">
      <c r="A210" s="13"/>
      <c r="B210" s="231"/>
      <c r="C210" s="232"/>
      <c r="D210" s="233" t="s">
        <v>166</v>
      </c>
      <c r="E210" s="234" t="s">
        <v>19</v>
      </c>
      <c r="F210" s="235" t="s">
        <v>219</v>
      </c>
      <c r="G210" s="232"/>
      <c r="H210" s="236">
        <v>10</v>
      </c>
      <c r="I210" s="237"/>
      <c r="J210" s="232"/>
      <c r="K210" s="232"/>
      <c r="L210" s="238"/>
      <c r="M210" s="286"/>
      <c r="N210" s="287"/>
      <c r="O210" s="287"/>
      <c r="P210" s="287"/>
      <c r="Q210" s="287"/>
      <c r="R210" s="287"/>
      <c r="S210" s="287"/>
      <c r="T210" s="28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166</v>
      </c>
      <c r="AU210" s="242" t="s">
        <v>84</v>
      </c>
      <c r="AV210" s="13" t="s">
        <v>86</v>
      </c>
      <c r="AW210" s="13" t="s">
        <v>37</v>
      </c>
      <c r="AX210" s="13" t="s">
        <v>84</v>
      </c>
      <c r="AY210" s="242" t="s">
        <v>155</v>
      </c>
    </row>
    <row r="211" s="2" customFormat="1" ht="6.96" customHeight="1">
      <c r="A211" s="39"/>
      <c r="B211" s="60"/>
      <c r="C211" s="61"/>
      <c r="D211" s="61"/>
      <c r="E211" s="61"/>
      <c r="F211" s="61"/>
      <c r="G211" s="61"/>
      <c r="H211" s="61"/>
      <c r="I211" s="61"/>
      <c r="J211" s="61"/>
      <c r="K211" s="61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oiYovNGfyX+b3vlrvAdjcqyYKinIPDC9iANFkpdqVbgn9cON1y0NEc/Jad7lYYyrlCYmVjRtlqjqPGAm0NN83w==" hashValue="X8fzC032XSTDwvGgxNrwepfq3Gq4abZlTHEfkRL4Veh6ulZ3Xb3DshYkiknykYsosdlpL2lsSHLUsE8h6pxAeQ==" algorithmName="SHA-512" password="CC35"/>
  <autoFilter ref="C86:K21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31111333"/>
    <hyperlink ref="F94" r:id="rId2" display="https://podminky.urs.cz/item/CS_URS_2024_02/131151100"/>
    <hyperlink ref="F97" r:id="rId3" display="https://podminky.urs.cz/item/CS_URS_2024_02/132151253"/>
    <hyperlink ref="F100" r:id="rId4" display="https://podminky.urs.cz/item/CS_URS_2024_02/162751117"/>
    <hyperlink ref="F103" r:id="rId5" display="https://podminky.urs.cz/item/CS_URS_2024_02/162751119"/>
    <hyperlink ref="F106" r:id="rId6" display="https://podminky.urs.cz/item/CS_URS_2024_02/171201231"/>
    <hyperlink ref="F109" r:id="rId7" display="https://podminky.urs.cz/item/CS_URS_2024_02/171251201"/>
    <hyperlink ref="F111" r:id="rId8" display="https://podminky.urs.cz/item/CS_URS_2024_02/174151102"/>
    <hyperlink ref="F115" r:id="rId9" display="https://podminky.urs.cz/item/CS_URS_2024_02/317321018"/>
    <hyperlink ref="F131" r:id="rId10" display="https://podminky.urs.cz/item/CS_URS_2024_02/317353111"/>
    <hyperlink ref="F147" r:id="rId11" display="https://podminky.urs.cz/item/CS_URS_2024_02/317353112"/>
    <hyperlink ref="F149" r:id="rId12" display="https://podminky.urs.cz/item/CS_URS_2024_02/317361016"/>
    <hyperlink ref="F152" r:id="rId13" display="https://podminky.urs.cz/item/CS_URS_2024_02/338171115"/>
    <hyperlink ref="F156" r:id="rId14" display="https://podminky.urs.cz/item/CS_URS_2024_02/338171121"/>
    <hyperlink ref="F159" r:id="rId15" display="https://podminky.urs.cz/item/CS_URS_2024_02/338171123"/>
    <hyperlink ref="F163" r:id="rId16" display="https://podminky.urs.cz/item/CS_URS_2024_02/338171125"/>
    <hyperlink ref="F166" r:id="rId17" display="https://podminky.urs.cz/item/CS_URS_2024_02/348121221"/>
    <hyperlink ref="F171" r:id="rId18" display="https://podminky.urs.cz/item/CS_URS_2024_02/348401153"/>
    <hyperlink ref="F181" r:id="rId19" display="https://podminky.urs.cz/item/CS_URS_2024_02/931951112"/>
    <hyperlink ref="F187" r:id="rId20" display="https://podminky.urs.cz/item/CS_URS_2024_02/953334315"/>
    <hyperlink ref="F191" r:id="rId21" display="https://podminky.urs.cz/item/CS_URS_2024_02/998152111"/>
    <hyperlink ref="F195" r:id="rId22" display="https://podminky.urs.cz/item/CS_URS_2024_02/741372065"/>
    <hyperlink ref="F205" r:id="rId23" display="https://podminky.urs.cz/item/CS_URS_2024_02/998741121"/>
    <hyperlink ref="F208" r:id="rId24" display="https://podminky.urs.cz/item/CS_URS_2024_02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891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ROUND(J84,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ROUND((SUM(BE84:BE138)),  2)</f>
        <v>0</v>
      </c>
      <c r="G33" s="39"/>
      <c r="H33" s="39"/>
      <c r="I33" s="158">
        <v>0.20999999999999999</v>
      </c>
      <c r="J33" s="157">
        <f>ROUND(((SUM(BE84:BE138))*I33),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ROUND((SUM(BF84:BF138)),  2)</f>
        <v>0</v>
      </c>
      <c r="G34" s="39"/>
      <c r="H34" s="39"/>
      <c r="I34" s="158">
        <v>0.12</v>
      </c>
      <c r="J34" s="157">
        <f>ROUND(((SUM(BF84:BF138))*I34),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ROUND((SUM(BG84:BG138)),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ROUND((SUM(BH84:BH138)),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ROUND((SUM(BI84:BI138)),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D.5. - Tribuna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J85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J86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131</v>
      </c>
      <c r="E62" s="183"/>
      <c r="F62" s="183"/>
      <c r="G62" s="183"/>
      <c r="H62" s="183"/>
      <c r="I62" s="183"/>
      <c r="J62" s="184">
        <f>J116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444</v>
      </c>
      <c r="E63" s="183"/>
      <c r="F63" s="183"/>
      <c r="G63" s="183"/>
      <c r="H63" s="183"/>
      <c r="I63" s="183"/>
      <c r="J63" s="184">
        <f>J129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136</v>
      </c>
      <c r="E64" s="183"/>
      <c r="F64" s="183"/>
      <c r="G64" s="183"/>
      <c r="H64" s="183"/>
      <c r="I64" s="183"/>
      <c r="J64" s="184">
        <f>J136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140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41"/>
      <c r="D74" s="41"/>
      <c r="E74" s="170" t="str">
        <f>E7</f>
        <v>Technické zhodnocení fotbalového hřiště UMT areál Viktoria, Mariánské Lázně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123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D.5. - Tribuna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par.č.: 881, 126/7, 126/9</v>
      </c>
      <c r="G78" s="41"/>
      <c r="H78" s="41"/>
      <c r="I78" s="33" t="s">
        <v>23</v>
      </c>
      <c r="J78" s="73" t="str">
        <f>IF(J12="","",J12)</f>
        <v>24. 1. 2024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Mariánské Lázně</v>
      </c>
      <c r="G80" s="41"/>
      <c r="H80" s="41"/>
      <c r="I80" s="33" t="s">
        <v>33</v>
      </c>
      <c r="J80" s="37" t="str">
        <f>E21</f>
        <v>MSP Projekty s.r.o.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 xml:space="preserve"> 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6"/>
      <c r="B83" s="187"/>
      <c r="C83" s="188" t="s">
        <v>141</v>
      </c>
      <c r="D83" s="189" t="s">
        <v>61</v>
      </c>
      <c r="E83" s="189" t="s">
        <v>57</v>
      </c>
      <c r="F83" s="189" t="s">
        <v>58</v>
      </c>
      <c r="G83" s="189" t="s">
        <v>142</v>
      </c>
      <c r="H83" s="189" t="s">
        <v>143</v>
      </c>
      <c r="I83" s="189" t="s">
        <v>144</v>
      </c>
      <c r="J83" s="189" t="s">
        <v>127</v>
      </c>
      <c r="K83" s="190" t="s">
        <v>145</v>
      </c>
      <c r="L83" s="191"/>
      <c r="M83" s="93" t="s">
        <v>19</v>
      </c>
      <c r="N83" s="94" t="s">
        <v>46</v>
      </c>
      <c r="O83" s="94" t="s">
        <v>146</v>
      </c>
      <c r="P83" s="94" t="s">
        <v>147</v>
      </c>
      <c r="Q83" s="94" t="s">
        <v>148</v>
      </c>
      <c r="R83" s="94" t="s">
        <v>149</v>
      </c>
      <c r="S83" s="94" t="s">
        <v>150</v>
      </c>
      <c r="T83" s="95" t="s">
        <v>151</v>
      </c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="2" customFormat="1" ht="22.8" customHeight="1">
      <c r="A84" s="39"/>
      <c r="B84" s="40"/>
      <c r="C84" s="100" t="s">
        <v>152</v>
      </c>
      <c r="D84" s="41"/>
      <c r="E84" s="41"/>
      <c r="F84" s="41"/>
      <c r="G84" s="41"/>
      <c r="H84" s="41"/>
      <c r="I84" s="41"/>
      <c r="J84" s="192">
        <f>BK84</f>
        <v>0</v>
      </c>
      <c r="K84" s="41"/>
      <c r="L84" s="45"/>
      <c r="M84" s="96"/>
      <c r="N84" s="193"/>
      <c r="O84" s="97"/>
      <c r="P84" s="194">
        <f>P85</f>
        <v>0</v>
      </c>
      <c r="Q84" s="97"/>
      <c r="R84" s="194">
        <f>R85</f>
        <v>48.321127490400002</v>
      </c>
      <c r="S84" s="97"/>
      <c r="T84" s="195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128</v>
      </c>
      <c r="BK84" s="196">
        <f>BK85</f>
        <v>0</v>
      </c>
    </row>
    <row r="85" s="12" customFormat="1" ht="25.92" customHeight="1">
      <c r="A85" s="12"/>
      <c r="B85" s="197"/>
      <c r="C85" s="198"/>
      <c r="D85" s="199" t="s">
        <v>75</v>
      </c>
      <c r="E85" s="200" t="s">
        <v>153</v>
      </c>
      <c r="F85" s="200" t="s">
        <v>154</v>
      </c>
      <c r="G85" s="198"/>
      <c r="H85" s="198"/>
      <c r="I85" s="201"/>
      <c r="J85" s="202">
        <f>BK85</f>
        <v>0</v>
      </c>
      <c r="K85" s="198"/>
      <c r="L85" s="203"/>
      <c r="M85" s="204"/>
      <c r="N85" s="205"/>
      <c r="O85" s="205"/>
      <c r="P85" s="206">
        <f>P86+P116+P129+P136</f>
        <v>0</v>
      </c>
      <c r="Q85" s="205"/>
      <c r="R85" s="206">
        <f>R86+R116+R129+R136</f>
        <v>48.321127490400002</v>
      </c>
      <c r="S85" s="205"/>
      <c r="T85" s="207">
        <f>T86+T116+T129+T136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84</v>
      </c>
      <c r="AT85" s="209" t="s">
        <v>75</v>
      </c>
      <c r="AU85" s="209" t="s">
        <v>76</v>
      </c>
      <c r="AY85" s="208" t="s">
        <v>155</v>
      </c>
      <c r="BK85" s="210">
        <f>BK86+BK116+BK129+BK136</f>
        <v>0</v>
      </c>
    </row>
    <row r="86" s="12" customFormat="1" ht="22.8" customHeight="1">
      <c r="A86" s="12"/>
      <c r="B86" s="197"/>
      <c r="C86" s="198"/>
      <c r="D86" s="199" t="s">
        <v>75</v>
      </c>
      <c r="E86" s="211" t="s">
        <v>84</v>
      </c>
      <c r="F86" s="211" t="s">
        <v>156</v>
      </c>
      <c r="G86" s="198"/>
      <c r="H86" s="198"/>
      <c r="I86" s="201"/>
      <c r="J86" s="212">
        <f>BK86</f>
        <v>0</v>
      </c>
      <c r="K86" s="198"/>
      <c r="L86" s="203"/>
      <c r="M86" s="204"/>
      <c r="N86" s="205"/>
      <c r="O86" s="205"/>
      <c r="P86" s="206">
        <f>SUM(P87:P115)</f>
        <v>0</v>
      </c>
      <c r="Q86" s="205"/>
      <c r="R86" s="206">
        <f>SUM(R87:R115)</f>
        <v>0</v>
      </c>
      <c r="S86" s="205"/>
      <c r="T86" s="207">
        <f>SUM(T87:T115)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84</v>
      </c>
      <c r="AT86" s="209" t="s">
        <v>75</v>
      </c>
      <c r="AU86" s="209" t="s">
        <v>84</v>
      </c>
      <c r="AY86" s="208" t="s">
        <v>155</v>
      </c>
      <c r="BK86" s="210">
        <f>SUM(BK87:BK115)</f>
        <v>0</v>
      </c>
    </row>
    <row r="87" s="2" customFormat="1" ht="24.15" customHeight="1">
      <c r="A87" s="39"/>
      <c r="B87" s="40"/>
      <c r="C87" s="213" t="s">
        <v>84</v>
      </c>
      <c r="D87" s="213" t="s">
        <v>157</v>
      </c>
      <c r="E87" s="214" t="s">
        <v>892</v>
      </c>
      <c r="F87" s="215" t="s">
        <v>893</v>
      </c>
      <c r="G87" s="216" t="s">
        <v>160</v>
      </c>
      <c r="H87" s="217">
        <v>43.200000000000003</v>
      </c>
      <c r="I87" s="218"/>
      <c r="J87" s="219">
        <f>ROUND(I87*H87,2)</f>
        <v>0</v>
      </c>
      <c r="K87" s="215" t="s">
        <v>161</v>
      </c>
      <c r="L87" s="45"/>
      <c r="M87" s="220" t="s">
        <v>19</v>
      </c>
      <c r="N87" s="221" t="s">
        <v>47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162</v>
      </c>
      <c r="AT87" s="224" t="s">
        <v>157</v>
      </c>
      <c r="AU87" s="224" t="s">
        <v>86</v>
      </c>
      <c r="AY87" s="18" t="s">
        <v>155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84</v>
      </c>
      <c r="BK87" s="225">
        <f>ROUND(I87*H87,2)</f>
        <v>0</v>
      </c>
      <c r="BL87" s="18" t="s">
        <v>162</v>
      </c>
      <c r="BM87" s="224" t="s">
        <v>894</v>
      </c>
    </row>
    <row r="88" s="2" customFormat="1">
      <c r="A88" s="39"/>
      <c r="B88" s="40"/>
      <c r="C88" s="41"/>
      <c r="D88" s="226" t="s">
        <v>164</v>
      </c>
      <c r="E88" s="41"/>
      <c r="F88" s="227" t="s">
        <v>895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164</v>
      </c>
      <c r="AU88" s="18" t="s">
        <v>86</v>
      </c>
    </row>
    <row r="89" s="13" customFormat="1">
      <c r="A89" s="13"/>
      <c r="B89" s="231"/>
      <c r="C89" s="232"/>
      <c r="D89" s="233" t="s">
        <v>166</v>
      </c>
      <c r="E89" s="234" t="s">
        <v>19</v>
      </c>
      <c r="F89" s="235" t="s">
        <v>896</v>
      </c>
      <c r="G89" s="232"/>
      <c r="H89" s="236">
        <v>43.200000000000003</v>
      </c>
      <c r="I89" s="237"/>
      <c r="J89" s="232"/>
      <c r="K89" s="232"/>
      <c r="L89" s="238"/>
      <c r="M89" s="239"/>
      <c r="N89" s="240"/>
      <c r="O89" s="240"/>
      <c r="P89" s="240"/>
      <c r="Q89" s="240"/>
      <c r="R89" s="240"/>
      <c r="S89" s="240"/>
      <c r="T89" s="24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2" t="s">
        <v>166</v>
      </c>
      <c r="AU89" s="242" t="s">
        <v>86</v>
      </c>
      <c r="AV89" s="13" t="s">
        <v>86</v>
      </c>
      <c r="AW89" s="13" t="s">
        <v>37</v>
      </c>
      <c r="AX89" s="13" t="s">
        <v>84</v>
      </c>
      <c r="AY89" s="242" t="s">
        <v>155</v>
      </c>
    </row>
    <row r="90" s="2" customFormat="1" ht="33" customHeight="1">
      <c r="A90" s="39"/>
      <c r="B90" s="40"/>
      <c r="C90" s="213" t="s">
        <v>86</v>
      </c>
      <c r="D90" s="213" t="s">
        <v>157</v>
      </c>
      <c r="E90" s="214" t="s">
        <v>897</v>
      </c>
      <c r="F90" s="215" t="s">
        <v>898</v>
      </c>
      <c r="G90" s="216" t="s">
        <v>200</v>
      </c>
      <c r="H90" s="217">
        <v>30</v>
      </c>
      <c r="I90" s="218"/>
      <c r="J90" s="219">
        <f>ROUND(I90*H90,2)</f>
        <v>0</v>
      </c>
      <c r="K90" s="215" t="s">
        <v>161</v>
      </c>
      <c r="L90" s="45"/>
      <c r="M90" s="220" t="s">
        <v>19</v>
      </c>
      <c r="N90" s="221" t="s">
        <v>47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162</v>
      </c>
      <c r="AT90" s="224" t="s">
        <v>157</v>
      </c>
      <c r="AU90" s="224" t="s">
        <v>86</v>
      </c>
      <c r="AY90" s="18" t="s">
        <v>155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84</v>
      </c>
      <c r="BK90" s="225">
        <f>ROUND(I90*H90,2)</f>
        <v>0</v>
      </c>
      <c r="BL90" s="18" t="s">
        <v>162</v>
      </c>
      <c r="BM90" s="224" t="s">
        <v>899</v>
      </c>
    </row>
    <row r="91" s="2" customFormat="1">
      <c r="A91" s="39"/>
      <c r="B91" s="40"/>
      <c r="C91" s="41"/>
      <c r="D91" s="226" t="s">
        <v>164</v>
      </c>
      <c r="E91" s="41"/>
      <c r="F91" s="227" t="s">
        <v>900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164</v>
      </c>
      <c r="AU91" s="18" t="s">
        <v>86</v>
      </c>
    </row>
    <row r="92" s="13" customFormat="1">
      <c r="A92" s="13"/>
      <c r="B92" s="231"/>
      <c r="C92" s="232"/>
      <c r="D92" s="233" t="s">
        <v>166</v>
      </c>
      <c r="E92" s="234" t="s">
        <v>19</v>
      </c>
      <c r="F92" s="235" t="s">
        <v>901</v>
      </c>
      <c r="G92" s="232"/>
      <c r="H92" s="236">
        <v>30</v>
      </c>
      <c r="I92" s="237"/>
      <c r="J92" s="232"/>
      <c r="K92" s="232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166</v>
      </c>
      <c r="AU92" s="242" t="s">
        <v>86</v>
      </c>
      <c r="AV92" s="13" t="s">
        <v>86</v>
      </c>
      <c r="AW92" s="13" t="s">
        <v>37</v>
      </c>
      <c r="AX92" s="13" t="s">
        <v>84</v>
      </c>
      <c r="AY92" s="242" t="s">
        <v>155</v>
      </c>
    </row>
    <row r="93" s="2" customFormat="1" ht="62.7" customHeight="1">
      <c r="A93" s="39"/>
      <c r="B93" s="40"/>
      <c r="C93" s="213" t="s">
        <v>174</v>
      </c>
      <c r="D93" s="213" t="s">
        <v>157</v>
      </c>
      <c r="E93" s="214" t="s">
        <v>206</v>
      </c>
      <c r="F93" s="215" t="s">
        <v>207</v>
      </c>
      <c r="G93" s="216" t="s">
        <v>200</v>
      </c>
      <c r="H93" s="217">
        <v>31.140000000000001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902</v>
      </c>
    </row>
    <row r="94" s="2" customFormat="1">
      <c r="A94" s="39"/>
      <c r="B94" s="40"/>
      <c r="C94" s="41"/>
      <c r="D94" s="226" t="s">
        <v>164</v>
      </c>
      <c r="E94" s="41"/>
      <c r="F94" s="227" t="s">
        <v>209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14" customFormat="1">
      <c r="A95" s="14"/>
      <c r="B95" s="243"/>
      <c r="C95" s="244"/>
      <c r="D95" s="233" t="s">
        <v>166</v>
      </c>
      <c r="E95" s="245" t="s">
        <v>19</v>
      </c>
      <c r="F95" s="246" t="s">
        <v>903</v>
      </c>
      <c r="G95" s="244"/>
      <c r="H95" s="245" t="s">
        <v>19</v>
      </c>
      <c r="I95" s="247"/>
      <c r="J95" s="244"/>
      <c r="K95" s="244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166</v>
      </c>
      <c r="AU95" s="252" t="s">
        <v>86</v>
      </c>
      <c r="AV95" s="14" t="s">
        <v>84</v>
      </c>
      <c r="AW95" s="14" t="s">
        <v>37</v>
      </c>
      <c r="AX95" s="14" t="s">
        <v>76</v>
      </c>
      <c r="AY95" s="252" t="s">
        <v>155</v>
      </c>
    </row>
    <row r="96" s="13" customFormat="1">
      <c r="A96" s="13"/>
      <c r="B96" s="231"/>
      <c r="C96" s="232"/>
      <c r="D96" s="233" t="s">
        <v>166</v>
      </c>
      <c r="E96" s="234" t="s">
        <v>19</v>
      </c>
      <c r="F96" s="235" t="s">
        <v>904</v>
      </c>
      <c r="G96" s="232"/>
      <c r="H96" s="236">
        <v>8.6400000000000006</v>
      </c>
      <c r="I96" s="237"/>
      <c r="J96" s="232"/>
      <c r="K96" s="232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166</v>
      </c>
      <c r="AU96" s="242" t="s">
        <v>86</v>
      </c>
      <c r="AV96" s="13" t="s">
        <v>86</v>
      </c>
      <c r="AW96" s="13" t="s">
        <v>37</v>
      </c>
      <c r="AX96" s="13" t="s">
        <v>76</v>
      </c>
      <c r="AY96" s="242" t="s">
        <v>155</v>
      </c>
    </row>
    <row r="97" s="14" customFormat="1">
      <c r="A97" s="14"/>
      <c r="B97" s="243"/>
      <c r="C97" s="244"/>
      <c r="D97" s="233" t="s">
        <v>166</v>
      </c>
      <c r="E97" s="245" t="s">
        <v>19</v>
      </c>
      <c r="F97" s="246" t="s">
        <v>905</v>
      </c>
      <c r="G97" s="244"/>
      <c r="H97" s="245" t="s">
        <v>19</v>
      </c>
      <c r="I97" s="247"/>
      <c r="J97" s="244"/>
      <c r="K97" s="244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166</v>
      </c>
      <c r="AU97" s="252" t="s">
        <v>86</v>
      </c>
      <c r="AV97" s="14" t="s">
        <v>84</v>
      </c>
      <c r="AW97" s="14" t="s">
        <v>37</v>
      </c>
      <c r="AX97" s="14" t="s">
        <v>76</v>
      </c>
      <c r="AY97" s="252" t="s">
        <v>155</v>
      </c>
    </row>
    <row r="98" s="13" customFormat="1">
      <c r="A98" s="13"/>
      <c r="B98" s="231"/>
      <c r="C98" s="232"/>
      <c r="D98" s="233" t="s">
        <v>166</v>
      </c>
      <c r="E98" s="234" t="s">
        <v>19</v>
      </c>
      <c r="F98" s="235" t="s">
        <v>906</v>
      </c>
      <c r="G98" s="232"/>
      <c r="H98" s="236">
        <v>22.5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86</v>
      </c>
      <c r="AV98" s="13" t="s">
        <v>86</v>
      </c>
      <c r="AW98" s="13" t="s">
        <v>37</v>
      </c>
      <c r="AX98" s="13" t="s">
        <v>76</v>
      </c>
      <c r="AY98" s="242" t="s">
        <v>155</v>
      </c>
    </row>
    <row r="99" s="15" customFormat="1">
      <c r="A99" s="15"/>
      <c r="B99" s="264"/>
      <c r="C99" s="265"/>
      <c r="D99" s="233" t="s">
        <v>166</v>
      </c>
      <c r="E99" s="266" t="s">
        <v>19</v>
      </c>
      <c r="F99" s="267" t="s">
        <v>307</v>
      </c>
      <c r="G99" s="265"/>
      <c r="H99" s="268">
        <v>31.140000000000001</v>
      </c>
      <c r="I99" s="269"/>
      <c r="J99" s="265"/>
      <c r="K99" s="265"/>
      <c r="L99" s="270"/>
      <c r="M99" s="271"/>
      <c r="N99" s="272"/>
      <c r="O99" s="272"/>
      <c r="P99" s="272"/>
      <c r="Q99" s="272"/>
      <c r="R99" s="272"/>
      <c r="S99" s="272"/>
      <c r="T99" s="273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74" t="s">
        <v>166</v>
      </c>
      <c r="AU99" s="274" t="s">
        <v>86</v>
      </c>
      <c r="AV99" s="15" t="s">
        <v>162</v>
      </c>
      <c r="AW99" s="15" t="s">
        <v>37</v>
      </c>
      <c r="AX99" s="15" t="s">
        <v>84</v>
      </c>
      <c r="AY99" s="274" t="s">
        <v>155</v>
      </c>
    </row>
    <row r="100" s="2" customFormat="1" ht="62.7" customHeight="1">
      <c r="A100" s="39"/>
      <c r="B100" s="40"/>
      <c r="C100" s="213" t="s">
        <v>162</v>
      </c>
      <c r="D100" s="213" t="s">
        <v>157</v>
      </c>
      <c r="E100" s="214" t="s">
        <v>462</v>
      </c>
      <c r="F100" s="215" t="s">
        <v>463</v>
      </c>
      <c r="G100" s="216" t="s">
        <v>200</v>
      </c>
      <c r="H100" s="217">
        <v>22.5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907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465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14" customFormat="1">
      <c r="A102" s="14"/>
      <c r="B102" s="243"/>
      <c r="C102" s="244"/>
      <c r="D102" s="233" t="s">
        <v>166</v>
      </c>
      <c r="E102" s="245" t="s">
        <v>19</v>
      </c>
      <c r="F102" s="246" t="s">
        <v>908</v>
      </c>
      <c r="G102" s="244"/>
      <c r="H102" s="245" t="s">
        <v>19</v>
      </c>
      <c r="I102" s="247"/>
      <c r="J102" s="244"/>
      <c r="K102" s="244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166</v>
      </c>
      <c r="AU102" s="252" t="s">
        <v>86</v>
      </c>
      <c r="AV102" s="14" t="s">
        <v>84</v>
      </c>
      <c r="AW102" s="14" t="s">
        <v>37</v>
      </c>
      <c r="AX102" s="14" t="s">
        <v>76</v>
      </c>
      <c r="AY102" s="252" t="s">
        <v>155</v>
      </c>
    </row>
    <row r="103" s="13" customFormat="1">
      <c r="A103" s="13"/>
      <c r="B103" s="231"/>
      <c r="C103" s="232"/>
      <c r="D103" s="233" t="s">
        <v>166</v>
      </c>
      <c r="E103" s="234" t="s">
        <v>19</v>
      </c>
      <c r="F103" s="235" t="s">
        <v>906</v>
      </c>
      <c r="G103" s="232"/>
      <c r="H103" s="236">
        <v>22.5</v>
      </c>
      <c r="I103" s="237"/>
      <c r="J103" s="232"/>
      <c r="K103" s="232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166</v>
      </c>
      <c r="AU103" s="242" t="s">
        <v>86</v>
      </c>
      <c r="AV103" s="13" t="s">
        <v>86</v>
      </c>
      <c r="AW103" s="13" t="s">
        <v>37</v>
      </c>
      <c r="AX103" s="13" t="s">
        <v>84</v>
      </c>
      <c r="AY103" s="242" t="s">
        <v>155</v>
      </c>
    </row>
    <row r="104" s="2" customFormat="1" ht="66.75" customHeight="1">
      <c r="A104" s="39"/>
      <c r="B104" s="40"/>
      <c r="C104" s="213" t="s">
        <v>183</v>
      </c>
      <c r="D104" s="213" t="s">
        <v>157</v>
      </c>
      <c r="E104" s="214" t="s">
        <v>467</v>
      </c>
      <c r="F104" s="215" t="s">
        <v>468</v>
      </c>
      <c r="G104" s="216" t="s">
        <v>200</v>
      </c>
      <c r="H104" s="217">
        <v>112.5</v>
      </c>
      <c r="I104" s="218"/>
      <c r="J104" s="219">
        <f>ROUND(I104*H104,2)</f>
        <v>0</v>
      </c>
      <c r="K104" s="215" t="s">
        <v>161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162</v>
      </c>
      <c r="AT104" s="224" t="s">
        <v>157</v>
      </c>
      <c r="AU104" s="224" t="s">
        <v>86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162</v>
      </c>
      <c r="BM104" s="224" t="s">
        <v>909</v>
      </c>
    </row>
    <row r="105" s="2" customFormat="1">
      <c r="A105" s="39"/>
      <c r="B105" s="40"/>
      <c r="C105" s="41"/>
      <c r="D105" s="226" t="s">
        <v>164</v>
      </c>
      <c r="E105" s="41"/>
      <c r="F105" s="227" t="s">
        <v>470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164</v>
      </c>
      <c r="AU105" s="18" t="s">
        <v>86</v>
      </c>
    </row>
    <row r="106" s="13" customFormat="1">
      <c r="A106" s="13"/>
      <c r="B106" s="231"/>
      <c r="C106" s="232"/>
      <c r="D106" s="233" t="s">
        <v>166</v>
      </c>
      <c r="E106" s="234" t="s">
        <v>19</v>
      </c>
      <c r="F106" s="235" t="s">
        <v>910</v>
      </c>
      <c r="G106" s="232"/>
      <c r="H106" s="236">
        <v>112.5</v>
      </c>
      <c r="I106" s="237"/>
      <c r="J106" s="232"/>
      <c r="K106" s="232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166</v>
      </c>
      <c r="AU106" s="242" t="s">
        <v>86</v>
      </c>
      <c r="AV106" s="13" t="s">
        <v>86</v>
      </c>
      <c r="AW106" s="13" t="s">
        <v>37</v>
      </c>
      <c r="AX106" s="13" t="s">
        <v>84</v>
      </c>
      <c r="AY106" s="242" t="s">
        <v>155</v>
      </c>
    </row>
    <row r="107" s="2" customFormat="1" ht="44.25" customHeight="1">
      <c r="A107" s="39"/>
      <c r="B107" s="40"/>
      <c r="C107" s="213" t="s">
        <v>190</v>
      </c>
      <c r="D107" s="213" t="s">
        <v>157</v>
      </c>
      <c r="E107" s="214" t="s">
        <v>357</v>
      </c>
      <c r="F107" s="215" t="s">
        <v>358</v>
      </c>
      <c r="G107" s="216" t="s">
        <v>340</v>
      </c>
      <c r="H107" s="217">
        <v>40.5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911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360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912</v>
      </c>
      <c r="G109" s="232"/>
      <c r="H109" s="236">
        <v>40.5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86</v>
      </c>
      <c r="AV109" s="13" t="s">
        <v>86</v>
      </c>
      <c r="AW109" s="13" t="s">
        <v>37</v>
      </c>
      <c r="AX109" s="13" t="s">
        <v>84</v>
      </c>
      <c r="AY109" s="242" t="s">
        <v>155</v>
      </c>
    </row>
    <row r="110" s="2" customFormat="1" ht="37.8" customHeight="1">
      <c r="A110" s="39"/>
      <c r="B110" s="40"/>
      <c r="C110" s="213" t="s">
        <v>197</v>
      </c>
      <c r="D110" s="213" t="s">
        <v>157</v>
      </c>
      <c r="E110" s="214" t="s">
        <v>474</v>
      </c>
      <c r="F110" s="215" t="s">
        <v>475</v>
      </c>
      <c r="G110" s="216" t="s">
        <v>200</v>
      </c>
      <c r="H110" s="217">
        <v>22.5</v>
      </c>
      <c r="I110" s="218"/>
      <c r="J110" s="219">
        <f>ROUND(I110*H110,2)</f>
        <v>0</v>
      </c>
      <c r="K110" s="215" t="s">
        <v>161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162</v>
      </c>
      <c r="AT110" s="224" t="s">
        <v>157</v>
      </c>
      <c r="AU110" s="224" t="s">
        <v>86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162</v>
      </c>
      <c r="BM110" s="224" t="s">
        <v>913</v>
      </c>
    </row>
    <row r="111" s="2" customFormat="1">
      <c r="A111" s="39"/>
      <c r="B111" s="40"/>
      <c r="C111" s="41"/>
      <c r="D111" s="226" t="s">
        <v>164</v>
      </c>
      <c r="E111" s="41"/>
      <c r="F111" s="227" t="s">
        <v>477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164</v>
      </c>
      <c r="AU111" s="18" t="s">
        <v>86</v>
      </c>
    </row>
    <row r="112" s="2" customFormat="1" ht="44.25" customHeight="1">
      <c r="A112" s="39"/>
      <c r="B112" s="40"/>
      <c r="C112" s="213" t="s">
        <v>205</v>
      </c>
      <c r="D112" s="213" t="s">
        <v>157</v>
      </c>
      <c r="E112" s="214" t="s">
        <v>478</v>
      </c>
      <c r="F112" s="215" t="s">
        <v>479</v>
      </c>
      <c r="G112" s="216" t="s">
        <v>200</v>
      </c>
      <c r="H112" s="217">
        <v>22.5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162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162</v>
      </c>
      <c r="BM112" s="224" t="s">
        <v>914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481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2" customFormat="1" ht="37.8" customHeight="1">
      <c r="A114" s="39"/>
      <c r="B114" s="40"/>
      <c r="C114" s="213" t="s">
        <v>212</v>
      </c>
      <c r="D114" s="213" t="s">
        <v>157</v>
      </c>
      <c r="E114" s="214" t="s">
        <v>915</v>
      </c>
      <c r="F114" s="215" t="s">
        <v>916</v>
      </c>
      <c r="G114" s="216" t="s">
        <v>160</v>
      </c>
      <c r="H114" s="217">
        <v>100</v>
      </c>
      <c r="I114" s="218"/>
      <c r="J114" s="219">
        <f>ROUND(I114*H114,2)</f>
        <v>0</v>
      </c>
      <c r="K114" s="215" t="s">
        <v>161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162</v>
      </c>
      <c r="AT114" s="224" t="s">
        <v>157</v>
      </c>
      <c r="AU114" s="224" t="s">
        <v>86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162</v>
      </c>
      <c r="BM114" s="224" t="s">
        <v>917</v>
      </c>
    </row>
    <row r="115" s="2" customFormat="1">
      <c r="A115" s="39"/>
      <c r="B115" s="40"/>
      <c r="C115" s="41"/>
      <c r="D115" s="226" t="s">
        <v>164</v>
      </c>
      <c r="E115" s="41"/>
      <c r="F115" s="227" t="s">
        <v>918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164</v>
      </c>
      <c r="AU115" s="18" t="s">
        <v>86</v>
      </c>
    </row>
    <row r="116" s="12" customFormat="1" ht="22.8" customHeight="1">
      <c r="A116" s="12"/>
      <c r="B116" s="197"/>
      <c r="C116" s="198"/>
      <c r="D116" s="199" t="s">
        <v>75</v>
      </c>
      <c r="E116" s="211" t="s">
        <v>86</v>
      </c>
      <c r="F116" s="211" t="s">
        <v>235</v>
      </c>
      <c r="G116" s="198"/>
      <c r="H116" s="198"/>
      <c r="I116" s="201"/>
      <c r="J116" s="212">
        <f>BK116</f>
        <v>0</v>
      </c>
      <c r="K116" s="198"/>
      <c r="L116" s="203"/>
      <c r="M116" s="204"/>
      <c r="N116" s="205"/>
      <c r="O116" s="205"/>
      <c r="P116" s="206">
        <f>SUM(P117:P128)</f>
        <v>0</v>
      </c>
      <c r="Q116" s="205"/>
      <c r="R116" s="206">
        <f>SUM(R117:R128)</f>
        <v>39.590182490400004</v>
      </c>
      <c r="S116" s="205"/>
      <c r="T116" s="207">
        <f>SUM(T117:T128)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84</v>
      </c>
      <c r="AT116" s="209" t="s">
        <v>75</v>
      </c>
      <c r="AU116" s="209" t="s">
        <v>84</v>
      </c>
      <c r="AY116" s="208" t="s">
        <v>155</v>
      </c>
      <c r="BK116" s="210">
        <f>SUM(BK117:BK128)</f>
        <v>0</v>
      </c>
    </row>
    <row r="117" s="2" customFormat="1" ht="37.8" customHeight="1">
      <c r="A117" s="39"/>
      <c r="B117" s="40"/>
      <c r="C117" s="213" t="s">
        <v>219</v>
      </c>
      <c r="D117" s="213" t="s">
        <v>157</v>
      </c>
      <c r="E117" s="214" t="s">
        <v>919</v>
      </c>
      <c r="F117" s="215" t="s">
        <v>920</v>
      </c>
      <c r="G117" s="216" t="s">
        <v>200</v>
      </c>
      <c r="H117" s="217">
        <v>4.8600000000000003</v>
      </c>
      <c r="I117" s="218"/>
      <c r="J117" s="219">
        <f>ROUND(I117*H117,2)</f>
        <v>0</v>
      </c>
      <c r="K117" s="215" t="s">
        <v>161</v>
      </c>
      <c r="L117" s="45"/>
      <c r="M117" s="220" t="s">
        <v>19</v>
      </c>
      <c r="N117" s="221" t="s">
        <v>47</v>
      </c>
      <c r="O117" s="85"/>
      <c r="P117" s="222">
        <f>O117*H117</f>
        <v>0</v>
      </c>
      <c r="Q117" s="222">
        <v>2.1600000000000001</v>
      </c>
      <c r="R117" s="222">
        <f>Q117*H117</f>
        <v>10.497600000000002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162</v>
      </c>
      <c r="AT117" s="224" t="s">
        <v>157</v>
      </c>
      <c r="AU117" s="224" t="s">
        <v>86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162</v>
      </c>
      <c r="BM117" s="224" t="s">
        <v>921</v>
      </c>
    </row>
    <row r="118" s="2" customFormat="1">
      <c r="A118" s="39"/>
      <c r="B118" s="40"/>
      <c r="C118" s="41"/>
      <c r="D118" s="226" t="s">
        <v>164</v>
      </c>
      <c r="E118" s="41"/>
      <c r="F118" s="227" t="s">
        <v>922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164</v>
      </c>
      <c r="AU118" s="18" t="s">
        <v>86</v>
      </c>
    </row>
    <row r="119" s="13" customFormat="1">
      <c r="A119" s="13"/>
      <c r="B119" s="231"/>
      <c r="C119" s="232"/>
      <c r="D119" s="233" t="s">
        <v>166</v>
      </c>
      <c r="E119" s="234" t="s">
        <v>19</v>
      </c>
      <c r="F119" s="235" t="s">
        <v>923</v>
      </c>
      <c r="G119" s="232"/>
      <c r="H119" s="236">
        <v>4.8600000000000003</v>
      </c>
      <c r="I119" s="237"/>
      <c r="J119" s="232"/>
      <c r="K119" s="232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86</v>
      </c>
      <c r="AV119" s="13" t="s">
        <v>86</v>
      </c>
      <c r="AW119" s="13" t="s">
        <v>37</v>
      </c>
      <c r="AX119" s="13" t="s">
        <v>84</v>
      </c>
      <c r="AY119" s="242" t="s">
        <v>155</v>
      </c>
    </row>
    <row r="120" s="2" customFormat="1" ht="24.15" customHeight="1">
      <c r="A120" s="39"/>
      <c r="B120" s="40"/>
      <c r="C120" s="213" t="s">
        <v>224</v>
      </c>
      <c r="D120" s="213" t="s">
        <v>157</v>
      </c>
      <c r="E120" s="214" t="s">
        <v>924</v>
      </c>
      <c r="F120" s="215" t="s">
        <v>925</v>
      </c>
      <c r="G120" s="216" t="s">
        <v>200</v>
      </c>
      <c r="H120" s="217">
        <v>12.6</v>
      </c>
      <c r="I120" s="218"/>
      <c r="J120" s="219">
        <f>ROUND(I120*H120,2)</f>
        <v>0</v>
      </c>
      <c r="K120" s="215" t="s">
        <v>161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2.3010222040000001</v>
      </c>
      <c r="R120" s="222">
        <f>Q120*H120</f>
        <v>28.992879770400002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162</v>
      </c>
      <c r="AT120" s="224" t="s">
        <v>157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162</v>
      </c>
      <c r="BM120" s="224" t="s">
        <v>926</v>
      </c>
    </row>
    <row r="121" s="2" customFormat="1">
      <c r="A121" s="39"/>
      <c r="B121" s="40"/>
      <c r="C121" s="41"/>
      <c r="D121" s="226" t="s">
        <v>164</v>
      </c>
      <c r="E121" s="41"/>
      <c r="F121" s="227" t="s">
        <v>927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164</v>
      </c>
      <c r="AU121" s="18" t="s">
        <v>86</v>
      </c>
    </row>
    <row r="122" s="14" customFormat="1">
      <c r="A122" s="14"/>
      <c r="B122" s="243"/>
      <c r="C122" s="244"/>
      <c r="D122" s="233" t="s">
        <v>166</v>
      </c>
      <c r="E122" s="245" t="s">
        <v>19</v>
      </c>
      <c r="F122" s="246" t="s">
        <v>928</v>
      </c>
      <c r="G122" s="244"/>
      <c r="H122" s="245" t="s">
        <v>19</v>
      </c>
      <c r="I122" s="247"/>
      <c r="J122" s="244"/>
      <c r="K122" s="244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166</v>
      </c>
      <c r="AU122" s="252" t="s">
        <v>86</v>
      </c>
      <c r="AV122" s="14" t="s">
        <v>84</v>
      </c>
      <c r="AW122" s="14" t="s">
        <v>37</v>
      </c>
      <c r="AX122" s="14" t="s">
        <v>76</v>
      </c>
      <c r="AY122" s="252" t="s">
        <v>155</v>
      </c>
    </row>
    <row r="123" s="13" customFormat="1">
      <c r="A123" s="13"/>
      <c r="B123" s="231"/>
      <c r="C123" s="232"/>
      <c r="D123" s="233" t="s">
        <v>166</v>
      </c>
      <c r="E123" s="234" t="s">
        <v>19</v>
      </c>
      <c r="F123" s="235" t="s">
        <v>929</v>
      </c>
      <c r="G123" s="232"/>
      <c r="H123" s="236">
        <v>12.6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166</v>
      </c>
      <c r="AU123" s="242" t="s">
        <v>86</v>
      </c>
      <c r="AV123" s="13" t="s">
        <v>86</v>
      </c>
      <c r="AW123" s="13" t="s">
        <v>37</v>
      </c>
      <c r="AX123" s="13" t="s">
        <v>84</v>
      </c>
      <c r="AY123" s="242" t="s">
        <v>155</v>
      </c>
    </row>
    <row r="124" s="2" customFormat="1" ht="21.75" customHeight="1">
      <c r="A124" s="39"/>
      <c r="B124" s="40"/>
      <c r="C124" s="213" t="s">
        <v>8</v>
      </c>
      <c r="D124" s="213" t="s">
        <v>157</v>
      </c>
      <c r="E124" s="214" t="s">
        <v>930</v>
      </c>
      <c r="F124" s="215" t="s">
        <v>931</v>
      </c>
      <c r="G124" s="216" t="s">
        <v>160</v>
      </c>
      <c r="H124" s="217">
        <v>28.800000000000001</v>
      </c>
      <c r="I124" s="218"/>
      <c r="J124" s="219">
        <f>ROUND(I124*H124,2)</f>
        <v>0</v>
      </c>
      <c r="K124" s="215" t="s">
        <v>161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0.0034619</v>
      </c>
      <c r="R124" s="222">
        <f>Q124*H124</f>
        <v>0.099702719999999995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162</v>
      </c>
      <c r="AT124" s="224" t="s">
        <v>157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932</v>
      </c>
    </row>
    <row r="125" s="2" customFormat="1">
      <c r="A125" s="39"/>
      <c r="B125" s="40"/>
      <c r="C125" s="41"/>
      <c r="D125" s="226" t="s">
        <v>164</v>
      </c>
      <c r="E125" s="41"/>
      <c r="F125" s="227" t="s">
        <v>933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164</v>
      </c>
      <c r="AU125" s="18" t="s">
        <v>86</v>
      </c>
    </row>
    <row r="126" s="13" customFormat="1">
      <c r="A126" s="13"/>
      <c r="B126" s="231"/>
      <c r="C126" s="232"/>
      <c r="D126" s="233" t="s">
        <v>166</v>
      </c>
      <c r="E126" s="234" t="s">
        <v>19</v>
      </c>
      <c r="F126" s="235" t="s">
        <v>934</v>
      </c>
      <c r="G126" s="232"/>
      <c r="H126" s="236">
        <v>28.800000000000001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166</v>
      </c>
      <c r="AU126" s="242" t="s">
        <v>86</v>
      </c>
      <c r="AV126" s="13" t="s">
        <v>86</v>
      </c>
      <c r="AW126" s="13" t="s">
        <v>37</v>
      </c>
      <c r="AX126" s="13" t="s">
        <v>84</v>
      </c>
      <c r="AY126" s="242" t="s">
        <v>155</v>
      </c>
    </row>
    <row r="127" s="2" customFormat="1" ht="24.15" customHeight="1">
      <c r="A127" s="39"/>
      <c r="B127" s="40"/>
      <c r="C127" s="213" t="s">
        <v>236</v>
      </c>
      <c r="D127" s="213" t="s">
        <v>157</v>
      </c>
      <c r="E127" s="214" t="s">
        <v>935</v>
      </c>
      <c r="F127" s="215" t="s">
        <v>936</v>
      </c>
      <c r="G127" s="216" t="s">
        <v>160</v>
      </c>
      <c r="H127" s="217">
        <v>28.800000000000001</v>
      </c>
      <c r="I127" s="218"/>
      <c r="J127" s="219">
        <f>ROUND(I127*H127,2)</f>
        <v>0</v>
      </c>
      <c r="K127" s="215" t="s">
        <v>161</v>
      </c>
      <c r="L127" s="45"/>
      <c r="M127" s="220" t="s">
        <v>19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162</v>
      </c>
      <c r="AT127" s="224" t="s">
        <v>157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937</v>
      </c>
    </row>
    <row r="128" s="2" customFormat="1">
      <c r="A128" s="39"/>
      <c r="B128" s="40"/>
      <c r="C128" s="41"/>
      <c r="D128" s="226" t="s">
        <v>164</v>
      </c>
      <c r="E128" s="41"/>
      <c r="F128" s="227" t="s">
        <v>938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164</v>
      </c>
      <c r="AU128" s="18" t="s">
        <v>86</v>
      </c>
    </row>
    <row r="129" s="12" customFormat="1" ht="22.8" customHeight="1">
      <c r="A129" s="12"/>
      <c r="B129" s="197"/>
      <c r="C129" s="198"/>
      <c r="D129" s="199" t="s">
        <v>75</v>
      </c>
      <c r="E129" s="211" t="s">
        <v>174</v>
      </c>
      <c r="F129" s="211" t="s">
        <v>512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SUM(P130:P135)</f>
        <v>0</v>
      </c>
      <c r="Q129" s="205"/>
      <c r="R129" s="206">
        <f>SUM(R130:R135)</f>
        <v>8.7309450000000002</v>
      </c>
      <c r="S129" s="205"/>
      <c r="T129" s="207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84</v>
      </c>
      <c r="AT129" s="209" t="s">
        <v>75</v>
      </c>
      <c r="AU129" s="209" t="s">
        <v>84</v>
      </c>
      <c r="AY129" s="208" t="s">
        <v>155</v>
      </c>
      <c r="BK129" s="210">
        <f>SUM(BK130:BK135)</f>
        <v>0</v>
      </c>
    </row>
    <row r="130" s="2" customFormat="1" ht="16.5" customHeight="1">
      <c r="A130" s="39"/>
      <c r="B130" s="40"/>
      <c r="C130" s="213" t="s">
        <v>242</v>
      </c>
      <c r="D130" s="213" t="s">
        <v>157</v>
      </c>
      <c r="E130" s="214" t="s">
        <v>939</v>
      </c>
      <c r="F130" s="215" t="s">
        <v>940</v>
      </c>
      <c r="G130" s="216" t="s">
        <v>391</v>
      </c>
      <c r="H130" s="217">
        <v>108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162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162</v>
      </c>
      <c r="BM130" s="224" t="s">
        <v>941</v>
      </c>
    </row>
    <row r="131" s="2" customFormat="1" ht="49.05" customHeight="1">
      <c r="A131" s="39"/>
      <c r="B131" s="40"/>
      <c r="C131" s="213" t="s">
        <v>250</v>
      </c>
      <c r="D131" s="213" t="s">
        <v>157</v>
      </c>
      <c r="E131" s="214" t="s">
        <v>942</v>
      </c>
      <c r="F131" s="215" t="s">
        <v>943</v>
      </c>
      <c r="G131" s="216" t="s">
        <v>322</v>
      </c>
      <c r="H131" s="217">
        <v>9</v>
      </c>
      <c r="I131" s="218"/>
      <c r="J131" s="219">
        <f>ROUND(I131*H131,2)</f>
        <v>0</v>
      </c>
      <c r="K131" s="215" t="s">
        <v>161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0.120105</v>
      </c>
      <c r="R131" s="222">
        <f>Q131*H131</f>
        <v>1.080945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162</v>
      </c>
      <c r="AT131" s="224" t="s">
        <v>157</v>
      </c>
      <c r="AU131" s="224" t="s">
        <v>86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162</v>
      </c>
      <c r="BM131" s="224" t="s">
        <v>944</v>
      </c>
    </row>
    <row r="132" s="2" customFormat="1">
      <c r="A132" s="39"/>
      <c r="B132" s="40"/>
      <c r="C132" s="41"/>
      <c r="D132" s="226" t="s">
        <v>164</v>
      </c>
      <c r="E132" s="41"/>
      <c r="F132" s="227" t="s">
        <v>945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164</v>
      </c>
      <c r="AU132" s="18" t="s">
        <v>86</v>
      </c>
    </row>
    <row r="133" s="14" customFormat="1">
      <c r="A133" s="14"/>
      <c r="B133" s="243"/>
      <c r="C133" s="244"/>
      <c r="D133" s="233" t="s">
        <v>166</v>
      </c>
      <c r="E133" s="245" t="s">
        <v>19</v>
      </c>
      <c r="F133" s="246" t="s">
        <v>946</v>
      </c>
      <c r="G133" s="244"/>
      <c r="H133" s="245" t="s">
        <v>19</v>
      </c>
      <c r="I133" s="247"/>
      <c r="J133" s="244"/>
      <c r="K133" s="244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166</v>
      </c>
      <c r="AU133" s="252" t="s">
        <v>86</v>
      </c>
      <c r="AV133" s="14" t="s">
        <v>84</v>
      </c>
      <c r="AW133" s="14" t="s">
        <v>37</v>
      </c>
      <c r="AX133" s="14" t="s">
        <v>76</v>
      </c>
      <c r="AY133" s="252" t="s">
        <v>155</v>
      </c>
    </row>
    <row r="134" s="13" customFormat="1">
      <c r="A134" s="13"/>
      <c r="B134" s="231"/>
      <c r="C134" s="232"/>
      <c r="D134" s="233" t="s">
        <v>166</v>
      </c>
      <c r="E134" s="234" t="s">
        <v>19</v>
      </c>
      <c r="F134" s="235" t="s">
        <v>947</v>
      </c>
      <c r="G134" s="232"/>
      <c r="H134" s="236">
        <v>9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166</v>
      </c>
      <c r="AU134" s="242" t="s">
        <v>86</v>
      </c>
      <c r="AV134" s="13" t="s">
        <v>86</v>
      </c>
      <c r="AW134" s="13" t="s">
        <v>37</v>
      </c>
      <c r="AX134" s="13" t="s">
        <v>84</v>
      </c>
      <c r="AY134" s="242" t="s">
        <v>155</v>
      </c>
    </row>
    <row r="135" s="2" customFormat="1" ht="16.5" customHeight="1">
      <c r="A135" s="39"/>
      <c r="B135" s="40"/>
      <c r="C135" s="253" t="s">
        <v>255</v>
      </c>
      <c r="D135" s="253" t="s">
        <v>229</v>
      </c>
      <c r="E135" s="254" t="s">
        <v>948</v>
      </c>
      <c r="F135" s="255" t="s">
        <v>949</v>
      </c>
      <c r="G135" s="256" t="s">
        <v>391</v>
      </c>
      <c r="H135" s="257">
        <v>9</v>
      </c>
      <c r="I135" s="258"/>
      <c r="J135" s="259">
        <f>ROUND(I135*H135,2)</f>
        <v>0</v>
      </c>
      <c r="K135" s="255" t="s">
        <v>19</v>
      </c>
      <c r="L135" s="260"/>
      <c r="M135" s="261" t="s">
        <v>19</v>
      </c>
      <c r="N135" s="262" t="s">
        <v>47</v>
      </c>
      <c r="O135" s="85"/>
      <c r="P135" s="222">
        <f>O135*H135</f>
        <v>0</v>
      </c>
      <c r="Q135" s="222">
        <v>0.84999999999999998</v>
      </c>
      <c r="R135" s="222">
        <f>Q135*H135</f>
        <v>7.6499999999999995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205</v>
      </c>
      <c r="AT135" s="224" t="s">
        <v>229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162</v>
      </c>
      <c r="BM135" s="224" t="s">
        <v>950</v>
      </c>
    </row>
    <row r="136" s="12" customFormat="1" ht="22.8" customHeight="1">
      <c r="A136" s="12"/>
      <c r="B136" s="197"/>
      <c r="C136" s="198"/>
      <c r="D136" s="199" t="s">
        <v>75</v>
      </c>
      <c r="E136" s="211" t="s">
        <v>377</v>
      </c>
      <c r="F136" s="211" t="s">
        <v>378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SUM(P137:P138)</f>
        <v>0</v>
      </c>
      <c r="Q136" s="205"/>
      <c r="R136" s="206">
        <f>SUM(R137:R138)</f>
        <v>0</v>
      </c>
      <c r="S136" s="205"/>
      <c r="T136" s="20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84</v>
      </c>
      <c r="AT136" s="209" t="s">
        <v>75</v>
      </c>
      <c r="AU136" s="209" t="s">
        <v>84</v>
      </c>
      <c r="AY136" s="208" t="s">
        <v>155</v>
      </c>
      <c r="BK136" s="210">
        <f>SUM(BK137:BK138)</f>
        <v>0</v>
      </c>
    </row>
    <row r="137" s="2" customFormat="1" ht="24.15" customHeight="1">
      <c r="A137" s="39"/>
      <c r="B137" s="40"/>
      <c r="C137" s="213" t="s">
        <v>260</v>
      </c>
      <c r="D137" s="213" t="s">
        <v>157</v>
      </c>
      <c r="E137" s="214" t="s">
        <v>380</v>
      </c>
      <c r="F137" s="215" t="s">
        <v>381</v>
      </c>
      <c r="G137" s="216" t="s">
        <v>340</v>
      </c>
      <c r="H137" s="217">
        <v>48.320999999999998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162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951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383</v>
      </c>
      <c r="G138" s="41"/>
      <c r="H138" s="41"/>
      <c r="I138" s="228"/>
      <c r="J138" s="41"/>
      <c r="K138" s="41"/>
      <c r="L138" s="45"/>
      <c r="M138" s="278"/>
      <c r="N138" s="279"/>
      <c r="O138" s="280"/>
      <c r="P138" s="280"/>
      <c r="Q138" s="280"/>
      <c r="R138" s="280"/>
      <c r="S138" s="280"/>
      <c r="T138" s="281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NkV8zyQszpcLieuA9iGoBO3+0Xvt8dZ0qzmpXghoeV1ux60HrIPykcYfMuxWBViSS1ouQNITYPkg0H5Bt9UXzg==" hashValue="JGgewtvlM2nJSwjLBFitI1ZyrS9wv/GQ94MusZZTgdZ2RphZ4+uQBFA8OHpkWq+iGuhXbXQXuxVYYBsUSxqZOQ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03"/>
    <hyperlink ref="F91" r:id="rId2" display="https://podminky.urs.cz/item/CS_URS_2024_02/122151102"/>
    <hyperlink ref="F94" r:id="rId3" display="https://podminky.urs.cz/item/CS_URS_2024_02/162251102"/>
    <hyperlink ref="F101" r:id="rId4" display="https://podminky.urs.cz/item/CS_URS_2024_02/162751117"/>
    <hyperlink ref="F105" r:id="rId5" display="https://podminky.urs.cz/item/CS_URS_2024_02/162751119"/>
    <hyperlink ref="F108" r:id="rId6" display="https://podminky.urs.cz/item/CS_URS_2024_02/171201231"/>
    <hyperlink ref="F111" r:id="rId7" display="https://podminky.urs.cz/item/CS_URS_2024_02/171251201"/>
    <hyperlink ref="F113" r:id="rId8" display="https://podminky.urs.cz/item/CS_URS_2024_02/174151101"/>
    <hyperlink ref="F115" r:id="rId9" display="https://podminky.urs.cz/item/CS_URS_2024_02/182351023"/>
    <hyperlink ref="F118" r:id="rId10" display="https://podminky.urs.cz/item/CS_URS_2024_02/271532213"/>
    <hyperlink ref="F121" r:id="rId11" display="https://podminky.urs.cz/item/CS_URS_2024_02/279311911"/>
    <hyperlink ref="F125" r:id="rId12" display="https://podminky.urs.cz/item/CS_URS_2024_02/279351311"/>
    <hyperlink ref="F128" r:id="rId13" display="https://podminky.urs.cz/item/CS_URS_2024_02/279351312"/>
    <hyperlink ref="F132" r:id="rId14" display="https://podminky.urs.cz/item/CS_URS_2024_02/327131112"/>
    <hyperlink ref="F138" r:id="rId15" display="https://podminky.urs.cz/item/CS_URS_2024_02/9982220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952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ROUND((SUM(BE85:BE165)),  2)</f>
        <v>0</v>
      </c>
      <c r="G33" s="39"/>
      <c r="H33" s="39"/>
      <c r="I33" s="158">
        <v>0.20999999999999999</v>
      </c>
      <c r="J33" s="157">
        <f>ROUND(((SUM(BE85:BE165))*I33),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ROUND((SUM(BF85:BF165)),  2)</f>
        <v>0</v>
      </c>
      <c r="G34" s="39"/>
      <c r="H34" s="39"/>
      <c r="I34" s="158">
        <v>0.12</v>
      </c>
      <c r="J34" s="157">
        <f>ROUND(((SUM(BF85:BF165))*I34),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ROUND((SUM(BG85:BG165)),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ROUND((SUM(BH85:BH165)),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ROUND((SUM(BI85:BI165)),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D.6. - Osvětlení, NN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137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729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75"/>
      <c r="C62" s="176"/>
      <c r="D62" s="177" t="s">
        <v>953</v>
      </c>
      <c r="E62" s="178"/>
      <c r="F62" s="178"/>
      <c r="G62" s="178"/>
      <c r="H62" s="178"/>
      <c r="I62" s="178"/>
      <c r="J62" s="179">
        <f>J93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81"/>
      <c r="C63" s="126"/>
      <c r="D63" s="182" t="s">
        <v>954</v>
      </c>
      <c r="E63" s="183"/>
      <c r="F63" s="183"/>
      <c r="G63" s="183"/>
      <c r="H63" s="183"/>
      <c r="I63" s="183"/>
      <c r="J63" s="184">
        <f>J94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955</v>
      </c>
      <c r="E64" s="183"/>
      <c r="F64" s="183"/>
      <c r="G64" s="183"/>
      <c r="H64" s="183"/>
      <c r="I64" s="183"/>
      <c r="J64" s="184">
        <f>J117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75"/>
      <c r="C65" s="176"/>
      <c r="D65" s="177" t="s">
        <v>139</v>
      </c>
      <c r="E65" s="178"/>
      <c r="F65" s="178"/>
      <c r="G65" s="178"/>
      <c r="H65" s="178"/>
      <c r="I65" s="178"/>
      <c r="J65" s="179">
        <f>J158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140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70" t="str">
        <f>E7</f>
        <v>Technické zhodnocení fotbalového hřiště UMT areál Viktoria, Mariánské Lázně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123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D.6. - Osvětlení, NN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par.č.: 881, 126/7, 126/9</v>
      </c>
      <c r="G79" s="41"/>
      <c r="H79" s="41"/>
      <c r="I79" s="33" t="s">
        <v>23</v>
      </c>
      <c r="J79" s="73" t="str">
        <f>IF(J12="","",J12)</f>
        <v>24. 1. 2024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Město Mariánské Lázně</v>
      </c>
      <c r="G81" s="41"/>
      <c r="H81" s="41"/>
      <c r="I81" s="33" t="s">
        <v>33</v>
      </c>
      <c r="J81" s="37" t="str">
        <f>E21</f>
        <v>MSP Projekty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 xml:space="preserve"> 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141</v>
      </c>
      <c r="D84" s="189" t="s">
        <v>61</v>
      </c>
      <c r="E84" s="189" t="s">
        <v>57</v>
      </c>
      <c r="F84" s="189" t="s">
        <v>58</v>
      </c>
      <c r="G84" s="189" t="s">
        <v>142</v>
      </c>
      <c r="H84" s="189" t="s">
        <v>143</v>
      </c>
      <c r="I84" s="189" t="s">
        <v>144</v>
      </c>
      <c r="J84" s="189" t="s">
        <v>127</v>
      </c>
      <c r="K84" s="190" t="s">
        <v>145</v>
      </c>
      <c r="L84" s="191"/>
      <c r="M84" s="93" t="s">
        <v>19</v>
      </c>
      <c r="N84" s="94" t="s">
        <v>46</v>
      </c>
      <c r="O84" s="94" t="s">
        <v>146</v>
      </c>
      <c r="P84" s="94" t="s">
        <v>147</v>
      </c>
      <c r="Q84" s="94" t="s">
        <v>148</v>
      </c>
      <c r="R84" s="94" t="s">
        <v>149</v>
      </c>
      <c r="S84" s="94" t="s">
        <v>150</v>
      </c>
      <c r="T84" s="95" t="s">
        <v>151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152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P86+P93+P158</f>
        <v>0</v>
      </c>
      <c r="Q85" s="97"/>
      <c r="R85" s="194">
        <f>R86+R93+R158</f>
        <v>95.10191500000002</v>
      </c>
      <c r="S85" s="97"/>
      <c r="T85" s="195">
        <f>T86+T93+T158</f>
        <v>0.1026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128</v>
      </c>
      <c r="BK85" s="196">
        <f>BK86+BK93+BK158</f>
        <v>0</v>
      </c>
    </row>
    <row r="86" s="12" customFormat="1" ht="25.92" customHeight="1">
      <c r="A86" s="12"/>
      <c r="B86" s="197"/>
      <c r="C86" s="198"/>
      <c r="D86" s="199" t="s">
        <v>75</v>
      </c>
      <c r="E86" s="200" t="s">
        <v>384</v>
      </c>
      <c r="F86" s="200" t="s">
        <v>385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</f>
        <v>0</v>
      </c>
      <c r="Q86" s="205"/>
      <c r="R86" s="206">
        <f>R87</f>
        <v>0</v>
      </c>
      <c r="S86" s="205"/>
      <c r="T86" s="207">
        <f>T87</f>
        <v>0.1026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86</v>
      </c>
      <c r="AT86" s="209" t="s">
        <v>75</v>
      </c>
      <c r="AU86" s="209" t="s">
        <v>76</v>
      </c>
      <c r="AY86" s="208" t="s">
        <v>155</v>
      </c>
      <c r="BK86" s="210">
        <f>BK87</f>
        <v>0</v>
      </c>
    </row>
    <row r="87" s="12" customFormat="1" ht="22.8" customHeight="1">
      <c r="A87" s="12"/>
      <c r="B87" s="197"/>
      <c r="C87" s="198"/>
      <c r="D87" s="199" t="s">
        <v>75</v>
      </c>
      <c r="E87" s="211" t="s">
        <v>861</v>
      </c>
      <c r="F87" s="211" t="s">
        <v>862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SUM(P88:P92)</f>
        <v>0</v>
      </c>
      <c r="Q87" s="205"/>
      <c r="R87" s="206">
        <f>SUM(R88:R92)</f>
        <v>0</v>
      </c>
      <c r="S87" s="205"/>
      <c r="T87" s="207">
        <f>SUM(T88:T92)</f>
        <v>0.1026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86</v>
      </c>
      <c r="AT87" s="209" t="s">
        <v>75</v>
      </c>
      <c r="AU87" s="209" t="s">
        <v>84</v>
      </c>
      <c r="AY87" s="208" t="s">
        <v>155</v>
      </c>
      <c r="BK87" s="210">
        <f>SUM(BK88:BK92)</f>
        <v>0</v>
      </c>
    </row>
    <row r="88" s="2" customFormat="1" ht="37.8" customHeight="1">
      <c r="A88" s="39"/>
      <c r="B88" s="40"/>
      <c r="C88" s="213" t="s">
        <v>84</v>
      </c>
      <c r="D88" s="213" t="s">
        <v>157</v>
      </c>
      <c r="E88" s="214" t="s">
        <v>956</v>
      </c>
      <c r="F88" s="215" t="s">
        <v>957</v>
      </c>
      <c r="G88" s="216" t="s">
        <v>186</v>
      </c>
      <c r="H88" s="217">
        <v>284</v>
      </c>
      <c r="I88" s="218"/>
      <c r="J88" s="219">
        <f>ROUND(I88*H88,2)</f>
        <v>0</v>
      </c>
      <c r="K88" s="215" t="s">
        <v>161</v>
      </c>
      <c r="L88" s="45"/>
      <c r="M88" s="220" t="s">
        <v>19</v>
      </c>
      <c r="N88" s="221" t="s">
        <v>47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0.00014999999999999999</v>
      </c>
      <c r="T88" s="223">
        <f>S88*H88</f>
        <v>0.042599999999999999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255</v>
      </c>
      <c r="AT88" s="224" t="s">
        <v>157</v>
      </c>
      <c r="AU88" s="224" t="s">
        <v>86</v>
      </c>
      <c r="AY88" s="18" t="s">
        <v>155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84</v>
      </c>
      <c r="BK88" s="225">
        <f>ROUND(I88*H88,2)</f>
        <v>0</v>
      </c>
      <c r="BL88" s="18" t="s">
        <v>255</v>
      </c>
      <c r="BM88" s="224" t="s">
        <v>958</v>
      </c>
    </row>
    <row r="89" s="2" customFormat="1">
      <c r="A89" s="39"/>
      <c r="B89" s="40"/>
      <c r="C89" s="41"/>
      <c r="D89" s="226" t="s">
        <v>164</v>
      </c>
      <c r="E89" s="41"/>
      <c r="F89" s="227" t="s">
        <v>959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164</v>
      </c>
      <c r="AU89" s="18" t="s">
        <v>86</v>
      </c>
    </row>
    <row r="90" s="13" customFormat="1">
      <c r="A90" s="13"/>
      <c r="B90" s="231"/>
      <c r="C90" s="232"/>
      <c r="D90" s="233" t="s">
        <v>166</v>
      </c>
      <c r="E90" s="234" t="s">
        <v>19</v>
      </c>
      <c r="F90" s="235" t="s">
        <v>960</v>
      </c>
      <c r="G90" s="232"/>
      <c r="H90" s="236">
        <v>284</v>
      </c>
      <c r="I90" s="237"/>
      <c r="J90" s="232"/>
      <c r="K90" s="232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166</v>
      </c>
      <c r="AU90" s="242" t="s">
        <v>86</v>
      </c>
      <c r="AV90" s="13" t="s">
        <v>86</v>
      </c>
      <c r="AW90" s="13" t="s">
        <v>37</v>
      </c>
      <c r="AX90" s="13" t="s">
        <v>84</v>
      </c>
      <c r="AY90" s="242" t="s">
        <v>155</v>
      </c>
    </row>
    <row r="91" s="2" customFormat="1" ht="37.8" customHeight="1">
      <c r="A91" s="39"/>
      <c r="B91" s="40"/>
      <c r="C91" s="213" t="s">
        <v>86</v>
      </c>
      <c r="D91" s="213" t="s">
        <v>157</v>
      </c>
      <c r="E91" s="214" t="s">
        <v>961</v>
      </c>
      <c r="F91" s="215" t="s">
        <v>962</v>
      </c>
      <c r="G91" s="216" t="s">
        <v>322</v>
      </c>
      <c r="H91" s="217">
        <v>8</v>
      </c>
      <c r="I91" s="218"/>
      <c r="J91" s="219">
        <f>ROUND(I91*H91,2)</f>
        <v>0</v>
      </c>
      <c r="K91" s="215" t="s">
        <v>161</v>
      </c>
      <c r="L91" s="45"/>
      <c r="M91" s="220" t="s">
        <v>19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0.0074999999999999997</v>
      </c>
      <c r="T91" s="223">
        <f>S91*H91</f>
        <v>0.059999999999999998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255</v>
      </c>
      <c r="AT91" s="224" t="s">
        <v>157</v>
      </c>
      <c r="AU91" s="224" t="s">
        <v>86</v>
      </c>
      <c r="AY91" s="18" t="s">
        <v>155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84</v>
      </c>
      <c r="BK91" s="225">
        <f>ROUND(I91*H91,2)</f>
        <v>0</v>
      </c>
      <c r="BL91" s="18" t="s">
        <v>255</v>
      </c>
      <c r="BM91" s="224" t="s">
        <v>963</v>
      </c>
    </row>
    <row r="92" s="2" customFormat="1">
      <c r="A92" s="39"/>
      <c r="B92" s="40"/>
      <c r="C92" s="41"/>
      <c r="D92" s="226" t="s">
        <v>164</v>
      </c>
      <c r="E92" s="41"/>
      <c r="F92" s="227" t="s">
        <v>964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86</v>
      </c>
    </row>
    <row r="93" s="12" customFormat="1" ht="25.92" customHeight="1">
      <c r="A93" s="12"/>
      <c r="B93" s="197"/>
      <c r="C93" s="198"/>
      <c r="D93" s="199" t="s">
        <v>75</v>
      </c>
      <c r="E93" s="200" t="s">
        <v>229</v>
      </c>
      <c r="F93" s="200" t="s">
        <v>965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P94+P117</f>
        <v>0</v>
      </c>
      <c r="Q93" s="205"/>
      <c r="R93" s="206">
        <f>R94+R117</f>
        <v>95.10191500000002</v>
      </c>
      <c r="S93" s="205"/>
      <c r="T93" s="207">
        <f>T94+T117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174</v>
      </c>
      <c r="AT93" s="209" t="s">
        <v>75</v>
      </c>
      <c r="AU93" s="209" t="s">
        <v>76</v>
      </c>
      <c r="AY93" s="208" t="s">
        <v>155</v>
      </c>
      <c r="BK93" s="210">
        <f>BK94+BK117</f>
        <v>0</v>
      </c>
    </row>
    <row r="94" s="12" customFormat="1" ht="22.8" customHeight="1">
      <c r="A94" s="12"/>
      <c r="B94" s="197"/>
      <c r="C94" s="198"/>
      <c r="D94" s="199" t="s">
        <v>75</v>
      </c>
      <c r="E94" s="211" t="s">
        <v>966</v>
      </c>
      <c r="F94" s="211" t="s">
        <v>677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SUM(P95:P116)</f>
        <v>0</v>
      </c>
      <c r="Q94" s="205"/>
      <c r="R94" s="206">
        <f>SUM(R95:R116)</f>
        <v>2.0708574999999998</v>
      </c>
      <c r="S94" s="205"/>
      <c r="T94" s="207">
        <f>SUM(T95:T116)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174</v>
      </c>
      <c r="AT94" s="209" t="s">
        <v>75</v>
      </c>
      <c r="AU94" s="209" t="s">
        <v>84</v>
      </c>
      <c r="AY94" s="208" t="s">
        <v>155</v>
      </c>
      <c r="BK94" s="210">
        <f>SUM(BK95:BK116)</f>
        <v>0</v>
      </c>
    </row>
    <row r="95" s="2" customFormat="1" ht="33" customHeight="1">
      <c r="A95" s="39"/>
      <c r="B95" s="40"/>
      <c r="C95" s="213" t="s">
        <v>174</v>
      </c>
      <c r="D95" s="213" t="s">
        <v>157</v>
      </c>
      <c r="E95" s="214" t="s">
        <v>967</v>
      </c>
      <c r="F95" s="215" t="s">
        <v>968</v>
      </c>
      <c r="G95" s="216" t="s">
        <v>322</v>
      </c>
      <c r="H95" s="217">
        <v>16</v>
      </c>
      <c r="I95" s="218"/>
      <c r="J95" s="219">
        <f>ROUND(I95*H95,2)</f>
        <v>0</v>
      </c>
      <c r="K95" s="215" t="s">
        <v>161</v>
      </c>
      <c r="L95" s="45"/>
      <c r="M95" s="220" t="s">
        <v>19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660</v>
      </c>
      <c r="AT95" s="224" t="s">
        <v>157</v>
      </c>
      <c r="AU95" s="224" t="s">
        <v>86</v>
      </c>
      <c r="AY95" s="18" t="s">
        <v>155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84</v>
      </c>
      <c r="BK95" s="225">
        <f>ROUND(I95*H95,2)</f>
        <v>0</v>
      </c>
      <c r="BL95" s="18" t="s">
        <v>660</v>
      </c>
      <c r="BM95" s="224" t="s">
        <v>969</v>
      </c>
    </row>
    <row r="96" s="2" customFormat="1">
      <c r="A96" s="39"/>
      <c r="B96" s="40"/>
      <c r="C96" s="41"/>
      <c r="D96" s="226" t="s">
        <v>164</v>
      </c>
      <c r="E96" s="41"/>
      <c r="F96" s="227" t="s">
        <v>970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86</v>
      </c>
    </row>
    <row r="97" s="2" customFormat="1" ht="16.5" customHeight="1">
      <c r="A97" s="39"/>
      <c r="B97" s="40"/>
      <c r="C97" s="253" t="s">
        <v>162</v>
      </c>
      <c r="D97" s="253" t="s">
        <v>229</v>
      </c>
      <c r="E97" s="254" t="s">
        <v>971</v>
      </c>
      <c r="F97" s="255" t="s">
        <v>972</v>
      </c>
      <c r="G97" s="256" t="s">
        <v>322</v>
      </c>
      <c r="H97" s="257">
        <v>8</v>
      </c>
      <c r="I97" s="258"/>
      <c r="J97" s="259">
        <f>ROUND(I97*H97,2)</f>
        <v>0</v>
      </c>
      <c r="K97" s="255" t="s">
        <v>19</v>
      </c>
      <c r="L97" s="260"/>
      <c r="M97" s="261" t="s">
        <v>19</v>
      </c>
      <c r="N97" s="262" t="s">
        <v>47</v>
      </c>
      <c r="O97" s="85"/>
      <c r="P97" s="222">
        <f>O97*H97</f>
        <v>0</v>
      </c>
      <c r="Q97" s="222">
        <v>0.030499999999999999</v>
      </c>
      <c r="R97" s="222">
        <f>Q97*H97</f>
        <v>0.244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973</v>
      </c>
      <c r="AT97" s="224" t="s">
        <v>229</v>
      </c>
      <c r="AU97" s="224" t="s">
        <v>86</v>
      </c>
      <c r="AY97" s="18" t="s">
        <v>155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973</v>
      </c>
      <c r="BM97" s="224" t="s">
        <v>974</v>
      </c>
    </row>
    <row r="98" s="2" customFormat="1" ht="16.5" customHeight="1">
      <c r="A98" s="39"/>
      <c r="B98" s="40"/>
      <c r="C98" s="253" t="s">
        <v>183</v>
      </c>
      <c r="D98" s="253" t="s">
        <v>229</v>
      </c>
      <c r="E98" s="254" t="s">
        <v>975</v>
      </c>
      <c r="F98" s="255" t="s">
        <v>976</v>
      </c>
      <c r="G98" s="256" t="s">
        <v>322</v>
      </c>
      <c r="H98" s="257">
        <v>8</v>
      </c>
      <c r="I98" s="258"/>
      <c r="J98" s="259">
        <f>ROUND(I98*H98,2)</f>
        <v>0</v>
      </c>
      <c r="K98" s="255" t="s">
        <v>19</v>
      </c>
      <c r="L98" s="260"/>
      <c r="M98" s="261" t="s">
        <v>19</v>
      </c>
      <c r="N98" s="262" t="s">
        <v>47</v>
      </c>
      <c r="O98" s="85"/>
      <c r="P98" s="222">
        <f>O98*H98</f>
        <v>0</v>
      </c>
      <c r="Q98" s="222">
        <v>0.030499999999999999</v>
      </c>
      <c r="R98" s="222">
        <f>Q98*H98</f>
        <v>0.244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973</v>
      </c>
      <c r="AT98" s="224" t="s">
        <v>229</v>
      </c>
      <c r="AU98" s="224" t="s">
        <v>86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973</v>
      </c>
      <c r="BM98" s="224" t="s">
        <v>977</v>
      </c>
    </row>
    <row r="99" s="2" customFormat="1" ht="24.15" customHeight="1">
      <c r="A99" s="39"/>
      <c r="B99" s="40"/>
      <c r="C99" s="213" t="s">
        <v>190</v>
      </c>
      <c r="D99" s="213" t="s">
        <v>157</v>
      </c>
      <c r="E99" s="214" t="s">
        <v>978</v>
      </c>
      <c r="F99" s="215" t="s">
        <v>979</v>
      </c>
      <c r="G99" s="216" t="s">
        <v>322</v>
      </c>
      <c r="H99" s="217">
        <v>8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660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660</v>
      </c>
      <c r="BM99" s="224" t="s">
        <v>980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981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2" customFormat="1" ht="16.5" customHeight="1">
      <c r="A101" s="39"/>
      <c r="B101" s="40"/>
      <c r="C101" s="253" t="s">
        <v>197</v>
      </c>
      <c r="D101" s="253" t="s">
        <v>229</v>
      </c>
      <c r="E101" s="254" t="s">
        <v>982</v>
      </c>
      <c r="F101" s="255" t="s">
        <v>983</v>
      </c>
      <c r="G101" s="256" t="s">
        <v>322</v>
      </c>
      <c r="H101" s="257">
        <v>8</v>
      </c>
      <c r="I101" s="258"/>
      <c r="J101" s="259">
        <f>ROUND(I101*H101,2)</f>
        <v>0</v>
      </c>
      <c r="K101" s="255" t="s">
        <v>161</v>
      </c>
      <c r="L101" s="260"/>
      <c r="M101" s="261" t="s">
        <v>19</v>
      </c>
      <c r="N101" s="262" t="s">
        <v>47</v>
      </c>
      <c r="O101" s="85"/>
      <c r="P101" s="222">
        <f>O101*H101</f>
        <v>0</v>
      </c>
      <c r="Q101" s="222">
        <v>0.17699999999999999</v>
      </c>
      <c r="R101" s="222">
        <f>Q101*H101</f>
        <v>1.4159999999999999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984</v>
      </c>
      <c r="AT101" s="224" t="s">
        <v>229</v>
      </c>
      <c r="AU101" s="224" t="s">
        <v>86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660</v>
      </c>
      <c r="BM101" s="224" t="s">
        <v>985</v>
      </c>
    </row>
    <row r="102" s="2" customFormat="1" ht="24.15" customHeight="1">
      <c r="A102" s="39"/>
      <c r="B102" s="40"/>
      <c r="C102" s="253" t="s">
        <v>205</v>
      </c>
      <c r="D102" s="253" t="s">
        <v>229</v>
      </c>
      <c r="E102" s="254" t="s">
        <v>986</v>
      </c>
      <c r="F102" s="255" t="s">
        <v>987</v>
      </c>
      <c r="G102" s="256" t="s">
        <v>322</v>
      </c>
      <c r="H102" s="257">
        <v>8</v>
      </c>
      <c r="I102" s="258"/>
      <c r="J102" s="259">
        <f>ROUND(I102*H102,2)</f>
        <v>0</v>
      </c>
      <c r="K102" s="255" t="s">
        <v>161</v>
      </c>
      <c r="L102" s="260"/>
      <c r="M102" s="261" t="s">
        <v>19</v>
      </c>
      <c r="N102" s="262" t="s">
        <v>47</v>
      </c>
      <c r="O102" s="85"/>
      <c r="P102" s="222">
        <f>O102*H102</f>
        <v>0</v>
      </c>
      <c r="Q102" s="222">
        <v>0.012200000000000001</v>
      </c>
      <c r="R102" s="222">
        <f>Q102*H102</f>
        <v>0.097600000000000006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984</v>
      </c>
      <c r="AT102" s="224" t="s">
        <v>229</v>
      </c>
      <c r="AU102" s="224" t="s">
        <v>86</v>
      </c>
      <c r="AY102" s="18" t="s">
        <v>155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84</v>
      </c>
      <c r="BK102" s="225">
        <f>ROUND(I102*H102,2)</f>
        <v>0</v>
      </c>
      <c r="BL102" s="18" t="s">
        <v>660</v>
      </c>
      <c r="BM102" s="224" t="s">
        <v>988</v>
      </c>
    </row>
    <row r="103" s="2" customFormat="1" ht="16.5" customHeight="1">
      <c r="A103" s="39"/>
      <c r="B103" s="40"/>
      <c r="C103" s="253" t="s">
        <v>212</v>
      </c>
      <c r="D103" s="253" t="s">
        <v>229</v>
      </c>
      <c r="E103" s="254" t="s">
        <v>989</v>
      </c>
      <c r="F103" s="255" t="s">
        <v>990</v>
      </c>
      <c r="G103" s="256" t="s">
        <v>322</v>
      </c>
      <c r="H103" s="257">
        <v>8</v>
      </c>
      <c r="I103" s="258"/>
      <c r="J103" s="259">
        <f>ROUND(I103*H103,2)</f>
        <v>0</v>
      </c>
      <c r="K103" s="255" t="s">
        <v>161</v>
      </c>
      <c r="L103" s="260"/>
      <c r="M103" s="261" t="s">
        <v>19</v>
      </c>
      <c r="N103" s="262" t="s">
        <v>47</v>
      </c>
      <c r="O103" s="85"/>
      <c r="P103" s="222">
        <f>O103*H103</f>
        <v>0</v>
      </c>
      <c r="Q103" s="222">
        <v>0.00059999999999999995</v>
      </c>
      <c r="R103" s="222">
        <f>Q103*H103</f>
        <v>0.0047999999999999996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984</v>
      </c>
      <c r="AT103" s="224" t="s">
        <v>229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660</v>
      </c>
      <c r="BM103" s="224" t="s">
        <v>991</v>
      </c>
    </row>
    <row r="104" s="2" customFormat="1" ht="49.05" customHeight="1">
      <c r="A104" s="39"/>
      <c r="B104" s="40"/>
      <c r="C104" s="213" t="s">
        <v>219</v>
      </c>
      <c r="D104" s="213" t="s">
        <v>157</v>
      </c>
      <c r="E104" s="214" t="s">
        <v>992</v>
      </c>
      <c r="F104" s="215" t="s">
        <v>993</v>
      </c>
      <c r="G104" s="216" t="s">
        <v>322</v>
      </c>
      <c r="H104" s="217">
        <v>1</v>
      </c>
      <c r="I104" s="218"/>
      <c r="J104" s="219">
        <f>ROUND(I104*H104,2)</f>
        <v>0</v>
      </c>
      <c r="K104" s="215" t="s">
        <v>161</v>
      </c>
      <c r="L104" s="45"/>
      <c r="M104" s="220" t="s">
        <v>19</v>
      </c>
      <c r="N104" s="221" t="s">
        <v>47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660</v>
      </c>
      <c r="AT104" s="224" t="s">
        <v>157</v>
      </c>
      <c r="AU104" s="224" t="s">
        <v>86</v>
      </c>
      <c r="AY104" s="18" t="s">
        <v>155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84</v>
      </c>
      <c r="BK104" s="225">
        <f>ROUND(I104*H104,2)</f>
        <v>0</v>
      </c>
      <c r="BL104" s="18" t="s">
        <v>660</v>
      </c>
      <c r="BM104" s="224" t="s">
        <v>994</v>
      </c>
    </row>
    <row r="105" s="2" customFormat="1">
      <c r="A105" s="39"/>
      <c r="B105" s="40"/>
      <c r="C105" s="41"/>
      <c r="D105" s="226" t="s">
        <v>164</v>
      </c>
      <c r="E105" s="41"/>
      <c r="F105" s="227" t="s">
        <v>995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164</v>
      </c>
      <c r="AU105" s="18" t="s">
        <v>86</v>
      </c>
    </row>
    <row r="106" s="2" customFormat="1" ht="62.7" customHeight="1">
      <c r="A106" s="39"/>
      <c r="B106" s="40"/>
      <c r="C106" s="213" t="s">
        <v>224</v>
      </c>
      <c r="D106" s="213" t="s">
        <v>157</v>
      </c>
      <c r="E106" s="214" t="s">
        <v>996</v>
      </c>
      <c r="F106" s="215" t="s">
        <v>997</v>
      </c>
      <c r="G106" s="216" t="s">
        <v>322</v>
      </c>
      <c r="H106" s="217">
        <v>2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660</v>
      </c>
      <c r="AT106" s="224" t="s">
        <v>157</v>
      </c>
      <c r="AU106" s="224" t="s">
        <v>86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660</v>
      </c>
      <c r="BM106" s="224" t="s">
        <v>998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999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86</v>
      </c>
    </row>
    <row r="108" s="2" customFormat="1" ht="49.05" customHeight="1">
      <c r="A108" s="39"/>
      <c r="B108" s="40"/>
      <c r="C108" s="213" t="s">
        <v>8</v>
      </c>
      <c r="D108" s="213" t="s">
        <v>157</v>
      </c>
      <c r="E108" s="214" t="s">
        <v>1000</v>
      </c>
      <c r="F108" s="215" t="s">
        <v>1001</v>
      </c>
      <c r="G108" s="216" t="s">
        <v>186</v>
      </c>
      <c r="H108" s="217">
        <v>295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660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660</v>
      </c>
      <c r="BM108" s="224" t="s">
        <v>1002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1003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13" customFormat="1">
      <c r="A110" s="13"/>
      <c r="B110" s="231"/>
      <c r="C110" s="232"/>
      <c r="D110" s="233" t="s">
        <v>166</v>
      </c>
      <c r="E110" s="234" t="s">
        <v>19</v>
      </c>
      <c r="F110" s="235" t="s">
        <v>1004</v>
      </c>
      <c r="G110" s="232"/>
      <c r="H110" s="236">
        <v>295</v>
      </c>
      <c r="I110" s="237"/>
      <c r="J110" s="232"/>
      <c r="K110" s="232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166</v>
      </c>
      <c r="AU110" s="242" t="s">
        <v>86</v>
      </c>
      <c r="AV110" s="13" t="s">
        <v>86</v>
      </c>
      <c r="AW110" s="13" t="s">
        <v>37</v>
      </c>
      <c r="AX110" s="13" t="s">
        <v>84</v>
      </c>
      <c r="AY110" s="242" t="s">
        <v>155</v>
      </c>
    </row>
    <row r="111" s="2" customFormat="1" ht="37.8" customHeight="1">
      <c r="A111" s="39"/>
      <c r="B111" s="40"/>
      <c r="C111" s="253" t="s">
        <v>236</v>
      </c>
      <c r="D111" s="253" t="s">
        <v>229</v>
      </c>
      <c r="E111" s="254" t="s">
        <v>1005</v>
      </c>
      <c r="F111" s="255" t="s">
        <v>1006</v>
      </c>
      <c r="G111" s="256" t="s">
        <v>186</v>
      </c>
      <c r="H111" s="257">
        <v>339.25</v>
      </c>
      <c r="I111" s="258"/>
      <c r="J111" s="259">
        <f>ROUND(I111*H111,2)</f>
        <v>0</v>
      </c>
      <c r="K111" s="255" t="s">
        <v>161</v>
      </c>
      <c r="L111" s="260"/>
      <c r="M111" s="261" t="s">
        <v>19</v>
      </c>
      <c r="N111" s="262" t="s">
        <v>47</v>
      </c>
      <c r="O111" s="85"/>
      <c r="P111" s="222">
        <f>O111*H111</f>
        <v>0</v>
      </c>
      <c r="Q111" s="222">
        <v>0.00019000000000000001</v>
      </c>
      <c r="R111" s="222">
        <f>Q111*H111</f>
        <v>0.064457500000000001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984</v>
      </c>
      <c r="AT111" s="224" t="s">
        <v>229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660</v>
      </c>
      <c r="BM111" s="224" t="s">
        <v>1007</v>
      </c>
    </row>
    <row r="112" s="2" customFormat="1">
      <c r="A112" s="39"/>
      <c r="B112" s="40"/>
      <c r="C112" s="41"/>
      <c r="D112" s="233" t="s">
        <v>286</v>
      </c>
      <c r="E112" s="41"/>
      <c r="F112" s="263" t="s">
        <v>1008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286</v>
      </c>
      <c r="AU112" s="18" t="s">
        <v>86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1009</v>
      </c>
      <c r="G113" s="232"/>
      <c r="H113" s="236">
        <v>339.25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5" customFormat="1">
      <c r="A114" s="15"/>
      <c r="B114" s="264"/>
      <c r="C114" s="265"/>
      <c r="D114" s="233" t="s">
        <v>166</v>
      </c>
      <c r="E114" s="266" t="s">
        <v>19</v>
      </c>
      <c r="F114" s="267" t="s">
        <v>307</v>
      </c>
      <c r="G114" s="265"/>
      <c r="H114" s="268">
        <v>339.25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4" t="s">
        <v>166</v>
      </c>
      <c r="AU114" s="274" t="s">
        <v>86</v>
      </c>
      <c r="AV114" s="15" t="s">
        <v>162</v>
      </c>
      <c r="AW114" s="15" t="s">
        <v>37</v>
      </c>
      <c r="AX114" s="15" t="s">
        <v>84</v>
      </c>
      <c r="AY114" s="274" t="s">
        <v>155</v>
      </c>
    </row>
    <row r="115" s="2" customFormat="1" ht="78" customHeight="1">
      <c r="A115" s="39"/>
      <c r="B115" s="40"/>
      <c r="C115" s="213" t="s">
        <v>242</v>
      </c>
      <c r="D115" s="213" t="s">
        <v>157</v>
      </c>
      <c r="E115" s="214" t="s">
        <v>1010</v>
      </c>
      <c r="F115" s="215" t="s">
        <v>1011</v>
      </c>
      <c r="G115" s="216" t="s">
        <v>322</v>
      </c>
      <c r="H115" s="217">
        <v>8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660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660</v>
      </c>
      <c r="BM115" s="224" t="s">
        <v>1012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1013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2" customFormat="1" ht="22.8" customHeight="1">
      <c r="A117" s="12"/>
      <c r="B117" s="197"/>
      <c r="C117" s="198"/>
      <c r="D117" s="199" t="s">
        <v>75</v>
      </c>
      <c r="E117" s="211" t="s">
        <v>1014</v>
      </c>
      <c r="F117" s="211" t="s">
        <v>1015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SUM(P118:P157)</f>
        <v>0</v>
      </c>
      <c r="Q117" s="205"/>
      <c r="R117" s="206">
        <f>SUM(R118:R157)</f>
        <v>93.031057500000017</v>
      </c>
      <c r="S117" s="205"/>
      <c r="T117" s="207">
        <f>SUM(T118:T157)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174</v>
      </c>
      <c r="AT117" s="209" t="s">
        <v>75</v>
      </c>
      <c r="AU117" s="209" t="s">
        <v>84</v>
      </c>
      <c r="AY117" s="208" t="s">
        <v>155</v>
      </c>
      <c r="BK117" s="210">
        <f>SUM(BK118:BK157)</f>
        <v>0</v>
      </c>
    </row>
    <row r="118" s="2" customFormat="1" ht="21.75" customHeight="1">
      <c r="A118" s="39"/>
      <c r="B118" s="40"/>
      <c r="C118" s="213" t="s">
        <v>250</v>
      </c>
      <c r="D118" s="213" t="s">
        <v>157</v>
      </c>
      <c r="E118" s="214" t="s">
        <v>1016</v>
      </c>
      <c r="F118" s="215" t="s">
        <v>1017</v>
      </c>
      <c r="G118" s="216" t="s">
        <v>1018</v>
      </c>
      <c r="H118" s="217">
        <v>0.29999999999999999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0.0099000000000000008</v>
      </c>
      <c r="R118" s="222">
        <f>Q118*H118</f>
        <v>0.00297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660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660</v>
      </c>
      <c r="BM118" s="224" t="s">
        <v>1019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1020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2" customFormat="1" ht="62.7" customHeight="1">
      <c r="A120" s="39"/>
      <c r="B120" s="40"/>
      <c r="C120" s="213" t="s">
        <v>255</v>
      </c>
      <c r="D120" s="213" t="s">
        <v>157</v>
      </c>
      <c r="E120" s="214" t="s">
        <v>1021</v>
      </c>
      <c r="F120" s="215" t="s">
        <v>1022</v>
      </c>
      <c r="G120" s="216" t="s">
        <v>186</v>
      </c>
      <c r="H120" s="217">
        <v>295</v>
      </c>
      <c r="I120" s="218"/>
      <c r="J120" s="219">
        <f>ROUND(I120*H120,2)</f>
        <v>0</v>
      </c>
      <c r="K120" s="215" t="s">
        <v>161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660</v>
      </c>
      <c r="AT120" s="224" t="s">
        <v>157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660</v>
      </c>
      <c r="BM120" s="224" t="s">
        <v>1023</v>
      </c>
    </row>
    <row r="121" s="2" customFormat="1">
      <c r="A121" s="39"/>
      <c r="B121" s="40"/>
      <c r="C121" s="41"/>
      <c r="D121" s="226" t="s">
        <v>164</v>
      </c>
      <c r="E121" s="41"/>
      <c r="F121" s="227" t="s">
        <v>1024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164</v>
      </c>
      <c r="AU121" s="18" t="s">
        <v>86</v>
      </c>
    </row>
    <row r="122" s="2" customFormat="1" ht="44.25" customHeight="1">
      <c r="A122" s="39"/>
      <c r="B122" s="40"/>
      <c r="C122" s="213" t="s">
        <v>260</v>
      </c>
      <c r="D122" s="213" t="s">
        <v>157</v>
      </c>
      <c r="E122" s="214" t="s">
        <v>1025</v>
      </c>
      <c r="F122" s="215" t="s">
        <v>1026</v>
      </c>
      <c r="G122" s="216" t="s">
        <v>200</v>
      </c>
      <c r="H122" s="217">
        <v>82.599999999999994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660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660</v>
      </c>
      <c r="BM122" s="224" t="s">
        <v>1027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1028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13" customFormat="1">
      <c r="A124" s="13"/>
      <c r="B124" s="231"/>
      <c r="C124" s="232"/>
      <c r="D124" s="233" t="s">
        <v>166</v>
      </c>
      <c r="E124" s="234" t="s">
        <v>19</v>
      </c>
      <c r="F124" s="235" t="s">
        <v>1029</v>
      </c>
      <c r="G124" s="232"/>
      <c r="H124" s="236">
        <v>82.599999999999994</v>
      </c>
      <c r="I124" s="237"/>
      <c r="J124" s="232"/>
      <c r="K124" s="232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166</v>
      </c>
      <c r="AU124" s="242" t="s">
        <v>86</v>
      </c>
      <c r="AV124" s="13" t="s">
        <v>86</v>
      </c>
      <c r="AW124" s="13" t="s">
        <v>37</v>
      </c>
      <c r="AX124" s="13" t="s">
        <v>76</v>
      </c>
      <c r="AY124" s="242" t="s">
        <v>155</v>
      </c>
    </row>
    <row r="125" s="15" customFormat="1">
      <c r="A125" s="15"/>
      <c r="B125" s="264"/>
      <c r="C125" s="265"/>
      <c r="D125" s="233" t="s">
        <v>166</v>
      </c>
      <c r="E125" s="266" t="s">
        <v>19</v>
      </c>
      <c r="F125" s="267" t="s">
        <v>307</v>
      </c>
      <c r="G125" s="265"/>
      <c r="H125" s="268">
        <v>82.599999999999994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4" t="s">
        <v>166</v>
      </c>
      <c r="AU125" s="274" t="s">
        <v>86</v>
      </c>
      <c r="AV125" s="15" t="s">
        <v>162</v>
      </c>
      <c r="AW125" s="15" t="s">
        <v>37</v>
      </c>
      <c r="AX125" s="15" t="s">
        <v>84</v>
      </c>
      <c r="AY125" s="274" t="s">
        <v>155</v>
      </c>
    </row>
    <row r="126" s="2" customFormat="1" ht="55.5" customHeight="1">
      <c r="A126" s="39"/>
      <c r="B126" s="40"/>
      <c r="C126" s="213" t="s">
        <v>265</v>
      </c>
      <c r="D126" s="213" t="s">
        <v>157</v>
      </c>
      <c r="E126" s="214" t="s">
        <v>1030</v>
      </c>
      <c r="F126" s="215" t="s">
        <v>1031</v>
      </c>
      <c r="G126" s="216" t="s">
        <v>200</v>
      </c>
      <c r="H126" s="217">
        <v>1156.4000000000001</v>
      </c>
      <c r="I126" s="218"/>
      <c r="J126" s="219">
        <f>ROUND(I126*H126,2)</f>
        <v>0</v>
      </c>
      <c r="K126" s="215" t="s">
        <v>161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660</v>
      </c>
      <c r="AT126" s="224" t="s">
        <v>157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660</v>
      </c>
      <c r="BM126" s="224" t="s">
        <v>1032</v>
      </c>
    </row>
    <row r="127" s="2" customFormat="1">
      <c r="A127" s="39"/>
      <c r="B127" s="40"/>
      <c r="C127" s="41"/>
      <c r="D127" s="226" t="s">
        <v>164</v>
      </c>
      <c r="E127" s="41"/>
      <c r="F127" s="227" t="s">
        <v>1033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164</v>
      </c>
      <c r="AU127" s="18" t="s">
        <v>86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1034</v>
      </c>
      <c r="G128" s="232"/>
      <c r="H128" s="236">
        <v>1156.4000000000001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76</v>
      </c>
      <c r="AY128" s="242" t="s">
        <v>155</v>
      </c>
    </row>
    <row r="129" s="15" customFormat="1">
      <c r="A129" s="15"/>
      <c r="B129" s="264"/>
      <c r="C129" s="265"/>
      <c r="D129" s="233" t="s">
        <v>166</v>
      </c>
      <c r="E129" s="266" t="s">
        <v>19</v>
      </c>
      <c r="F129" s="267" t="s">
        <v>307</v>
      </c>
      <c r="G129" s="265"/>
      <c r="H129" s="268">
        <v>1156.4000000000001</v>
      </c>
      <c r="I129" s="269"/>
      <c r="J129" s="265"/>
      <c r="K129" s="265"/>
      <c r="L129" s="270"/>
      <c r="M129" s="271"/>
      <c r="N129" s="272"/>
      <c r="O129" s="272"/>
      <c r="P129" s="272"/>
      <c r="Q129" s="272"/>
      <c r="R129" s="272"/>
      <c r="S129" s="272"/>
      <c r="T129" s="27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4" t="s">
        <v>166</v>
      </c>
      <c r="AU129" s="274" t="s">
        <v>86</v>
      </c>
      <c r="AV129" s="15" t="s">
        <v>162</v>
      </c>
      <c r="AW129" s="15" t="s">
        <v>37</v>
      </c>
      <c r="AX129" s="15" t="s">
        <v>84</v>
      </c>
      <c r="AY129" s="274" t="s">
        <v>155</v>
      </c>
    </row>
    <row r="130" s="2" customFormat="1" ht="37.8" customHeight="1">
      <c r="A130" s="39"/>
      <c r="B130" s="40"/>
      <c r="C130" s="213" t="s">
        <v>270</v>
      </c>
      <c r="D130" s="213" t="s">
        <v>157</v>
      </c>
      <c r="E130" s="214" t="s">
        <v>1035</v>
      </c>
      <c r="F130" s="215" t="s">
        <v>1036</v>
      </c>
      <c r="G130" s="216" t="s">
        <v>340</v>
      </c>
      <c r="H130" s="217">
        <v>148.68000000000001</v>
      </c>
      <c r="I130" s="218"/>
      <c r="J130" s="219">
        <f>ROUND(I130*H130,2)</f>
        <v>0</v>
      </c>
      <c r="K130" s="215" t="s">
        <v>161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660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660</v>
      </c>
      <c r="BM130" s="224" t="s">
        <v>1037</v>
      </c>
    </row>
    <row r="131" s="2" customFormat="1">
      <c r="A131" s="39"/>
      <c r="B131" s="40"/>
      <c r="C131" s="41"/>
      <c r="D131" s="226" t="s">
        <v>164</v>
      </c>
      <c r="E131" s="41"/>
      <c r="F131" s="227" t="s">
        <v>1038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164</v>
      </c>
      <c r="AU131" s="18" t="s">
        <v>86</v>
      </c>
    </row>
    <row r="132" s="13" customFormat="1">
      <c r="A132" s="13"/>
      <c r="B132" s="231"/>
      <c r="C132" s="232"/>
      <c r="D132" s="233" t="s">
        <v>166</v>
      </c>
      <c r="E132" s="234" t="s">
        <v>19</v>
      </c>
      <c r="F132" s="235" t="s">
        <v>1039</v>
      </c>
      <c r="G132" s="232"/>
      <c r="H132" s="236">
        <v>148.68000000000001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166</v>
      </c>
      <c r="AU132" s="242" t="s">
        <v>86</v>
      </c>
      <c r="AV132" s="13" t="s">
        <v>86</v>
      </c>
      <c r="AW132" s="13" t="s">
        <v>37</v>
      </c>
      <c r="AX132" s="13" t="s">
        <v>84</v>
      </c>
      <c r="AY132" s="242" t="s">
        <v>155</v>
      </c>
    </row>
    <row r="133" s="2" customFormat="1" ht="24.15" customHeight="1">
      <c r="A133" s="39"/>
      <c r="B133" s="40"/>
      <c r="C133" s="213" t="s">
        <v>275</v>
      </c>
      <c r="D133" s="213" t="s">
        <v>157</v>
      </c>
      <c r="E133" s="214" t="s">
        <v>1040</v>
      </c>
      <c r="F133" s="215" t="s">
        <v>1041</v>
      </c>
      <c r="G133" s="216" t="s">
        <v>200</v>
      </c>
      <c r="H133" s="217">
        <v>82.599999999999994</v>
      </c>
      <c r="I133" s="218"/>
      <c r="J133" s="219">
        <f>ROUND(I133*H133,2)</f>
        <v>0</v>
      </c>
      <c r="K133" s="215" t="s">
        <v>161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660</v>
      </c>
      <c r="AT133" s="224" t="s">
        <v>157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660</v>
      </c>
      <c r="BM133" s="224" t="s">
        <v>1042</v>
      </c>
    </row>
    <row r="134" s="2" customFormat="1">
      <c r="A134" s="39"/>
      <c r="B134" s="40"/>
      <c r="C134" s="41"/>
      <c r="D134" s="226" t="s">
        <v>164</v>
      </c>
      <c r="E134" s="41"/>
      <c r="F134" s="227" t="s">
        <v>1043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164</v>
      </c>
      <c r="AU134" s="18" t="s">
        <v>86</v>
      </c>
    </row>
    <row r="135" s="2" customFormat="1" ht="55.5" customHeight="1">
      <c r="A135" s="39"/>
      <c r="B135" s="40"/>
      <c r="C135" s="213" t="s">
        <v>7</v>
      </c>
      <c r="D135" s="213" t="s">
        <v>157</v>
      </c>
      <c r="E135" s="214" t="s">
        <v>1044</v>
      </c>
      <c r="F135" s="215" t="s">
        <v>1045</v>
      </c>
      <c r="G135" s="216" t="s">
        <v>186</v>
      </c>
      <c r="H135" s="217">
        <v>295</v>
      </c>
      <c r="I135" s="218"/>
      <c r="J135" s="219">
        <f>ROUND(I135*H135,2)</f>
        <v>0</v>
      </c>
      <c r="K135" s="215" t="s">
        <v>161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660</v>
      </c>
      <c r="AT135" s="224" t="s">
        <v>157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660</v>
      </c>
      <c r="BM135" s="224" t="s">
        <v>1046</v>
      </c>
    </row>
    <row r="136" s="2" customFormat="1">
      <c r="A136" s="39"/>
      <c r="B136" s="40"/>
      <c r="C136" s="41"/>
      <c r="D136" s="226" t="s">
        <v>164</v>
      </c>
      <c r="E136" s="41"/>
      <c r="F136" s="227" t="s">
        <v>1047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164</v>
      </c>
      <c r="AU136" s="18" t="s">
        <v>86</v>
      </c>
    </row>
    <row r="137" s="2" customFormat="1" ht="16.5" customHeight="1">
      <c r="A137" s="39"/>
      <c r="B137" s="40"/>
      <c r="C137" s="253" t="s">
        <v>292</v>
      </c>
      <c r="D137" s="253" t="s">
        <v>229</v>
      </c>
      <c r="E137" s="254" t="s">
        <v>1048</v>
      </c>
      <c r="F137" s="255" t="s">
        <v>1049</v>
      </c>
      <c r="G137" s="256" t="s">
        <v>340</v>
      </c>
      <c r="H137" s="257">
        <v>51.625</v>
      </c>
      <c r="I137" s="258"/>
      <c r="J137" s="259">
        <f>ROUND(I137*H137,2)</f>
        <v>0</v>
      </c>
      <c r="K137" s="255" t="s">
        <v>161</v>
      </c>
      <c r="L137" s="260"/>
      <c r="M137" s="261" t="s">
        <v>19</v>
      </c>
      <c r="N137" s="262" t="s">
        <v>47</v>
      </c>
      <c r="O137" s="85"/>
      <c r="P137" s="222">
        <f>O137*H137</f>
        <v>0</v>
      </c>
      <c r="Q137" s="222">
        <v>1</v>
      </c>
      <c r="R137" s="222">
        <f>Q137*H137</f>
        <v>51.625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984</v>
      </c>
      <c r="AT137" s="224" t="s">
        <v>229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660</v>
      </c>
      <c r="BM137" s="224" t="s">
        <v>1050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1051</v>
      </c>
      <c r="G138" s="232"/>
      <c r="H138" s="236">
        <v>51.625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84</v>
      </c>
      <c r="AY138" s="242" t="s">
        <v>155</v>
      </c>
    </row>
    <row r="139" s="2" customFormat="1" ht="44.25" customHeight="1">
      <c r="A139" s="39"/>
      <c r="B139" s="40"/>
      <c r="C139" s="213" t="s">
        <v>300</v>
      </c>
      <c r="D139" s="213" t="s">
        <v>157</v>
      </c>
      <c r="E139" s="214" t="s">
        <v>1052</v>
      </c>
      <c r="F139" s="215" t="s">
        <v>1053</v>
      </c>
      <c r="G139" s="216" t="s">
        <v>160</v>
      </c>
      <c r="H139" s="217">
        <v>250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2.0000000000000002E-05</v>
      </c>
      <c r="R139" s="222">
        <f>Q139*H139</f>
        <v>0.0050000000000000001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660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660</v>
      </c>
      <c r="BM139" s="224" t="s">
        <v>1054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1055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2" customFormat="1" ht="37.8" customHeight="1">
      <c r="A141" s="39"/>
      <c r="B141" s="40"/>
      <c r="C141" s="213" t="s">
        <v>308</v>
      </c>
      <c r="D141" s="213" t="s">
        <v>157</v>
      </c>
      <c r="E141" s="214" t="s">
        <v>1056</v>
      </c>
      <c r="F141" s="215" t="s">
        <v>1057</v>
      </c>
      <c r="G141" s="216" t="s">
        <v>186</v>
      </c>
      <c r="H141" s="217">
        <v>295</v>
      </c>
      <c r="I141" s="218"/>
      <c r="J141" s="219">
        <f>ROUND(I141*H141,2)</f>
        <v>0</v>
      </c>
      <c r="K141" s="215" t="s">
        <v>161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0.14000000000000001</v>
      </c>
      <c r="R141" s="222">
        <f>Q141*H141</f>
        <v>41.300000000000004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660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660</v>
      </c>
      <c r="BM141" s="224" t="s">
        <v>1058</v>
      </c>
    </row>
    <row r="142" s="2" customFormat="1">
      <c r="A142" s="39"/>
      <c r="B142" s="40"/>
      <c r="C142" s="41"/>
      <c r="D142" s="226" t="s">
        <v>164</v>
      </c>
      <c r="E142" s="41"/>
      <c r="F142" s="227" t="s">
        <v>1059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164</v>
      </c>
      <c r="AU142" s="18" t="s">
        <v>86</v>
      </c>
    </row>
    <row r="143" s="2" customFormat="1" ht="37.8" customHeight="1">
      <c r="A143" s="39"/>
      <c r="B143" s="40"/>
      <c r="C143" s="213" t="s">
        <v>313</v>
      </c>
      <c r="D143" s="213" t="s">
        <v>157</v>
      </c>
      <c r="E143" s="214" t="s">
        <v>1060</v>
      </c>
      <c r="F143" s="215" t="s">
        <v>1061</v>
      </c>
      <c r="G143" s="216" t="s">
        <v>186</v>
      </c>
      <c r="H143" s="217">
        <v>295</v>
      </c>
      <c r="I143" s="218"/>
      <c r="J143" s="219">
        <f>ROUND(I143*H143,2)</f>
        <v>0</v>
      </c>
      <c r="K143" s="215" t="s">
        <v>161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6.9999999999999994E-05</v>
      </c>
      <c r="R143" s="222">
        <f>Q143*H143</f>
        <v>0.020649999999999998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660</v>
      </c>
      <c r="AT143" s="224" t="s">
        <v>157</v>
      </c>
      <c r="AU143" s="224" t="s">
        <v>86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660</v>
      </c>
      <c r="BM143" s="224" t="s">
        <v>1062</v>
      </c>
    </row>
    <row r="144" s="2" customFormat="1">
      <c r="A144" s="39"/>
      <c r="B144" s="40"/>
      <c r="C144" s="41"/>
      <c r="D144" s="226" t="s">
        <v>164</v>
      </c>
      <c r="E144" s="41"/>
      <c r="F144" s="227" t="s">
        <v>1063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164</v>
      </c>
      <c r="AU144" s="18" t="s">
        <v>86</v>
      </c>
    </row>
    <row r="145" s="2" customFormat="1" ht="37.8" customHeight="1">
      <c r="A145" s="39"/>
      <c r="B145" s="40"/>
      <c r="C145" s="213" t="s">
        <v>319</v>
      </c>
      <c r="D145" s="213" t="s">
        <v>157</v>
      </c>
      <c r="E145" s="214" t="s">
        <v>1064</v>
      </c>
      <c r="F145" s="215" t="s">
        <v>1065</v>
      </c>
      <c r="G145" s="216" t="s">
        <v>186</v>
      </c>
      <c r="H145" s="217">
        <v>295</v>
      </c>
      <c r="I145" s="218"/>
      <c r="J145" s="219">
        <f>ROUND(I145*H145,2)</f>
        <v>0</v>
      </c>
      <c r="K145" s="215" t="s">
        <v>161</v>
      </c>
      <c r="L145" s="45"/>
      <c r="M145" s="220" t="s">
        <v>19</v>
      </c>
      <c r="N145" s="221" t="s">
        <v>47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660</v>
      </c>
      <c r="AT145" s="224" t="s">
        <v>157</v>
      </c>
      <c r="AU145" s="224" t="s">
        <v>86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660</v>
      </c>
      <c r="BM145" s="224" t="s">
        <v>1066</v>
      </c>
    </row>
    <row r="146" s="2" customFormat="1">
      <c r="A146" s="39"/>
      <c r="B146" s="40"/>
      <c r="C146" s="41"/>
      <c r="D146" s="226" t="s">
        <v>164</v>
      </c>
      <c r="E146" s="41"/>
      <c r="F146" s="227" t="s">
        <v>1067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164</v>
      </c>
      <c r="AU146" s="18" t="s">
        <v>86</v>
      </c>
    </row>
    <row r="147" s="2" customFormat="1" ht="16.5" customHeight="1">
      <c r="A147" s="39"/>
      <c r="B147" s="40"/>
      <c r="C147" s="253" t="s">
        <v>325</v>
      </c>
      <c r="D147" s="253" t="s">
        <v>229</v>
      </c>
      <c r="E147" s="254" t="s">
        <v>1068</v>
      </c>
      <c r="F147" s="255" t="s">
        <v>1069</v>
      </c>
      <c r="G147" s="256" t="s">
        <v>186</v>
      </c>
      <c r="H147" s="257">
        <v>309.75</v>
      </c>
      <c r="I147" s="258"/>
      <c r="J147" s="259">
        <f>ROUND(I147*H147,2)</f>
        <v>0</v>
      </c>
      <c r="K147" s="255" t="s">
        <v>161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0.00025000000000000001</v>
      </c>
      <c r="R147" s="222">
        <f>Q147*H147</f>
        <v>0.077437500000000006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973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973</v>
      </c>
      <c r="BM147" s="224" t="s">
        <v>1070</v>
      </c>
    </row>
    <row r="148" s="13" customFormat="1">
      <c r="A148" s="13"/>
      <c r="B148" s="231"/>
      <c r="C148" s="232"/>
      <c r="D148" s="233" t="s">
        <v>166</v>
      </c>
      <c r="E148" s="232"/>
      <c r="F148" s="235" t="s">
        <v>1071</v>
      </c>
      <c r="G148" s="232"/>
      <c r="H148" s="236">
        <v>309.75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166</v>
      </c>
      <c r="AU148" s="242" t="s">
        <v>86</v>
      </c>
      <c r="AV148" s="13" t="s">
        <v>86</v>
      </c>
      <c r="AW148" s="13" t="s">
        <v>4</v>
      </c>
      <c r="AX148" s="13" t="s">
        <v>84</v>
      </c>
      <c r="AY148" s="242" t="s">
        <v>155</v>
      </c>
    </row>
    <row r="149" s="2" customFormat="1" ht="24.15" customHeight="1">
      <c r="A149" s="39"/>
      <c r="B149" s="40"/>
      <c r="C149" s="213" t="s">
        <v>330</v>
      </c>
      <c r="D149" s="213" t="s">
        <v>157</v>
      </c>
      <c r="E149" s="214" t="s">
        <v>1072</v>
      </c>
      <c r="F149" s="215" t="s">
        <v>1073</v>
      </c>
      <c r="G149" s="216" t="s">
        <v>340</v>
      </c>
      <c r="H149" s="217">
        <v>0.10299999999999999</v>
      </c>
      <c r="I149" s="218"/>
      <c r="J149" s="219">
        <f>ROUND(I149*H149,2)</f>
        <v>0</v>
      </c>
      <c r="K149" s="215" t="s">
        <v>161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660</v>
      </c>
      <c r="AT149" s="224" t="s">
        <v>157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660</v>
      </c>
      <c r="BM149" s="224" t="s">
        <v>1074</v>
      </c>
    </row>
    <row r="150" s="2" customFormat="1">
      <c r="A150" s="39"/>
      <c r="B150" s="40"/>
      <c r="C150" s="41"/>
      <c r="D150" s="226" t="s">
        <v>164</v>
      </c>
      <c r="E150" s="41"/>
      <c r="F150" s="227" t="s">
        <v>1075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164</v>
      </c>
      <c r="AU150" s="18" t="s">
        <v>86</v>
      </c>
    </row>
    <row r="151" s="2" customFormat="1" ht="37.8" customHeight="1">
      <c r="A151" s="39"/>
      <c r="B151" s="40"/>
      <c r="C151" s="213" t="s">
        <v>337</v>
      </c>
      <c r="D151" s="213" t="s">
        <v>157</v>
      </c>
      <c r="E151" s="214" t="s">
        <v>1076</v>
      </c>
      <c r="F151" s="215" t="s">
        <v>1077</v>
      </c>
      <c r="G151" s="216" t="s">
        <v>340</v>
      </c>
      <c r="H151" s="217">
        <v>1.442</v>
      </c>
      <c r="I151" s="218"/>
      <c r="J151" s="219">
        <f>ROUND(I151*H151,2)</f>
        <v>0</v>
      </c>
      <c r="K151" s="215" t="s">
        <v>161</v>
      </c>
      <c r="L151" s="45"/>
      <c r="M151" s="220" t="s">
        <v>19</v>
      </c>
      <c r="N151" s="221" t="s">
        <v>47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660</v>
      </c>
      <c r="AT151" s="224" t="s">
        <v>157</v>
      </c>
      <c r="AU151" s="224" t="s">
        <v>86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660</v>
      </c>
      <c r="BM151" s="224" t="s">
        <v>1078</v>
      </c>
    </row>
    <row r="152" s="2" customFormat="1">
      <c r="A152" s="39"/>
      <c r="B152" s="40"/>
      <c r="C152" s="41"/>
      <c r="D152" s="226" t="s">
        <v>164</v>
      </c>
      <c r="E152" s="41"/>
      <c r="F152" s="227" t="s">
        <v>1079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164</v>
      </c>
      <c r="AU152" s="18" t="s">
        <v>86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1080</v>
      </c>
      <c r="G153" s="232"/>
      <c r="H153" s="236">
        <v>1.442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86</v>
      </c>
      <c r="AV153" s="13" t="s">
        <v>86</v>
      </c>
      <c r="AW153" s="13" t="s">
        <v>37</v>
      </c>
      <c r="AX153" s="13" t="s">
        <v>84</v>
      </c>
      <c r="AY153" s="242" t="s">
        <v>155</v>
      </c>
    </row>
    <row r="154" s="2" customFormat="1" ht="44.25" customHeight="1">
      <c r="A154" s="39"/>
      <c r="B154" s="40"/>
      <c r="C154" s="213" t="s">
        <v>343</v>
      </c>
      <c r="D154" s="213" t="s">
        <v>157</v>
      </c>
      <c r="E154" s="214" t="s">
        <v>1081</v>
      </c>
      <c r="F154" s="215" t="s">
        <v>1082</v>
      </c>
      <c r="G154" s="216" t="s">
        <v>340</v>
      </c>
      <c r="H154" s="217">
        <v>0.10299999999999999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660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660</v>
      </c>
      <c r="BM154" s="224" t="s">
        <v>1083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1084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86</v>
      </c>
    </row>
    <row r="156" s="2" customFormat="1" ht="33" customHeight="1">
      <c r="A156" s="39"/>
      <c r="B156" s="40"/>
      <c r="C156" s="213" t="s">
        <v>351</v>
      </c>
      <c r="D156" s="213" t="s">
        <v>157</v>
      </c>
      <c r="E156" s="214" t="s">
        <v>1085</v>
      </c>
      <c r="F156" s="215" t="s">
        <v>1086</v>
      </c>
      <c r="G156" s="216" t="s">
        <v>340</v>
      </c>
      <c r="H156" s="217">
        <v>95.102000000000004</v>
      </c>
      <c r="I156" s="218"/>
      <c r="J156" s="219">
        <f>ROUND(I156*H156,2)</f>
        <v>0</v>
      </c>
      <c r="K156" s="215" t="s">
        <v>161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162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162</v>
      </c>
      <c r="BM156" s="224" t="s">
        <v>1087</v>
      </c>
    </row>
    <row r="157" s="2" customFormat="1">
      <c r="A157" s="39"/>
      <c r="B157" s="40"/>
      <c r="C157" s="41"/>
      <c r="D157" s="226" t="s">
        <v>164</v>
      </c>
      <c r="E157" s="41"/>
      <c r="F157" s="227" t="s">
        <v>1088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164</v>
      </c>
      <c r="AU157" s="18" t="s">
        <v>86</v>
      </c>
    </row>
    <row r="158" s="12" customFormat="1" ht="25.92" customHeight="1">
      <c r="A158" s="12"/>
      <c r="B158" s="197"/>
      <c r="C158" s="198"/>
      <c r="D158" s="199" t="s">
        <v>75</v>
      </c>
      <c r="E158" s="200" t="s">
        <v>428</v>
      </c>
      <c r="F158" s="200" t="s">
        <v>429</v>
      </c>
      <c r="G158" s="198"/>
      <c r="H158" s="198"/>
      <c r="I158" s="201"/>
      <c r="J158" s="202">
        <f>BK158</f>
        <v>0</v>
      </c>
      <c r="K158" s="198"/>
      <c r="L158" s="203"/>
      <c r="M158" s="204"/>
      <c r="N158" s="205"/>
      <c r="O158" s="205"/>
      <c r="P158" s="206">
        <f>SUM(P159:P165)</f>
        <v>0</v>
      </c>
      <c r="Q158" s="205"/>
      <c r="R158" s="206">
        <f>SUM(R159:R165)</f>
        <v>0</v>
      </c>
      <c r="S158" s="205"/>
      <c r="T158" s="207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162</v>
      </c>
      <c r="AT158" s="209" t="s">
        <v>75</v>
      </c>
      <c r="AU158" s="209" t="s">
        <v>76</v>
      </c>
      <c r="AY158" s="208" t="s">
        <v>155</v>
      </c>
      <c r="BK158" s="210">
        <f>SUM(BK159:BK165)</f>
        <v>0</v>
      </c>
    </row>
    <row r="159" s="2" customFormat="1" ht="24.15" customHeight="1">
      <c r="A159" s="39"/>
      <c r="B159" s="40"/>
      <c r="C159" s="213" t="s">
        <v>356</v>
      </c>
      <c r="D159" s="213" t="s">
        <v>157</v>
      </c>
      <c r="E159" s="214" t="s">
        <v>1089</v>
      </c>
      <c r="F159" s="215" t="s">
        <v>1090</v>
      </c>
      <c r="G159" s="216" t="s">
        <v>433</v>
      </c>
      <c r="H159" s="217">
        <v>80</v>
      </c>
      <c r="I159" s="218"/>
      <c r="J159" s="219">
        <f>ROUND(I159*H159,2)</f>
        <v>0</v>
      </c>
      <c r="K159" s="215" t="s">
        <v>161</v>
      </c>
      <c r="L159" s="45"/>
      <c r="M159" s="220" t="s">
        <v>19</v>
      </c>
      <c r="N159" s="221" t="s">
        <v>47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1091</v>
      </c>
      <c r="AT159" s="224" t="s">
        <v>157</v>
      </c>
      <c r="AU159" s="224" t="s">
        <v>84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1091</v>
      </c>
      <c r="BM159" s="224" t="s">
        <v>1092</v>
      </c>
    </row>
    <row r="160" s="2" customFormat="1">
      <c r="A160" s="39"/>
      <c r="B160" s="40"/>
      <c r="C160" s="41"/>
      <c r="D160" s="226" t="s">
        <v>164</v>
      </c>
      <c r="E160" s="41"/>
      <c r="F160" s="227" t="s">
        <v>1093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164</v>
      </c>
      <c r="AU160" s="18" t="s">
        <v>84</v>
      </c>
    </row>
    <row r="161" s="14" customFormat="1">
      <c r="A161" s="14"/>
      <c r="B161" s="243"/>
      <c r="C161" s="244"/>
      <c r="D161" s="233" t="s">
        <v>166</v>
      </c>
      <c r="E161" s="245" t="s">
        <v>19</v>
      </c>
      <c r="F161" s="246" t="s">
        <v>1094</v>
      </c>
      <c r="G161" s="244"/>
      <c r="H161" s="245" t="s">
        <v>19</v>
      </c>
      <c r="I161" s="247"/>
      <c r="J161" s="244"/>
      <c r="K161" s="244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166</v>
      </c>
      <c r="AU161" s="252" t="s">
        <v>84</v>
      </c>
      <c r="AV161" s="14" t="s">
        <v>84</v>
      </c>
      <c r="AW161" s="14" t="s">
        <v>37</v>
      </c>
      <c r="AX161" s="14" t="s">
        <v>76</v>
      </c>
      <c r="AY161" s="252" t="s">
        <v>155</v>
      </c>
    </row>
    <row r="162" s="13" customFormat="1">
      <c r="A162" s="13"/>
      <c r="B162" s="231"/>
      <c r="C162" s="232"/>
      <c r="D162" s="233" t="s">
        <v>166</v>
      </c>
      <c r="E162" s="234" t="s">
        <v>19</v>
      </c>
      <c r="F162" s="235" t="s">
        <v>343</v>
      </c>
      <c r="G162" s="232"/>
      <c r="H162" s="236">
        <v>30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166</v>
      </c>
      <c r="AU162" s="242" t="s">
        <v>84</v>
      </c>
      <c r="AV162" s="13" t="s">
        <v>86</v>
      </c>
      <c r="AW162" s="13" t="s">
        <v>37</v>
      </c>
      <c r="AX162" s="13" t="s">
        <v>76</v>
      </c>
      <c r="AY162" s="242" t="s">
        <v>155</v>
      </c>
    </row>
    <row r="163" s="14" customFormat="1">
      <c r="A163" s="14"/>
      <c r="B163" s="243"/>
      <c r="C163" s="244"/>
      <c r="D163" s="233" t="s">
        <v>166</v>
      </c>
      <c r="E163" s="245" t="s">
        <v>19</v>
      </c>
      <c r="F163" s="246" t="s">
        <v>1095</v>
      </c>
      <c r="G163" s="244"/>
      <c r="H163" s="245" t="s">
        <v>19</v>
      </c>
      <c r="I163" s="247"/>
      <c r="J163" s="244"/>
      <c r="K163" s="244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166</v>
      </c>
      <c r="AU163" s="252" t="s">
        <v>84</v>
      </c>
      <c r="AV163" s="14" t="s">
        <v>84</v>
      </c>
      <c r="AW163" s="14" t="s">
        <v>37</v>
      </c>
      <c r="AX163" s="14" t="s">
        <v>76</v>
      </c>
      <c r="AY163" s="252" t="s">
        <v>155</v>
      </c>
    </row>
    <row r="164" s="13" customFormat="1">
      <c r="A164" s="13"/>
      <c r="B164" s="231"/>
      <c r="C164" s="232"/>
      <c r="D164" s="233" t="s">
        <v>166</v>
      </c>
      <c r="E164" s="234" t="s">
        <v>19</v>
      </c>
      <c r="F164" s="235" t="s">
        <v>635</v>
      </c>
      <c r="G164" s="232"/>
      <c r="H164" s="236">
        <v>50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166</v>
      </c>
      <c r="AU164" s="242" t="s">
        <v>84</v>
      </c>
      <c r="AV164" s="13" t="s">
        <v>86</v>
      </c>
      <c r="AW164" s="13" t="s">
        <v>37</v>
      </c>
      <c r="AX164" s="13" t="s">
        <v>76</v>
      </c>
      <c r="AY164" s="242" t="s">
        <v>155</v>
      </c>
    </row>
    <row r="165" s="15" customFormat="1">
      <c r="A165" s="15"/>
      <c r="B165" s="264"/>
      <c r="C165" s="265"/>
      <c r="D165" s="233" t="s">
        <v>166</v>
      </c>
      <c r="E165" s="266" t="s">
        <v>19</v>
      </c>
      <c r="F165" s="267" t="s">
        <v>307</v>
      </c>
      <c r="G165" s="265"/>
      <c r="H165" s="268">
        <v>80</v>
      </c>
      <c r="I165" s="269"/>
      <c r="J165" s="265"/>
      <c r="K165" s="265"/>
      <c r="L165" s="270"/>
      <c r="M165" s="275"/>
      <c r="N165" s="276"/>
      <c r="O165" s="276"/>
      <c r="P165" s="276"/>
      <c r="Q165" s="276"/>
      <c r="R165" s="276"/>
      <c r="S165" s="276"/>
      <c r="T165" s="27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166</v>
      </c>
      <c r="AU165" s="274" t="s">
        <v>84</v>
      </c>
      <c r="AV165" s="15" t="s">
        <v>162</v>
      </c>
      <c r="AW165" s="15" t="s">
        <v>37</v>
      </c>
      <c r="AX165" s="15" t="s">
        <v>84</v>
      </c>
      <c r="AY165" s="274" t="s">
        <v>155</v>
      </c>
    </row>
    <row r="166" s="2" customFormat="1" ht="6.96" customHeight="1">
      <c r="A166" s="39"/>
      <c r="B166" s="60"/>
      <c r="C166" s="61"/>
      <c r="D166" s="61"/>
      <c r="E166" s="61"/>
      <c r="F166" s="61"/>
      <c r="G166" s="61"/>
      <c r="H166" s="61"/>
      <c r="I166" s="61"/>
      <c r="J166" s="61"/>
      <c r="K166" s="61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GDLOaF1oUhYUA1uxDqLLCOycHBS7Y9VOahDuVfUn67/AWZK8nYVuWuhyTe9AK84rBAimtnrnVX/XXBuIgqvyiQ==" hashValue="q6lbBqkVZM4zDMGJU7TNoxJ1QyfPDCuqoxJLdsuJdcmIZx7E2NSSrvSrB+pEAj2N3SVIyZFc0QCMAvwn1xyHQg==" algorithmName="SHA-512" password="CC35"/>
  <autoFilter ref="C84:K16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41126811"/>
    <hyperlink ref="F92" r:id="rId2" display="https://podminky.urs.cz/item/CS_URS_2024_02/741372833"/>
    <hyperlink ref="F96" r:id="rId3" display="https://podminky.urs.cz/item/CS_URS_2024_02/210203901"/>
    <hyperlink ref="F100" r:id="rId4" display="https://podminky.urs.cz/item/CS_URS_2024_02/210204011"/>
    <hyperlink ref="F105" r:id="rId5" display="https://podminky.urs.cz/item/CS_URS_2024_02/210280003"/>
    <hyperlink ref="F107" r:id="rId6" display="https://podminky.urs.cz/item/CS_URS_2024_02/210280010"/>
    <hyperlink ref="F109" r:id="rId7" display="https://podminky.urs.cz/item/CS_URS_2024_02/210813011"/>
    <hyperlink ref="F116" r:id="rId8" display="https://podminky.urs.cz/item/CS_URS_2024_02/218040011"/>
    <hyperlink ref="F119" r:id="rId9" display="https://podminky.urs.cz/item/CS_URS_2024_02/460010025"/>
    <hyperlink ref="F121" r:id="rId10" display="https://podminky.urs.cz/item/CS_URS_2024_02/460171172"/>
    <hyperlink ref="F123" r:id="rId11" display="https://podminky.urs.cz/item/CS_URS_2024_02/460341113"/>
    <hyperlink ref="F127" r:id="rId12" display="https://podminky.urs.cz/item/CS_URS_2024_02/460341121"/>
    <hyperlink ref="F131" r:id="rId13" display="https://podminky.urs.cz/item/CS_URS_2024_02/460361121"/>
    <hyperlink ref="F134" r:id="rId14" display="https://podminky.urs.cz/item/CS_URS_2024_02/460371121"/>
    <hyperlink ref="F136" r:id="rId15" display="https://podminky.urs.cz/item/CS_URS_2024_02/460451182"/>
    <hyperlink ref="F140" r:id="rId16" display="https://podminky.urs.cz/item/CS_URS_2024_02/460581131"/>
    <hyperlink ref="F142" r:id="rId17" display="https://podminky.urs.cz/item/CS_URS_2024_02/460661111"/>
    <hyperlink ref="F144" r:id="rId18" display="https://podminky.urs.cz/item/CS_URS_2024_02/460671112"/>
    <hyperlink ref="F146" r:id="rId19" display="https://podminky.urs.cz/item/CS_URS_2024_02/460791212"/>
    <hyperlink ref="F150" r:id="rId20" display="https://podminky.urs.cz/item/CS_URS_2024_02/469972111"/>
    <hyperlink ref="F152" r:id="rId21" display="https://podminky.urs.cz/item/CS_URS_2024_02/469972121"/>
    <hyperlink ref="F155" r:id="rId22" display="https://podminky.urs.cz/item/CS_URS_2024_02/469973116"/>
    <hyperlink ref="F157" r:id="rId23" display="https://podminky.urs.cz/item/CS_URS_2024_02/469981111"/>
    <hyperlink ref="F160" r:id="rId24" display="https://podminky.urs.cz/item/CS_URS_2024_02/HZS2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1096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ROUND(J90,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ROUND((SUM(BE90:BE333)),  2)</f>
        <v>0</v>
      </c>
      <c r="G33" s="39"/>
      <c r="H33" s="39"/>
      <c r="I33" s="158">
        <v>0.20999999999999999</v>
      </c>
      <c r="J33" s="157">
        <f>ROUND(((SUM(BE90:BE333))*I33),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ROUND((SUM(BF90:BF333)),  2)</f>
        <v>0</v>
      </c>
      <c r="G34" s="39"/>
      <c r="H34" s="39"/>
      <c r="I34" s="158">
        <v>0.12</v>
      </c>
      <c r="J34" s="157">
        <f>ROUND(((SUM(BF90:BF333))*I34),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ROUND((SUM(BG90:BG333)),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ROUND((SUM(BH90:BH333)),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ROUND((SUM(BI90:BI333)),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D.7. - Přeložka přípojek (kanalizace, voda)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J91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J92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132</v>
      </c>
      <c r="E62" s="183"/>
      <c r="F62" s="183"/>
      <c r="G62" s="183"/>
      <c r="H62" s="183"/>
      <c r="I62" s="183"/>
      <c r="J62" s="184">
        <f>J188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133</v>
      </c>
      <c r="E63" s="183"/>
      <c r="F63" s="183"/>
      <c r="G63" s="183"/>
      <c r="H63" s="183"/>
      <c r="I63" s="183"/>
      <c r="J63" s="184">
        <f>J205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1097</v>
      </c>
      <c r="E64" s="183"/>
      <c r="F64" s="183"/>
      <c r="G64" s="183"/>
      <c r="H64" s="183"/>
      <c r="I64" s="183"/>
      <c r="J64" s="184">
        <f>J222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445</v>
      </c>
      <c r="E65" s="183"/>
      <c r="F65" s="183"/>
      <c r="G65" s="183"/>
      <c r="H65" s="183"/>
      <c r="I65" s="183"/>
      <c r="J65" s="184">
        <f>J231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J284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135</v>
      </c>
      <c r="E67" s="183"/>
      <c r="F67" s="183"/>
      <c r="G67" s="183"/>
      <c r="H67" s="183"/>
      <c r="I67" s="183"/>
      <c r="J67" s="184">
        <f>J296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136</v>
      </c>
      <c r="E68" s="183"/>
      <c r="F68" s="183"/>
      <c r="G68" s="183"/>
      <c r="H68" s="183"/>
      <c r="I68" s="183"/>
      <c r="J68" s="184">
        <f>J319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5"/>
      <c r="C69" s="176"/>
      <c r="D69" s="177" t="s">
        <v>137</v>
      </c>
      <c r="E69" s="178"/>
      <c r="F69" s="178"/>
      <c r="G69" s="178"/>
      <c r="H69" s="178"/>
      <c r="I69" s="178"/>
      <c r="J69" s="179">
        <f>J322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1"/>
      <c r="C70" s="126"/>
      <c r="D70" s="182" t="s">
        <v>1098</v>
      </c>
      <c r="E70" s="183"/>
      <c r="F70" s="183"/>
      <c r="G70" s="183"/>
      <c r="H70" s="183"/>
      <c r="I70" s="183"/>
      <c r="J70" s="184">
        <f>J323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140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70" t="str">
        <f>E7</f>
        <v>Technické zhodnocení fotbalového hřiště UMT areál Viktoria, Mariánské Lázně</v>
      </c>
      <c r="F80" s="33"/>
      <c r="G80" s="33"/>
      <c r="H80" s="33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123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D.7. - Přeložka přípojek (kanalizace, voda)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par.č.: 881, 126/7, 126/9</v>
      </c>
      <c r="G84" s="41"/>
      <c r="H84" s="41"/>
      <c r="I84" s="33" t="s">
        <v>23</v>
      </c>
      <c r="J84" s="73" t="str">
        <f>IF(J12="","",J12)</f>
        <v>24. 1. 2024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Město Mariánské Lázně</v>
      </c>
      <c r="G86" s="41"/>
      <c r="H86" s="41"/>
      <c r="I86" s="33" t="s">
        <v>33</v>
      </c>
      <c r="J86" s="37" t="str">
        <f>E21</f>
        <v>MSP Projekty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141</v>
      </c>
      <c r="D89" s="189" t="s">
        <v>61</v>
      </c>
      <c r="E89" s="189" t="s">
        <v>57</v>
      </c>
      <c r="F89" s="189" t="s">
        <v>58</v>
      </c>
      <c r="G89" s="189" t="s">
        <v>142</v>
      </c>
      <c r="H89" s="189" t="s">
        <v>143</v>
      </c>
      <c r="I89" s="189" t="s">
        <v>144</v>
      </c>
      <c r="J89" s="189" t="s">
        <v>127</v>
      </c>
      <c r="K89" s="190" t="s">
        <v>145</v>
      </c>
      <c r="L89" s="191"/>
      <c r="M89" s="93" t="s">
        <v>19</v>
      </c>
      <c r="N89" s="94" t="s">
        <v>46</v>
      </c>
      <c r="O89" s="94" t="s">
        <v>146</v>
      </c>
      <c r="P89" s="94" t="s">
        <v>147</v>
      </c>
      <c r="Q89" s="94" t="s">
        <v>148</v>
      </c>
      <c r="R89" s="94" t="s">
        <v>149</v>
      </c>
      <c r="S89" s="94" t="s">
        <v>150</v>
      </c>
      <c r="T89" s="95" t="s">
        <v>151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152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P91+P322</f>
        <v>0</v>
      </c>
      <c r="Q90" s="97"/>
      <c r="R90" s="194">
        <f>R91+R322</f>
        <v>279.76278863000005</v>
      </c>
      <c r="S90" s="97"/>
      <c r="T90" s="195">
        <f>T91+T322</f>
        <v>10.395099999999998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128</v>
      </c>
      <c r="BK90" s="196">
        <f>BK91+BK322</f>
        <v>0</v>
      </c>
    </row>
    <row r="91" s="12" customFormat="1" ht="25.92" customHeight="1">
      <c r="A91" s="12"/>
      <c r="B91" s="197"/>
      <c r="C91" s="198"/>
      <c r="D91" s="199" t="s">
        <v>75</v>
      </c>
      <c r="E91" s="200" t="s">
        <v>153</v>
      </c>
      <c r="F91" s="200" t="s">
        <v>154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P92+P188+P205+P222+P231+P284+P296+P319</f>
        <v>0</v>
      </c>
      <c r="Q91" s="205"/>
      <c r="R91" s="206">
        <f>R92+R188+R205+R222+R231+R284+R296+R319</f>
        <v>279.75772863000003</v>
      </c>
      <c r="S91" s="205"/>
      <c r="T91" s="207">
        <f>T92+T188+T205+T222+T231+T284+T296+T319</f>
        <v>10.395099999999998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76</v>
      </c>
      <c r="AY91" s="208" t="s">
        <v>155</v>
      </c>
      <c r="BK91" s="210">
        <f>BK92+BK188+BK205+BK222+BK231+BK284+BK296+BK319</f>
        <v>0</v>
      </c>
    </row>
    <row r="92" s="12" customFormat="1" ht="22.8" customHeight="1">
      <c r="A92" s="12"/>
      <c r="B92" s="197"/>
      <c r="C92" s="198"/>
      <c r="D92" s="199" t="s">
        <v>75</v>
      </c>
      <c r="E92" s="211" t="s">
        <v>84</v>
      </c>
      <c r="F92" s="211" t="s">
        <v>156</v>
      </c>
      <c r="G92" s="198"/>
      <c r="H92" s="198"/>
      <c r="I92" s="201"/>
      <c r="J92" s="212">
        <f>BK92</f>
        <v>0</v>
      </c>
      <c r="K92" s="198"/>
      <c r="L92" s="203"/>
      <c r="M92" s="204"/>
      <c r="N92" s="205"/>
      <c r="O92" s="205"/>
      <c r="P92" s="206">
        <f>SUM(P93:P187)</f>
        <v>0</v>
      </c>
      <c r="Q92" s="205"/>
      <c r="R92" s="206">
        <f>SUM(R93:R187)</f>
        <v>193.8124684</v>
      </c>
      <c r="S92" s="205"/>
      <c r="T92" s="207">
        <f>SUM(T93:T187)</f>
        <v>10.332899999999999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84</v>
      </c>
      <c r="AT92" s="209" t="s">
        <v>75</v>
      </c>
      <c r="AU92" s="209" t="s">
        <v>84</v>
      </c>
      <c r="AY92" s="208" t="s">
        <v>155</v>
      </c>
      <c r="BK92" s="210">
        <f>SUM(BK93:BK187)</f>
        <v>0</v>
      </c>
    </row>
    <row r="93" s="2" customFormat="1" ht="66.75" customHeight="1">
      <c r="A93" s="39"/>
      <c r="B93" s="40"/>
      <c r="C93" s="213" t="s">
        <v>84</v>
      </c>
      <c r="D93" s="213" t="s">
        <v>157</v>
      </c>
      <c r="E93" s="214" t="s">
        <v>1099</v>
      </c>
      <c r="F93" s="215" t="s">
        <v>1100</v>
      </c>
      <c r="G93" s="216" t="s">
        <v>160</v>
      </c>
      <c r="H93" s="217">
        <v>11.609999999999999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0.44</v>
      </c>
      <c r="T93" s="223">
        <f>S93*H93</f>
        <v>5.1083999999999996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1101</v>
      </c>
    </row>
    <row r="94" s="2" customFormat="1">
      <c r="A94" s="39"/>
      <c r="B94" s="40"/>
      <c r="C94" s="41"/>
      <c r="D94" s="226" t="s">
        <v>164</v>
      </c>
      <c r="E94" s="41"/>
      <c r="F94" s="227" t="s">
        <v>1102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13" customFormat="1">
      <c r="A95" s="13"/>
      <c r="B95" s="231"/>
      <c r="C95" s="232"/>
      <c r="D95" s="233" t="s">
        <v>166</v>
      </c>
      <c r="E95" s="234" t="s">
        <v>19</v>
      </c>
      <c r="F95" s="235" t="s">
        <v>1103</v>
      </c>
      <c r="G95" s="232"/>
      <c r="H95" s="236">
        <v>4.1799999999999997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166</v>
      </c>
      <c r="AU95" s="242" t="s">
        <v>86</v>
      </c>
      <c r="AV95" s="13" t="s">
        <v>86</v>
      </c>
      <c r="AW95" s="13" t="s">
        <v>37</v>
      </c>
      <c r="AX95" s="13" t="s">
        <v>76</v>
      </c>
      <c r="AY95" s="242" t="s">
        <v>155</v>
      </c>
    </row>
    <row r="96" s="13" customFormat="1">
      <c r="A96" s="13"/>
      <c r="B96" s="231"/>
      <c r="C96" s="232"/>
      <c r="D96" s="233" t="s">
        <v>166</v>
      </c>
      <c r="E96" s="234" t="s">
        <v>19</v>
      </c>
      <c r="F96" s="235" t="s">
        <v>1104</v>
      </c>
      <c r="G96" s="232"/>
      <c r="H96" s="236">
        <v>7.4299999999999997</v>
      </c>
      <c r="I96" s="237"/>
      <c r="J96" s="232"/>
      <c r="K96" s="232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166</v>
      </c>
      <c r="AU96" s="242" t="s">
        <v>86</v>
      </c>
      <c r="AV96" s="13" t="s">
        <v>86</v>
      </c>
      <c r="AW96" s="13" t="s">
        <v>37</v>
      </c>
      <c r="AX96" s="13" t="s">
        <v>76</v>
      </c>
      <c r="AY96" s="242" t="s">
        <v>155</v>
      </c>
    </row>
    <row r="97" s="15" customFormat="1">
      <c r="A97" s="15"/>
      <c r="B97" s="264"/>
      <c r="C97" s="265"/>
      <c r="D97" s="233" t="s">
        <v>166</v>
      </c>
      <c r="E97" s="266" t="s">
        <v>19</v>
      </c>
      <c r="F97" s="267" t="s">
        <v>307</v>
      </c>
      <c r="G97" s="265"/>
      <c r="H97" s="268">
        <v>11.609999999999999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74" t="s">
        <v>166</v>
      </c>
      <c r="AU97" s="274" t="s">
        <v>86</v>
      </c>
      <c r="AV97" s="15" t="s">
        <v>162</v>
      </c>
      <c r="AW97" s="15" t="s">
        <v>37</v>
      </c>
      <c r="AX97" s="15" t="s">
        <v>84</v>
      </c>
      <c r="AY97" s="274" t="s">
        <v>155</v>
      </c>
    </row>
    <row r="98" s="2" customFormat="1" ht="55.5" customHeight="1">
      <c r="A98" s="39"/>
      <c r="B98" s="40"/>
      <c r="C98" s="213" t="s">
        <v>86</v>
      </c>
      <c r="D98" s="213" t="s">
        <v>157</v>
      </c>
      <c r="E98" s="214" t="s">
        <v>1105</v>
      </c>
      <c r="F98" s="215" t="s">
        <v>1106</v>
      </c>
      <c r="G98" s="216" t="s">
        <v>160</v>
      </c>
      <c r="H98" s="217">
        <v>11.609999999999999</v>
      </c>
      <c r="I98" s="218"/>
      <c r="J98" s="219">
        <f>ROUND(I98*H98,2)</f>
        <v>0</v>
      </c>
      <c r="K98" s="215" t="s">
        <v>161</v>
      </c>
      <c r="L98" s="45"/>
      <c r="M98" s="220" t="s">
        <v>19</v>
      </c>
      <c r="N98" s="221" t="s">
        <v>47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0.45000000000000001</v>
      </c>
      <c r="T98" s="223">
        <f>S98*H98</f>
        <v>5.2244999999999999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162</v>
      </c>
      <c r="AT98" s="224" t="s">
        <v>157</v>
      </c>
      <c r="AU98" s="224" t="s">
        <v>86</v>
      </c>
      <c r="AY98" s="18" t="s">
        <v>155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84</v>
      </c>
      <c r="BK98" s="225">
        <f>ROUND(I98*H98,2)</f>
        <v>0</v>
      </c>
      <c r="BL98" s="18" t="s">
        <v>162</v>
      </c>
      <c r="BM98" s="224" t="s">
        <v>1107</v>
      </c>
    </row>
    <row r="99" s="2" customFormat="1">
      <c r="A99" s="39"/>
      <c r="B99" s="40"/>
      <c r="C99" s="41"/>
      <c r="D99" s="226" t="s">
        <v>164</v>
      </c>
      <c r="E99" s="41"/>
      <c r="F99" s="227" t="s">
        <v>1108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164</v>
      </c>
      <c r="AU99" s="18" t="s">
        <v>86</v>
      </c>
    </row>
    <row r="100" s="13" customFormat="1">
      <c r="A100" s="13"/>
      <c r="B100" s="231"/>
      <c r="C100" s="232"/>
      <c r="D100" s="233" t="s">
        <v>166</v>
      </c>
      <c r="E100" s="234" t="s">
        <v>19</v>
      </c>
      <c r="F100" s="235" t="s">
        <v>1103</v>
      </c>
      <c r="G100" s="232"/>
      <c r="H100" s="236">
        <v>4.1799999999999997</v>
      </c>
      <c r="I100" s="237"/>
      <c r="J100" s="232"/>
      <c r="K100" s="232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166</v>
      </c>
      <c r="AU100" s="242" t="s">
        <v>86</v>
      </c>
      <c r="AV100" s="13" t="s">
        <v>86</v>
      </c>
      <c r="AW100" s="13" t="s">
        <v>37</v>
      </c>
      <c r="AX100" s="13" t="s">
        <v>76</v>
      </c>
      <c r="AY100" s="242" t="s">
        <v>155</v>
      </c>
    </row>
    <row r="101" s="13" customFormat="1">
      <c r="A101" s="13"/>
      <c r="B101" s="231"/>
      <c r="C101" s="232"/>
      <c r="D101" s="233" t="s">
        <v>166</v>
      </c>
      <c r="E101" s="234" t="s">
        <v>19</v>
      </c>
      <c r="F101" s="235" t="s">
        <v>1104</v>
      </c>
      <c r="G101" s="232"/>
      <c r="H101" s="236">
        <v>7.4299999999999997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86</v>
      </c>
      <c r="AV101" s="13" t="s">
        <v>86</v>
      </c>
      <c r="AW101" s="13" t="s">
        <v>37</v>
      </c>
      <c r="AX101" s="13" t="s">
        <v>76</v>
      </c>
      <c r="AY101" s="242" t="s">
        <v>155</v>
      </c>
    </row>
    <row r="102" s="15" customFormat="1">
      <c r="A102" s="15"/>
      <c r="B102" s="264"/>
      <c r="C102" s="265"/>
      <c r="D102" s="233" t="s">
        <v>166</v>
      </c>
      <c r="E102" s="266" t="s">
        <v>19</v>
      </c>
      <c r="F102" s="267" t="s">
        <v>307</v>
      </c>
      <c r="G102" s="265"/>
      <c r="H102" s="268">
        <v>11.609999999999999</v>
      </c>
      <c r="I102" s="269"/>
      <c r="J102" s="265"/>
      <c r="K102" s="265"/>
      <c r="L102" s="270"/>
      <c r="M102" s="271"/>
      <c r="N102" s="272"/>
      <c r="O102" s="272"/>
      <c r="P102" s="272"/>
      <c r="Q102" s="272"/>
      <c r="R102" s="272"/>
      <c r="S102" s="272"/>
      <c r="T102" s="27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74" t="s">
        <v>166</v>
      </c>
      <c r="AU102" s="274" t="s">
        <v>86</v>
      </c>
      <c r="AV102" s="15" t="s">
        <v>162</v>
      </c>
      <c r="AW102" s="15" t="s">
        <v>37</v>
      </c>
      <c r="AX102" s="15" t="s">
        <v>84</v>
      </c>
      <c r="AY102" s="274" t="s">
        <v>155</v>
      </c>
    </row>
    <row r="103" s="2" customFormat="1" ht="24.15" customHeight="1">
      <c r="A103" s="39"/>
      <c r="B103" s="40"/>
      <c r="C103" s="213" t="s">
        <v>174</v>
      </c>
      <c r="D103" s="213" t="s">
        <v>157</v>
      </c>
      <c r="E103" s="214" t="s">
        <v>1109</v>
      </c>
      <c r="F103" s="215" t="s">
        <v>1110</v>
      </c>
      <c r="G103" s="216" t="s">
        <v>433</v>
      </c>
      <c r="H103" s="217">
        <v>80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3.0000000000000001E-05</v>
      </c>
      <c r="R103" s="222">
        <f>Q103*H103</f>
        <v>0.0024000000000000002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1111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1112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13" customFormat="1">
      <c r="A105" s="13"/>
      <c r="B105" s="231"/>
      <c r="C105" s="232"/>
      <c r="D105" s="233" t="s">
        <v>166</v>
      </c>
      <c r="E105" s="234" t="s">
        <v>19</v>
      </c>
      <c r="F105" s="235" t="s">
        <v>1113</v>
      </c>
      <c r="G105" s="232"/>
      <c r="H105" s="236">
        <v>80</v>
      </c>
      <c r="I105" s="237"/>
      <c r="J105" s="232"/>
      <c r="K105" s="232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166</v>
      </c>
      <c r="AU105" s="242" t="s">
        <v>86</v>
      </c>
      <c r="AV105" s="13" t="s">
        <v>86</v>
      </c>
      <c r="AW105" s="13" t="s">
        <v>37</v>
      </c>
      <c r="AX105" s="13" t="s">
        <v>76</v>
      </c>
      <c r="AY105" s="242" t="s">
        <v>155</v>
      </c>
    </row>
    <row r="106" s="15" customFormat="1">
      <c r="A106" s="15"/>
      <c r="B106" s="264"/>
      <c r="C106" s="265"/>
      <c r="D106" s="233" t="s">
        <v>166</v>
      </c>
      <c r="E106" s="266" t="s">
        <v>19</v>
      </c>
      <c r="F106" s="267" t="s">
        <v>307</v>
      </c>
      <c r="G106" s="265"/>
      <c r="H106" s="268">
        <v>80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4" t="s">
        <v>166</v>
      </c>
      <c r="AU106" s="274" t="s">
        <v>86</v>
      </c>
      <c r="AV106" s="15" t="s">
        <v>162</v>
      </c>
      <c r="AW106" s="15" t="s">
        <v>37</v>
      </c>
      <c r="AX106" s="15" t="s">
        <v>84</v>
      </c>
      <c r="AY106" s="274" t="s">
        <v>155</v>
      </c>
    </row>
    <row r="107" s="2" customFormat="1" ht="37.8" customHeight="1">
      <c r="A107" s="39"/>
      <c r="B107" s="40"/>
      <c r="C107" s="213" t="s">
        <v>162</v>
      </c>
      <c r="D107" s="213" t="s">
        <v>157</v>
      </c>
      <c r="E107" s="214" t="s">
        <v>1114</v>
      </c>
      <c r="F107" s="215" t="s">
        <v>1115</v>
      </c>
      <c r="G107" s="216" t="s">
        <v>1116</v>
      </c>
      <c r="H107" s="217">
        <v>10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1117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1118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219</v>
      </c>
      <c r="G109" s="232"/>
      <c r="H109" s="236">
        <v>10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86</v>
      </c>
      <c r="AV109" s="13" t="s">
        <v>86</v>
      </c>
      <c r="AW109" s="13" t="s">
        <v>37</v>
      </c>
      <c r="AX109" s="13" t="s">
        <v>76</v>
      </c>
      <c r="AY109" s="242" t="s">
        <v>155</v>
      </c>
    </row>
    <row r="110" s="15" customFormat="1">
      <c r="A110" s="15"/>
      <c r="B110" s="264"/>
      <c r="C110" s="265"/>
      <c r="D110" s="233" t="s">
        <v>166</v>
      </c>
      <c r="E110" s="266" t="s">
        <v>19</v>
      </c>
      <c r="F110" s="267" t="s">
        <v>307</v>
      </c>
      <c r="G110" s="265"/>
      <c r="H110" s="268">
        <v>10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166</v>
      </c>
      <c r="AU110" s="274" t="s">
        <v>86</v>
      </c>
      <c r="AV110" s="15" t="s">
        <v>162</v>
      </c>
      <c r="AW110" s="15" t="s">
        <v>37</v>
      </c>
      <c r="AX110" s="15" t="s">
        <v>84</v>
      </c>
      <c r="AY110" s="274" t="s">
        <v>155</v>
      </c>
    </row>
    <row r="111" s="2" customFormat="1" ht="24.15" customHeight="1">
      <c r="A111" s="39"/>
      <c r="B111" s="40"/>
      <c r="C111" s="213" t="s">
        <v>183</v>
      </c>
      <c r="D111" s="213" t="s">
        <v>157</v>
      </c>
      <c r="E111" s="214" t="s">
        <v>1119</v>
      </c>
      <c r="F111" s="215" t="s">
        <v>1120</v>
      </c>
      <c r="G111" s="216" t="s">
        <v>186</v>
      </c>
      <c r="H111" s="217">
        <v>669</v>
      </c>
      <c r="I111" s="218"/>
      <c r="J111" s="219">
        <f>ROUND(I111*H111,2)</f>
        <v>0</v>
      </c>
      <c r="K111" s="215" t="s">
        <v>161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0.00055999999999999995</v>
      </c>
      <c r="R111" s="222">
        <f>Q111*H111</f>
        <v>0.37463999999999997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1121</v>
      </c>
    </row>
    <row r="112" s="2" customFormat="1">
      <c r="A112" s="39"/>
      <c r="B112" s="40"/>
      <c r="C112" s="41"/>
      <c r="D112" s="226" t="s">
        <v>164</v>
      </c>
      <c r="E112" s="41"/>
      <c r="F112" s="227" t="s">
        <v>1122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164</v>
      </c>
      <c r="AU112" s="18" t="s">
        <v>86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1123</v>
      </c>
      <c r="G113" s="232"/>
      <c r="H113" s="236">
        <v>313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1124</v>
      </c>
      <c r="G114" s="232"/>
      <c r="H114" s="236">
        <v>356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76</v>
      </c>
      <c r="AY114" s="242" t="s">
        <v>155</v>
      </c>
    </row>
    <row r="115" s="15" customFormat="1">
      <c r="A115" s="15"/>
      <c r="B115" s="264"/>
      <c r="C115" s="265"/>
      <c r="D115" s="233" t="s">
        <v>166</v>
      </c>
      <c r="E115" s="266" t="s">
        <v>19</v>
      </c>
      <c r="F115" s="267" t="s">
        <v>307</v>
      </c>
      <c r="G115" s="265"/>
      <c r="H115" s="268">
        <v>669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4" t="s">
        <v>166</v>
      </c>
      <c r="AU115" s="274" t="s">
        <v>86</v>
      </c>
      <c r="AV115" s="15" t="s">
        <v>162</v>
      </c>
      <c r="AW115" s="15" t="s">
        <v>37</v>
      </c>
      <c r="AX115" s="15" t="s">
        <v>84</v>
      </c>
      <c r="AY115" s="274" t="s">
        <v>155</v>
      </c>
    </row>
    <row r="116" s="2" customFormat="1" ht="24.15" customHeight="1">
      <c r="A116" s="39"/>
      <c r="B116" s="40"/>
      <c r="C116" s="213" t="s">
        <v>190</v>
      </c>
      <c r="D116" s="213" t="s">
        <v>157</v>
      </c>
      <c r="E116" s="214" t="s">
        <v>1125</v>
      </c>
      <c r="F116" s="215" t="s">
        <v>1126</v>
      </c>
      <c r="G116" s="216" t="s">
        <v>186</v>
      </c>
      <c r="H116" s="217">
        <v>669</v>
      </c>
      <c r="I116" s="218"/>
      <c r="J116" s="219">
        <f>ROUND(I116*H116,2)</f>
        <v>0</v>
      </c>
      <c r="K116" s="215" t="s">
        <v>161</v>
      </c>
      <c r="L116" s="45"/>
      <c r="M116" s="220" t="s">
        <v>19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162</v>
      </c>
      <c r="AT116" s="224" t="s">
        <v>157</v>
      </c>
      <c r="AU116" s="224" t="s">
        <v>86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162</v>
      </c>
      <c r="BM116" s="224" t="s">
        <v>1127</v>
      </c>
    </row>
    <row r="117" s="2" customFormat="1">
      <c r="A117" s="39"/>
      <c r="B117" s="40"/>
      <c r="C117" s="41"/>
      <c r="D117" s="226" t="s">
        <v>164</v>
      </c>
      <c r="E117" s="41"/>
      <c r="F117" s="227" t="s">
        <v>1128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164</v>
      </c>
      <c r="AU117" s="18" t="s">
        <v>86</v>
      </c>
    </row>
    <row r="118" s="2" customFormat="1" ht="37.8" customHeight="1">
      <c r="A118" s="39"/>
      <c r="B118" s="40"/>
      <c r="C118" s="213" t="s">
        <v>197</v>
      </c>
      <c r="D118" s="213" t="s">
        <v>157</v>
      </c>
      <c r="E118" s="214" t="s">
        <v>1129</v>
      </c>
      <c r="F118" s="215" t="s">
        <v>1130</v>
      </c>
      <c r="G118" s="216" t="s">
        <v>186</v>
      </c>
      <c r="H118" s="217">
        <v>669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6.0000000000000002E-05</v>
      </c>
      <c r="R118" s="222">
        <f>Q118*H118</f>
        <v>0.040140000000000002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1131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1132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2" customFormat="1" ht="37.8" customHeight="1">
      <c r="A120" s="39"/>
      <c r="B120" s="40"/>
      <c r="C120" s="213" t="s">
        <v>205</v>
      </c>
      <c r="D120" s="213" t="s">
        <v>157</v>
      </c>
      <c r="E120" s="214" t="s">
        <v>1133</v>
      </c>
      <c r="F120" s="215" t="s">
        <v>1134</v>
      </c>
      <c r="G120" s="216" t="s">
        <v>186</v>
      </c>
      <c r="H120" s="217">
        <v>669</v>
      </c>
      <c r="I120" s="218"/>
      <c r="J120" s="219">
        <f>ROUND(I120*H120,2)</f>
        <v>0</v>
      </c>
      <c r="K120" s="215" t="s">
        <v>161</v>
      </c>
      <c r="L120" s="45"/>
      <c r="M120" s="220" t="s">
        <v>19</v>
      </c>
      <c r="N120" s="221" t="s">
        <v>47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162</v>
      </c>
      <c r="AT120" s="224" t="s">
        <v>157</v>
      </c>
      <c r="AU120" s="224" t="s">
        <v>86</v>
      </c>
      <c r="AY120" s="18" t="s">
        <v>155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84</v>
      </c>
      <c r="BK120" s="225">
        <f>ROUND(I120*H120,2)</f>
        <v>0</v>
      </c>
      <c r="BL120" s="18" t="s">
        <v>162</v>
      </c>
      <c r="BM120" s="224" t="s">
        <v>1135</v>
      </c>
    </row>
    <row r="121" s="2" customFormat="1">
      <c r="A121" s="39"/>
      <c r="B121" s="40"/>
      <c r="C121" s="41"/>
      <c r="D121" s="226" t="s">
        <v>164</v>
      </c>
      <c r="E121" s="41"/>
      <c r="F121" s="227" t="s">
        <v>1136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164</v>
      </c>
      <c r="AU121" s="18" t="s">
        <v>86</v>
      </c>
    </row>
    <row r="122" s="2" customFormat="1" ht="24.15" customHeight="1">
      <c r="A122" s="39"/>
      <c r="B122" s="40"/>
      <c r="C122" s="213" t="s">
        <v>212</v>
      </c>
      <c r="D122" s="213" t="s">
        <v>157</v>
      </c>
      <c r="E122" s="214" t="s">
        <v>1137</v>
      </c>
      <c r="F122" s="215" t="s">
        <v>1138</v>
      </c>
      <c r="G122" s="216" t="s">
        <v>160</v>
      </c>
      <c r="H122" s="217">
        <v>336.49000000000001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162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162</v>
      </c>
      <c r="BM122" s="224" t="s">
        <v>1139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1140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13" customFormat="1">
      <c r="A124" s="13"/>
      <c r="B124" s="231"/>
      <c r="C124" s="232"/>
      <c r="D124" s="233" t="s">
        <v>166</v>
      </c>
      <c r="E124" s="234" t="s">
        <v>19</v>
      </c>
      <c r="F124" s="235" t="s">
        <v>1141</v>
      </c>
      <c r="G124" s="232"/>
      <c r="H124" s="236">
        <v>166.91999999999999</v>
      </c>
      <c r="I124" s="237"/>
      <c r="J124" s="232"/>
      <c r="K124" s="232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166</v>
      </c>
      <c r="AU124" s="242" t="s">
        <v>86</v>
      </c>
      <c r="AV124" s="13" t="s">
        <v>86</v>
      </c>
      <c r="AW124" s="13" t="s">
        <v>37</v>
      </c>
      <c r="AX124" s="13" t="s">
        <v>76</v>
      </c>
      <c r="AY124" s="242" t="s">
        <v>155</v>
      </c>
    </row>
    <row r="125" s="13" customFormat="1">
      <c r="A125" s="13"/>
      <c r="B125" s="231"/>
      <c r="C125" s="232"/>
      <c r="D125" s="233" t="s">
        <v>166</v>
      </c>
      <c r="E125" s="234" t="s">
        <v>19</v>
      </c>
      <c r="F125" s="235" t="s">
        <v>1142</v>
      </c>
      <c r="G125" s="232"/>
      <c r="H125" s="236">
        <v>169.56999999999999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37</v>
      </c>
      <c r="AX125" s="13" t="s">
        <v>76</v>
      </c>
      <c r="AY125" s="242" t="s">
        <v>155</v>
      </c>
    </row>
    <row r="126" s="15" customFormat="1">
      <c r="A126" s="15"/>
      <c r="B126" s="264"/>
      <c r="C126" s="265"/>
      <c r="D126" s="233" t="s">
        <v>166</v>
      </c>
      <c r="E126" s="266" t="s">
        <v>19</v>
      </c>
      <c r="F126" s="267" t="s">
        <v>307</v>
      </c>
      <c r="G126" s="265"/>
      <c r="H126" s="268">
        <v>336.49000000000001</v>
      </c>
      <c r="I126" s="269"/>
      <c r="J126" s="265"/>
      <c r="K126" s="265"/>
      <c r="L126" s="270"/>
      <c r="M126" s="271"/>
      <c r="N126" s="272"/>
      <c r="O126" s="272"/>
      <c r="P126" s="272"/>
      <c r="Q126" s="272"/>
      <c r="R126" s="272"/>
      <c r="S126" s="272"/>
      <c r="T126" s="27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4" t="s">
        <v>166</v>
      </c>
      <c r="AU126" s="274" t="s">
        <v>86</v>
      </c>
      <c r="AV126" s="15" t="s">
        <v>162</v>
      </c>
      <c r="AW126" s="15" t="s">
        <v>37</v>
      </c>
      <c r="AX126" s="15" t="s">
        <v>84</v>
      </c>
      <c r="AY126" s="274" t="s">
        <v>155</v>
      </c>
    </row>
    <row r="127" s="2" customFormat="1" ht="49.05" customHeight="1">
      <c r="A127" s="39"/>
      <c r="B127" s="40"/>
      <c r="C127" s="213" t="s">
        <v>219</v>
      </c>
      <c r="D127" s="213" t="s">
        <v>157</v>
      </c>
      <c r="E127" s="214" t="s">
        <v>1143</v>
      </c>
      <c r="F127" s="215" t="s">
        <v>1144</v>
      </c>
      <c r="G127" s="216" t="s">
        <v>200</v>
      </c>
      <c r="H127" s="217">
        <v>545.83000000000004</v>
      </c>
      <c r="I127" s="218"/>
      <c r="J127" s="219">
        <f>ROUND(I127*H127,2)</f>
        <v>0</v>
      </c>
      <c r="K127" s="215" t="s">
        <v>161</v>
      </c>
      <c r="L127" s="45"/>
      <c r="M127" s="220" t="s">
        <v>19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162</v>
      </c>
      <c r="AT127" s="224" t="s">
        <v>157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162</v>
      </c>
      <c r="BM127" s="224" t="s">
        <v>1145</v>
      </c>
    </row>
    <row r="128" s="2" customFormat="1">
      <c r="A128" s="39"/>
      <c r="B128" s="40"/>
      <c r="C128" s="41"/>
      <c r="D128" s="226" t="s">
        <v>164</v>
      </c>
      <c r="E128" s="41"/>
      <c r="F128" s="227" t="s">
        <v>1146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164</v>
      </c>
      <c r="AU128" s="18" t="s">
        <v>86</v>
      </c>
    </row>
    <row r="129" s="13" customFormat="1">
      <c r="A129" s="13"/>
      <c r="B129" s="231"/>
      <c r="C129" s="232"/>
      <c r="D129" s="233" t="s">
        <v>166</v>
      </c>
      <c r="E129" s="234" t="s">
        <v>19</v>
      </c>
      <c r="F129" s="235" t="s">
        <v>1147</v>
      </c>
      <c r="G129" s="232"/>
      <c r="H129" s="236">
        <v>291.77999999999997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166</v>
      </c>
      <c r="AU129" s="242" t="s">
        <v>86</v>
      </c>
      <c r="AV129" s="13" t="s">
        <v>86</v>
      </c>
      <c r="AW129" s="13" t="s">
        <v>37</v>
      </c>
      <c r="AX129" s="13" t="s">
        <v>76</v>
      </c>
      <c r="AY129" s="242" t="s">
        <v>155</v>
      </c>
    </row>
    <row r="130" s="13" customFormat="1">
      <c r="A130" s="13"/>
      <c r="B130" s="231"/>
      <c r="C130" s="232"/>
      <c r="D130" s="233" t="s">
        <v>166</v>
      </c>
      <c r="E130" s="234" t="s">
        <v>19</v>
      </c>
      <c r="F130" s="235" t="s">
        <v>1148</v>
      </c>
      <c r="G130" s="232"/>
      <c r="H130" s="236">
        <v>254.05000000000001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166</v>
      </c>
      <c r="AU130" s="242" t="s">
        <v>86</v>
      </c>
      <c r="AV130" s="13" t="s">
        <v>86</v>
      </c>
      <c r="AW130" s="13" t="s">
        <v>37</v>
      </c>
      <c r="AX130" s="13" t="s">
        <v>76</v>
      </c>
      <c r="AY130" s="242" t="s">
        <v>155</v>
      </c>
    </row>
    <row r="131" s="15" customFormat="1">
      <c r="A131" s="15"/>
      <c r="B131" s="264"/>
      <c r="C131" s="265"/>
      <c r="D131" s="233" t="s">
        <v>166</v>
      </c>
      <c r="E131" s="266" t="s">
        <v>19</v>
      </c>
      <c r="F131" s="267" t="s">
        <v>307</v>
      </c>
      <c r="G131" s="265"/>
      <c r="H131" s="268">
        <v>545.83000000000004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166</v>
      </c>
      <c r="AU131" s="274" t="s">
        <v>86</v>
      </c>
      <c r="AV131" s="15" t="s">
        <v>162</v>
      </c>
      <c r="AW131" s="15" t="s">
        <v>37</v>
      </c>
      <c r="AX131" s="15" t="s">
        <v>84</v>
      </c>
      <c r="AY131" s="274" t="s">
        <v>155</v>
      </c>
    </row>
    <row r="132" s="2" customFormat="1" ht="37.8" customHeight="1">
      <c r="A132" s="39"/>
      <c r="B132" s="40"/>
      <c r="C132" s="213" t="s">
        <v>224</v>
      </c>
      <c r="D132" s="213" t="s">
        <v>157</v>
      </c>
      <c r="E132" s="214" t="s">
        <v>1149</v>
      </c>
      <c r="F132" s="215" t="s">
        <v>1150</v>
      </c>
      <c r="G132" s="216" t="s">
        <v>160</v>
      </c>
      <c r="H132" s="217">
        <v>1138.76</v>
      </c>
      <c r="I132" s="218"/>
      <c r="J132" s="219">
        <f>ROUND(I132*H132,2)</f>
        <v>0</v>
      </c>
      <c r="K132" s="215" t="s">
        <v>161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0.00084000000000000003</v>
      </c>
      <c r="R132" s="222">
        <f>Q132*H132</f>
        <v>0.95655840000000003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162</v>
      </c>
      <c r="AT132" s="224" t="s">
        <v>157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162</v>
      </c>
      <c r="BM132" s="224" t="s">
        <v>1151</v>
      </c>
    </row>
    <row r="133" s="2" customFormat="1">
      <c r="A133" s="39"/>
      <c r="B133" s="40"/>
      <c r="C133" s="41"/>
      <c r="D133" s="226" t="s">
        <v>164</v>
      </c>
      <c r="E133" s="41"/>
      <c r="F133" s="227" t="s">
        <v>1152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164</v>
      </c>
      <c r="AU133" s="18" t="s">
        <v>86</v>
      </c>
    </row>
    <row r="134" s="13" customFormat="1">
      <c r="A134" s="13"/>
      <c r="B134" s="231"/>
      <c r="C134" s="232"/>
      <c r="D134" s="233" t="s">
        <v>166</v>
      </c>
      <c r="E134" s="234" t="s">
        <v>19</v>
      </c>
      <c r="F134" s="235" t="s">
        <v>1153</v>
      </c>
      <c r="G134" s="232"/>
      <c r="H134" s="236">
        <v>572.36000000000001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166</v>
      </c>
      <c r="AU134" s="242" t="s">
        <v>86</v>
      </c>
      <c r="AV134" s="13" t="s">
        <v>86</v>
      </c>
      <c r="AW134" s="13" t="s">
        <v>37</v>
      </c>
      <c r="AX134" s="13" t="s">
        <v>76</v>
      </c>
      <c r="AY134" s="242" t="s">
        <v>155</v>
      </c>
    </row>
    <row r="135" s="13" customFormat="1">
      <c r="A135" s="13"/>
      <c r="B135" s="231"/>
      <c r="C135" s="232"/>
      <c r="D135" s="233" t="s">
        <v>166</v>
      </c>
      <c r="E135" s="234" t="s">
        <v>19</v>
      </c>
      <c r="F135" s="235" t="s">
        <v>1154</v>
      </c>
      <c r="G135" s="232"/>
      <c r="H135" s="236">
        <v>566.39999999999998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166</v>
      </c>
      <c r="AU135" s="242" t="s">
        <v>86</v>
      </c>
      <c r="AV135" s="13" t="s">
        <v>86</v>
      </c>
      <c r="AW135" s="13" t="s">
        <v>37</v>
      </c>
      <c r="AX135" s="13" t="s">
        <v>76</v>
      </c>
      <c r="AY135" s="242" t="s">
        <v>155</v>
      </c>
    </row>
    <row r="136" s="15" customFormat="1">
      <c r="A136" s="15"/>
      <c r="B136" s="264"/>
      <c r="C136" s="265"/>
      <c r="D136" s="233" t="s">
        <v>166</v>
      </c>
      <c r="E136" s="266" t="s">
        <v>19</v>
      </c>
      <c r="F136" s="267" t="s">
        <v>307</v>
      </c>
      <c r="G136" s="265"/>
      <c r="H136" s="268">
        <v>1138.76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166</v>
      </c>
      <c r="AU136" s="274" t="s">
        <v>86</v>
      </c>
      <c r="AV136" s="15" t="s">
        <v>162</v>
      </c>
      <c r="AW136" s="15" t="s">
        <v>37</v>
      </c>
      <c r="AX136" s="15" t="s">
        <v>84</v>
      </c>
      <c r="AY136" s="274" t="s">
        <v>155</v>
      </c>
    </row>
    <row r="137" s="2" customFormat="1" ht="44.25" customHeight="1">
      <c r="A137" s="39"/>
      <c r="B137" s="40"/>
      <c r="C137" s="213" t="s">
        <v>8</v>
      </c>
      <c r="D137" s="213" t="s">
        <v>157</v>
      </c>
      <c r="E137" s="214" t="s">
        <v>1155</v>
      </c>
      <c r="F137" s="215" t="s">
        <v>1156</v>
      </c>
      <c r="G137" s="216" t="s">
        <v>160</v>
      </c>
      <c r="H137" s="217">
        <v>1138.76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162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1157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1158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62.7" customHeight="1">
      <c r="A139" s="39"/>
      <c r="B139" s="40"/>
      <c r="C139" s="213" t="s">
        <v>236</v>
      </c>
      <c r="D139" s="213" t="s">
        <v>157</v>
      </c>
      <c r="E139" s="214" t="s">
        <v>462</v>
      </c>
      <c r="F139" s="215" t="s">
        <v>463</v>
      </c>
      <c r="G139" s="216" t="s">
        <v>200</v>
      </c>
      <c r="H139" s="217">
        <v>163.982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162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162</v>
      </c>
      <c r="BM139" s="224" t="s">
        <v>1159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465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13" customFormat="1">
      <c r="A141" s="13"/>
      <c r="B141" s="231"/>
      <c r="C141" s="232"/>
      <c r="D141" s="233" t="s">
        <v>166</v>
      </c>
      <c r="E141" s="234" t="s">
        <v>19</v>
      </c>
      <c r="F141" s="235" t="s">
        <v>1160</v>
      </c>
      <c r="G141" s="232"/>
      <c r="H141" s="236">
        <v>154.28999999999999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166</v>
      </c>
      <c r="AU141" s="242" t="s">
        <v>86</v>
      </c>
      <c r="AV141" s="13" t="s">
        <v>86</v>
      </c>
      <c r="AW141" s="13" t="s">
        <v>37</v>
      </c>
      <c r="AX141" s="13" t="s">
        <v>76</v>
      </c>
      <c r="AY141" s="242" t="s">
        <v>155</v>
      </c>
    </row>
    <row r="142" s="13" customFormat="1">
      <c r="A142" s="13"/>
      <c r="B142" s="231"/>
      <c r="C142" s="232"/>
      <c r="D142" s="233" t="s">
        <v>166</v>
      </c>
      <c r="E142" s="234" t="s">
        <v>19</v>
      </c>
      <c r="F142" s="235" t="s">
        <v>1161</v>
      </c>
      <c r="G142" s="232"/>
      <c r="H142" s="236">
        <v>9.6920000000000002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166</v>
      </c>
      <c r="AU142" s="242" t="s">
        <v>86</v>
      </c>
      <c r="AV142" s="13" t="s">
        <v>86</v>
      </c>
      <c r="AW142" s="13" t="s">
        <v>37</v>
      </c>
      <c r="AX142" s="13" t="s">
        <v>76</v>
      </c>
      <c r="AY142" s="242" t="s">
        <v>155</v>
      </c>
    </row>
    <row r="143" s="15" customFormat="1">
      <c r="A143" s="15"/>
      <c r="B143" s="264"/>
      <c r="C143" s="265"/>
      <c r="D143" s="233" t="s">
        <v>166</v>
      </c>
      <c r="E143" s="266" t="s">
        <v>19</v>
      </c>
      <c r="F143" s="267" t="s">
        <v>1162</v>
      </c>
      <c r="G143" s="265"/>
      <c r="H143" s="268">
        <v>163.982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166</v>
      </c>
      <c r="AU143" s="274" t="s">
        <v>86</v>
      </c>
      <c r="AV143" s="15" t="s">
        <v>162</v>
      </c>
      <c r="AW143" s="15" t="s">
        <v>37</v>
      </c>
      <c r="AX143" s="15" t="s">
        <v>84</v>
      </c>
      <c r="AY143" s="274" t="s">
        <v>155</v>
      </c>
    </row>
    <row r="144" s="2" customFormat="1" ht="66.75" customHeight="1">
      <c r="A144" s="39"/>
      <c r="B144" s="40"/>
      <c r="C144" s="213" t="s">
        <v>242</v>
      </c>
      <c r="D144" s="213" t="s">
        <v>157</v>
      </c>
      <c r="E144" s="214" t="s">
        <v>467</v>
      </c>
      <c r="F144" s="215" t="s">
        <v>468</v>
      </c>
      <c r="G144" s="216" t="s">
        <v>200</v>
      </c>
      <c r="H144" s="217">
        <v>2459.73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162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162</v>
      </c>
      <c r="BM144" s="224" t="s">
        <v>1163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470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13" customFormat="1">
      <c r="A146" s="13"/>
      <c r="B146" s="231"/>
      <c r="C146" s="232"/>
      <c r="D146" s="233" t="s">
        <v>166</v>
      </c>
      <c r="E146" s="234" t="s">
        <v>19</v>
      </c>
      <c r="F146" s="235" t="s">
        <v>1164</v>
      </c>
      <c r="G146" s="232"/>
      <c r="H146" s="236">
        <v>2459.73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166</v>
      </c>
      <c r="AU146" s="242" t="s">
        <v>86</v>
      </c>
      <c r="AV146" s="13" t="s">
        <v>86</v>
      </c>
      <c r="AW146" s="13" t="s">
        <v>37</v>
      </c>
      <c r="AX146" s="13" t="s">
        <v>76</v>
      </c>
      <c r="AY146" s="242" t="s">
        <v>155</v>
      </c>
    </row>
    <row r="147" s="15" customFormat="1">
      <c r="A147" s="15"/>
      <c r="B147" s="264"/>
      <c r="C147" s="265"/>
      <c r="D147" s="233" t="s">
        <v>166</v>
      </c>
      <c r="E147" s="266" t="s">
        <v>19</v>
      </c>
      <c r="F147" s="267" t="s">
        <v>307</v>
      </c>
      <c r="G147" s="265"/>
      <c r="H147" s="268">
        <v>2459.73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166</v>
      </c>
      <c r="AU147" s="274" t="s">
        <v>86</v>
      </c>
      <c r="AV147" s="15" t="s">
        <v>162</v>
      </c>
      <c r="AW147" s="15" t="s">
        <v>37</v>
      </c>
      <c r="AX147" s="15" t="s">
        <v>84</v>
      </c>
      <c r="AY147" s="274" t="s">
        <v>155</v>
      </c>
    </row>
    <row r="148" s="2" customFormat="1" ht="44.25" customHeight="1">
      <c r="A148" s="39"/>
      <c r="B148" s="40"/>
      <c r="C148" s="213" t="s">
        <v>250</v>
      </c>
      <c r="D148" s="213" t="s">
        <v>157</v>
      </c>
      <c r="E148" s="214" t="s">
        <v>1165</v>
      </c>
      <c r="F148" s="215" t="s">
        <v>1166</v>
      </c>
      <c r="G148" s="216" t="s">
        <v>200</v>
      </c>
      <c r="H148" s="217">
        <v>163.982</v>
      </c>
      <c r="I148" s="218"/>
      <c r="J148" s="219">
        <f>ROUND(I148*H148,2)</f>
        <v>0</v>
      </c>
      <c r="K148" s="215" t="s">
        <v>161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162</v>
      </c>
      <c r="AT148" s="224" t="s">
        <v>157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1167</v>
      </c>
    </row>
    <row r="149" s="2" customFormat="1">
      <c r="A149" s="39"/>
      <c r="B149" s="40"/>
      <c r="C149" s="41"/>
      <c r="D149" s="226" t="s">
        <v>164</v>
      </c>
      <c r="E149" s="41"/>
      <c r="F149" s="227" t="s">
        <v>1168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164</v>
      </c>
      <c r="AU149" s="18" t="s">
        <v>86</v>
      </c>
    </row>
    <row r="150" s="2" customFormat="1" ht="44.25" customHeight="1">
      <c r="A150" s="39"/>
      <c r="B150" s="40"/>
      <c r="C150" s="213" t="s">
        <v>255</v>
      </c>
      <c r="D150" s="213" t="s">
        <v>157</v>
      </c>
      <c r="E150" s="214" t="s">
        <v>357</v>
      </c>
      <c r="F150" s="215" t="s">
        <v>358</v>
      </c>
      <c r="G150" s="216" t="s">
        <v>340</v>
      </c>
      <c r="H150" s="217">
        <v>295.16800000000001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162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1169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360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13" customFormat="1">
      <c r="A152" s="13"/>
      <c r="B152" s="231"/>
      <c r="C152" s="232"/>
      <c r="D152" s="233" t="s">
        <v>166</v>
      </c>
      <c r="E152" s="234" t="s">
        <v>19</v>
      </c>
      <c r="F152" s="235" t="s">
        <v>1170</v>
      </c>
      <c r="G152" s="232"/>
      <c r="H152" s="236">
        <v>295.16800000000001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166</v>
      </c>
      <c r="AU152" s="242" t="s">
        <v>86</v>
      </c>
      <c r="AV152" s="13" t="s">
        <v>86</v>
      </c>
      <c r="AW152" s="13" t="s">
        <v>37</v>
      </c>
      <c r="AX152" s="13" t="s">
        <v>76</v>
      </c>
      <c r="AY152" s="242" t="s">
        <v>155</v>
      </c>
    </row>
    <row r="153" s="15" customFormat="1">
      <c r="A153" s="15"/>
      <c r="B153" s="264"/>
      <c r="C153" s="265"/>
      <c r="D153" s="233" t="s">
        <v>166</v>
      </c>
      <c r="E153" s="266" t="s">
        <v>19</v>
      </c>
      <c r="F153" s="267" t="s">
        <v>307</v>
      </c>
      <c r="G153" s="265"/>
      <c r="H153" s="268">
        <v>295.16800000000001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166</v>
      </c>
      <c r="AU153" s="274" t="s">
        <v>86</v>
      </c>
      <c r="AV153" s="15" t="s">
        <v>162</v>
      </c>
      <c r="AW153" s="15" t="s">
        <v>37</v>
      </c>
      <c r="AX153" s="15" t="s">
        <v>84</v>
      </c>
      <c r="AY153" s="274" t="s">
        <v>155</v>
      </c>
    </row>
    <row r="154" s="2" customFormat="1" ht="44.25" customHeight="1">
      <c r="A154" s="39"/>
      <c r="B154" s="40"/>
      <c r="C154" s="213" t="s">
        <v>260</v>
      </c>
      <c r="D154" s="213" t="s">
        <v>157</v>
      </c>
      <c r="E154" s="214" t="s">
        <v>478</v>
      </c>
      <c r="F154" s="215" t="s">
        <v>479</v>
      </c>
      <c r="G154" s="216" t="s">
        <v>200</v>
      </c>
      <c r="H154" s="217">
        <v>381.84800000000001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162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1171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481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86</v>
      </c>
    </row>
    <row r="156" s="13" customFormat="1">
      <c r="A156" s="13"/>
      <c r="B156" s="231"/>
      <c r="C156" s="232"/>
      <c r="D156" s="233" t="s">
        <v>166</v>
      </c>
      <c r="E156" s="234" t="s">
        <v>19</v>
      </c>
      <c r="F156" s="235" t="s">
        <v>1147</v>
      </c>
      <c r="G156" s="232"/>
      <c r="H156" s="236">
        <v>291.77999999999997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166</v>
      </c>
      <c r="AU156" s="242" t="s">
        <v>86</v>
      </c>
      <c r="AV156" s="13" t="s">
        <v>86</v>
      </c>
      <c r="AW156" s="13" t="s">
        <v>37</v>
      </c>
      <c r="AX156" s="13" t="s">
        <v>76</v>
      </c>
      <c r="AY156" s="242" t="s">
        <v>155</v>
      </c>
    </row>
    <row r="157" s="13" customFormat="1">
      <c r="A157" s="13"/>
      <c r="B157" s="231"/>
      <c r="C157" s="232"/>
      <c r="D157" s="233" t="s">
        <v>166</v>
      </c>
      <c r="E157" s="234" t="s">
        <v>19</v>
      </c>
      <c r="F157" s="235" t="s">
        <v>1148</v>
      </c>
      <c r="G157" s="232"/>
      <c r="H157" s="236">
        <v>254.05000000000001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166</v>
      </c>
      <c r="AU157" s="242" t="s">
        <v>86</v>
      </c>
      <c r="AV157" s="13" t="s">
        <v>86</v>
      </c>
      <c r="AW157" s="13" t="s">
        <v>37</v>
      </c>
      <c r="AX157" s="13" t="s">
        <v>76</v>
      </c>
      <c r="AY157" s="242" t="s">
        <v>155</v>
      </c>
    </row>
    <row r="158" s="16" customFormat="1">
      <c r="A158" s="16"/>
      <c r="B158" s="289"/>
      <c r="C158" s="290"/>
      <c r="D158" s="233" t="s">
        <v>166</v>
      </c>
      <c r="E158" s="291" t="s">
        <v>19</v>
      </c>
      <c r="F158" s="292" t="s">
        <v>1172</v>
      </c>
      <c r="G158" s="290"/>
      <c r="H158" s="293">
        <v>545.83000000000004</v>
      </c>
      <c r="I158" s="294"/>
      <c r="J158" s="290"/>
      <c r="K158" s="290"/>
      <c r="L158" s="295"/>
      <c r="M158" s="296"/>
      <c r="N158" s="297"/>
      <c r="O158" s="297"/>
      <c r="P158" s="297"/>
      <c r="Q158" s="297"/>
      <c r="R158" s="297"/>
      <c r="S158" s="297"/>
      <c r="T158" s="298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9" t="s">
        <v>166</v>
      </c>
      <c r="AU158" s="299" t="s">
        <v>86</v>
      </c>
      <c r="AV158" s="16" t="s">
        <v>174</v>
      </c>
      <c r="AW158" s="16" t="s">
        <v>37</v>
      </c>
      <c r="AX158" s="16" t="s">
        <v>76</v>
      </c>
      <c r="AY158" s="299" t="s">
        <v>155</v>
      </c>
    </row>
    <row r="159" s="13" customFormat="1">
      <c r="A159" s="13"/>
      <c r="B159" s="231"/>
      <c r="C159" s="232"/>
      <c r="D159" s="233" t="s">
        <v>166</v>
      </c>
      <c r="E159" s="234" t="s">
        <v>19</v>
      </c>
      <c r="F159" s="235" t="s">
        <v>1173</v>
      </c>
      <c r="G159" s="232"/>
      <c r="H159" s="236">
        <v>-154.28999999999999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166</v>
      </c>
      <c r="AU159" s="242" t="s">
        <v>86</v>
      </c>
      <c r="AV159" s="13" t="s">
        <v>86</v>
      </c>
      <c r="AW159" s="13" t="s">
        <v>37</v>
      </c>
      <c r="AX159" s="13" t="s">
        <v>76</v>
      </c>
      <c r="AY159" s="242" t="s">
        <v>155</v>
      </c>
    </row>
    <row r="160" s="13" customFormat="1">
      <c r="A160" s="13"/>
      <c r="B160" s="231"/>
      <c r="C160" s="232"/>
      <c r="D160" s="233" t="s">
        <v>166</v>
      </c>
      <c r="E160" s="234" t="s">
        <v>19</v>
      </c>
      <c r="F160" s="235" t="s">
        <v>1174</v>
      </c>
      <c r="G160" s="232"/>
      <c r="H160" s="236">
        <v>-9.6920000000000002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166</v>
      </c>
      <c r="AU160" s="242" t="s">
        <v>86</v>
      </c>
      <c r="AV160" s="13" t="s">
        <v>86</v>
      </c>
      <c r="AW160" s="13" t="s">
        <v>37</v>
      </c>
      <c r="AX160" s="13" t="s">
        <v>76</v>
      </c>
      <c r="AY160" s="242" t="s">
        <v>155</v>
      </c>
    </row>
    <row r="161" s="15" customFormat="1">
      <c r="A161" s="15"/>
      <c r="B161" s="264"/>
      <c r="C161" s="265"/>
      <c r="D161" s="233" t="s">
        <v>166</v>
      </c>
      <c r="E161" s="266" t="s">
        <v>19</v>
      </c>
      <c r="F161" s="267" t="s">
        <v>1175</v>
      </c>
      <c r="G161" s="265"/>
      <c r="H161" s="268">
        <v>381.84800000000001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4" t="s">
        <v>166</v>
      </c>
      <c r="AU161" s="274" t="s">
        <v>86</v>
      </c>
      <c r="AV161" s="15" t="s">
        <v>162</v>
      </c>
      <c r="AW161" s="15" t="s">
        <v>37</v>
      </c>
      <c r="AX161" s="15" t="s">
        <v>84</v>
      </c>
      <c r="AY161" s="274" t="s">
        <v>155</v>
      </c>
    </row>
    <row r="162" s="2" customFormat="1" ht="66.75" customHeight="1">
      <c r="A162" s="39"/>
      <c r="B162" s="40"/>
      <c r="C162" s="213" t="s">
        <v>265</v>
      </c>
      <c r="D162" s="213" t="s">
        <v>157</v>
      </c>
      <c r="E162" s="214" t="s">
        <v>1176</v>
      </c>
      <c r="F162" s="215" t="s">
        <v>1177</v>
      </c>
      <c r="G162" s="216" t="s">
        <v>200</v>
      </c>
      <c r="H162" s="217">
        <v>115.229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1178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1179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13" customFormat="1">
      <c r="A164" s="13"/>
      <c r="B164" s="231"/>
      <c r="C164" s="232"/>
      <c r="D164" s="233" t="s">
        <v>166</v>
      </c>
      <c r="E164" s="234" t="s">
        <v>19</v>
      </c>
      <c r="F164" s="235" t="s">
        <v>1180</v>
      </c>
      <c r="G164" s="232"/>
      <c r="H164" s="236">
        <v>72.748999999999995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166</v>
      </c>
      <c r="AU164" s="242" t="s">
        <v>86</v>
      </c>
      <c r="AV164" s="13" t="s">
        <v>86</v>
      </c>
      <c r="AW164" s="13" t="s">
        <v>37</v>
      </c>
      <c r="AX164" s="13" t="s">
        <v>76</v>
      </c>
      <c r="AY164" s="242" t="s">
        <v>155</v>
      </c>
    </row>
    <row r="165" s="13" customFormat="1">
      <c r="A165" s="13"/>
      <c r="B165" s="231"/>
      <c r="C165" s="232"/>
      <c r="D165" s="233" t="s">
        <v>166</v>
      </c>
      <c r="E165" s="234" t="s">
        <v>19</v>
      </c>
      <c r="F165" s="235" t="s">
        <v>1181</v>
      </c>
      <c r="G165" s="232"/>
      <c r="H165" s="236">
        <v>42.479999999999997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166</v>
      </c>
      <c r="AU165" s="242" t="s">
        <v>86</v>
      </c>
      <c r="AV165" s="13" t="s">
        <v>86</v>
      </c>
      <c r="AW165" s="13" t="s">
        <v>37</v>
      </c>
      <c r="AX165" s="13" t="s">
        <v>76</v>
      </c>
      <c r="AY165" s="242" t="s">
        <v>155</v>
      </c>
    </row>
    <row r="166" s="15" customFormat="1">
      <c r="A166" s="15"/>
      <c r="B166" s="264"/>
      <c r="C166" s="265"/>
      <c r="D166" s="233" t="s">
        <v>166</v>
      </c>
      <c r="E166" s="266" t="s">
        <v>19</v>
      </c>
      <c r="F166" s="267" t="s">
        <v>307</v>
      </c>
      <c r="G166" s="265"/>
      <c r="H166" s="268">
        <v>115.229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4" t="s">
        <v>166</v>
      </c>
      <c r="AU166" s="274" t="s">
        <v>86</v>
      </c>
      <c r="AV166" s="15" t="s">
        <v>162</v>
      </c>
      <c r="AW166" s="15" t="s">
        <v>37</v>
      </c>
      <c r="AX166" s="15" t="s">
        <v>84</v>
      </c>
      <c r="AY166" s="274" t="s">
        <v>155</v>
      </c>
    </row>
    <row r="167" s="2" customFormat="1" ht="16.5" customHeight="1">
      <c r="A167" s="39"/>
      <c r="B167" s="40"/>
      <c r="C167" s="253" t="s">
        <v>270</v>
      </c>
      <c r="D167" s="253" t="s">
        <v>229</v>
      </c>
      <c r="E167" s="254" t="s">
        <v>1182</v>
      </c>
      <c r="F167" s="255" t="s">
        <v>1183</v>
      </c>
      <c r="G167" s="256" t="s">
        <v>340</v>
      </c>
      <c r="H167" s="257">
        <v>192.43199999999999</v>
      </c>
      <c r="I167" s="258"/>
      <c r="J167" s="259">
        <f>ROUND(I167*H167,2)</f>
        <v>0</v>
      </c>
      <c r="K167" s="255" t="s">
        <v>161</v>
      </c>
      <c r="L167" s="260"/>
      <c r="M167" s="261" t="s">
        <v>19</v>
      </c>
      <c r="N167" s="262" t="s">
        <v>47</v>
      </c>
      <c r="O167" s="85"/>
      <c r="P167" s="222">
        <f>O167*H167</f>
        <v>0</v>
      </c>
      <c r="Q167" s="222">
        <v>1</v>
      </c>
      <c r="R167" s="222">
        <f>Q167*H167</f>
        <v>192.43199999999999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205</v>
      </c>
      <c r="AT167" s="224" t="s">
        <v>229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162</v>
      </c>
      <c r="BM167" s="224" t="s">
        <v>1184</v>
      </c>
    </row>
    <row r="168" s="13" customFormat="1">
      <c r="A168" s="13"/>
      <c r="B168" s="231"/>
      <c r="C168" s="232"/>
      <c r="D168" s="233" t="s">
        <v>166</v>
      </c>
      <c r="E168" s="234" t="s">
        <v>19</v>
      </c>
      <c r="F168" s="235" t="s">
        <v>1185</v>
      </c>
      <c r="G168" s="232"/>
      <c r="H168" s="236">
        <v>192.43199999999999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166</v>
      </c>
      <c r="AU168" s="242" t="s">
        <v>86</v>
      </c>
      <c r="AV168" s="13" t="s">
        <v>86</v>
      </c>
      <c r="AW168" s="13" t="s">
        <v>37</v>
      </c>
      <c r="AX168" s="13" t="s">
        <v>76</v>
      </c>
      <c r="AY168" s="242" t="s">
        <v>155</v>
      </c>
    </row>
    <row r="169" s="15" customFormat="1">
      <c r="A169" s="15"/>
      <c r="B169" s="264"/>
      <c r="C169" s="265"/>
      <c r="D169" s="233" t="s">
        <v>166</v>
      </c>
      <c r="E169" s="266" t="s">
        <v>19</v>
      </c>
      <c r="F169" s="267" t="s">
        <v>307</v>
      </c>
      <c r="G169" s="265"/>
      <c r="H169" s="268">
        <v>192.43199999999999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166</v>
      </c>
      <c r="AU169" s="274" t="s">
        <v>86</v>
      </c>
      <c r="AV169" s="15" t="s">
        <v>162</v>
      </c>
      <c r="AW169" s="15" t="s">
        <v>37</v>
      </c>
      <c r="AX169" s="15" t="s">
        <v>84</v>
      </c>
      <c r="AY169" s="274" t="s">
        <v>155</v>
      </c>
    </row>
    <row r="170" s="2" customFormat="1" ht="37.8" customHeight="1">
      <c r="A170" s="39"/>
      <c r="B170" s="40"/>
      <c r="C170" s="213" t="s">
        <v>275</v>
      </c>
      <c r="D170" s="213" t="s">
        <v>157</v>
      </c>
      <c r="E170" s="214" t="s">
        <v>1186</v>
      </c>
      <c r="F170" s="215" t="s">
        <v>1187</v>
      </c>
      <c r="G170" s="216" t="s">
        <v>160</v>
      </c>
      <c r="H170" s="217">
        <v>336.49000000000001</v>
      </c>
      <c r="I170" s="218"/>
      <c r="J170" s="219">
        <f>ROUND(I170*H170,2)</f>
        <v>0</v>
      </c>
      <c r="K170" s="215" t="s">
        <v>161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162</v>
      </c>
      <c r="AT170" s="224" t="s">
        <v>157</v>
      </c>
      <c r="AU170" s="224" t="s">
        <v>86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162</v>
      </c>
      <c r="BM170" s="224" t="s">
        <v>1188</v>
      </c>
    </row>
    <row r="171" s="2" customFormat="1">
      <c r="A171" s="39"/>
      <c r="B171" s="40"/>
      <c r="C171" s="41"/>
      <c r="D171" s="226" t="s">
        <v>164</v>
      </c>
      <c r="E171" s="41"/>
      <c r="F171" s="227" t="s">
        <v>1189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164</v>
      </c>
      <c r="AU171" s="18" t="s">
        <v>86</v>
      </c>
    </row>
    <row r="172" s="13" customFormat="1">
      <c r="A172" s="13"/>
      <c r="B172" s="231"/>
      <c r="C172" s="232"/>
      <c r="D172" s="233" t="s">
        <v>166</v>
      </c>
      <c r="E172" s="234" t="s">
        <v>19</v>
      </c>
      <c r="F172" s="235" t="s">
        <v>1141</v>
      </c>
      <c r="G172" s="232"/>
      <c r="H172" s="236">
        <v>166.91999999999999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166</v>
      </c>
      <c r="AU172" s="242" t="s">
        <v>86</v>
      </c>
      <c r="AV172" s="13" t="s">
        <v>86</v>
      </c>
      <c r="AW172" s="13" t="s">
        <v>37</v>
      </c>
      <c r="AX172" s="13" t="s">
        <v>76</v>
      </c>
      <c r="AY172" s="242" t="s">
        <v>155</v>
      </c>
    </row>
    <row r="173" s="13" customFormat="1">
      <c r="A173" s="13"/>
      <c r="B173" s="231"/>
      <c r="C173" s="232"/>
      <c r="D173" s="233" t="s">
        <v>166</v>
      </c>
      <c r="E173" s="234" t="s">
        <v>19</v>
      </c>
      <c r="F173" s="235" t="s">
        <v>1142</v>
      </c>
      <c r="G173" s="232"/>
      <c r="H173" s="236">
        <v>169.56999999999999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166</v>
      </c>
      <c r="AU173" s="242" t="s">
        <v>86</v>
      </c>
      <c r="AV173" s="13" t="s">
        <v>86</v>
      </c>
      <c r="AW173" s="13" t="s">
        <v>37</v>
      </c>
      <c r="AX173" s="13" t="s">
        <v>76</v>
      </c>
      <c r="AY173" s="242" t="s">
        <v>155</v>
      </c>
    </row>
    <row r="174" s="15" customFormat="1">
      <c r="A174" s="15"/>
      <c r="B174" s="264"/>
      <c r="C174" s="265"/>
      <c r="D174" s="233" t="s">
        <v>166</v>
      </c>
      <c r="E174" s="266" t="s">
        <v>19</v>
      </c>
      <c r="F174" s="267" t="s">
        <v>307</v>
      </c>
      <c r="G174" s="265"/>
      <c r="H174" s="268">
        <v>336.49000000000001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166</v>
      </c>
      <c r="AU174" s="274" t="s">
        <v>86</v>
      </c>
      <c r="AV174" s="15" t="s">
        <v>162</v>
      </c>
      <c r="AW174" s="15" t="s">
        <v>37</v>
      </c>
      <c r="AX174" s="15" t="s">
        <v>84</v>
      </c>
      <c r="AY174" s="274" t="s">
        <v>155</v>
      </c>
    </row>
    <row r="175" s="2" customFormat="1" ht="37.8" customHeight="1">
      <c r="A175" s="39"/>
      <c r="B175" s="40"/>
      <c r="C175" s="213" t="s">
        <v>7</v>
      </c>
      <c r="D175" s="213" t="s">
        <v>157</v>
      </c>
      <c r="E175" s="214" t="s">
        <v>225</v>
      </c>
      <c r="F175" s="215" t="s">
        <v>226</v>
      </c>
      <c r="G175" s="216" t="s">
        <v>160</v>
      </c>
      <c r="H175" s="217">
        <v>336.49000000000001</v>
      </c>
      <c r="I175" s="218"/>
      <c r="J175" s="219">
        <f>ROUND(I175*H175,2)</f>
        <v>0</v>
      </c>
      <c r="K175" s="215" t="s">
        <v>161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162</v>
      </c>
      <c r="AT175" s="224" t="s">
        <v>157</v>
      </c>
      <c r="AU175" s="224" t="s">
        <v>86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162</v>
      </c>
      <c r="BM175" s="224" t="s">
        <v>1190</v>
      </c>
    </row>
    <row r="176" s="2" customFormat="1">
      <c r="A176" s="39"/>
      <c r="B176" s="40"/>
      <c r="C176" s="41"/>
      <c r="D176" s="226" t="s">
        <v>164</v>
      </c>
      <c r="E176" s="41"/>
      <c r="F176" s="227" t="s">
        <v>228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164</v>
      </c>
      <c r="AU176" s="18" t="s">
        <v>86</v>
      </c>
    </row>
    <row r="177" s="2" customFormat="1" ht="16.5" customHeight="1">
      <c r="A177" s="39"/>
      <c r="B177" s="40"/>
      <c r="C177" s="253" t="s">
        <v>292</v>
      </c>
      <c r="D177" s="253" t="s">
        <v>229</v>
      </c>
      <c r="E177" s="254" t="s">
        <v>230</v>
      </c>
      <c r="F177" s="255" t="s">
        <v>231</v>
      </c>
      <c r="G177" s="256" t="s">
        <v>232</v>
      </c>
      <c r="H177" s="257">
        <v>6.7300000000000004</v>
      </c>
      <c r="I177" s="258"/>
      <c r="J177" s="259">
        <f>ROUND(I177*H177,2)</f>
        <v>0</v>
      </c>
      <c r="K177" s="255" t="s">
        <v>161</v>
      </c>
      <c r="L177" s="260"/>
      <c r="M177" s="261" t="s">
        <v>19</v>
      </c>
      <c r="N177" s="262" t="s">
        <v>47</v>
      </c>
      <c r="O177" s="85"/>
      <c r="P177" s="222">
        <f>O177*H177</f>
        <v>0</v>
      </c>
      <c r="Q177" s="222">
        <v>0.001</v>
      </c>
      <c r="R177" s="222">
        <f>Q177*H177</f>
        <v>0.0067300000000000007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205</v>
      </c>
      <c r="AT177" s="224" t="s">
        <v>229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162</v>
      </c>
      <c r="BM177" s="224" t="s">
        <v>1191</v>
      </c>
    </row>
    <row r="178" s="13" customFormat="1">
      <c r="A178" s="13"/>
      <c r="B178" s="231"/>
      <c r="C178" s="232"/>
      <c r="D178" s="233" t="s">
        <v>166</v>
      </c>
      <c r="E178" s="234" t="s">
        <v>19</v>
      </c>
      <c r="F178" s="235" t="s">
        <v>1192</v>
      </c>
      <c r="G178" s="232"/>
      <c r="H178" s="236">
        <v>6.7300000000000004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166</v>
      </c>
      <c r="AU178" s="242" t="s">
        <v>86</v>
      </c>
      <c r="AV178" s="13" t="s">
        <v>86</v>
      </c>
      <c r="AW178" s="13" t="s">
        <v>37</v>
      </c>
      <c r="AX178" s="13" t="s">
        <v>76</v>
      </c>
      <c r="AY178" s="242" t="s">
        <v>155</v>
      </c>
    </row>
    <row r="179" s="15" customFormat="1">
      <c r="A179" s="15"/>
      <c r="B179" s="264"/>
      <c r="C179" s="265"/>
      <c r="D179" s="233" t="s">
        <v>166</v>
      </c>
      <c r="E179" s="266" t="s">
        <v>19</v>
      </c>
      <c r="F179" s="267" t="s">
        <v>307</v>
      </c>
      <c r="G179" s="265"/>
      <c r="H179" s="268">
        <v>6.7300000000000004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166</v>
      </c>
      <c r="AU179" s="274" t="s">
        <v>86</v>
      </c>
      <c r="AV179" s="15" t="s">
        <v>162</v>
      </c>
      <c r="AW179" s="15" t="s">
        <v>37</v>
      </c>
      <c r="AX179" s="15" t="s">
        <v>84</v>
      </c>
      <c r="AY179" s="274" t="s">
        <v>155</v>
      </c>
    </row>
    <row r="180" s="2" customFormat="1" ht="33" customHeight="1">
      <c r="A180" s="39"/>
      <c r="B180" s="40"/>
      <c r="C180" s="213" t="s">
        <v>300</v>
      </c>
      <c r="D180" s="213" t="s">
        <v>157</v>
      </c>
      <c r="E180" s="214" t="s">
        <v>1193</v>
      </c>
      <c r="F180" s="215" t="s">
        <v>1194</v>
      </c>
      <c r="G180" s="216" t="s">
        <v>160</v>
      </c>
      <c r="H180" s="217">
        <v>336.49000000000001</v>
      </c>
      <c r="I180" s="218"/>
      <c r="J180" s="219">
        <f>ROUND(I180*H180,2)</f>
        <v>0</v>
      </c>
      <c r="K180" s="215" t="s">
        <v>161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162</v>
      </c>
      <c r="AT180" s="224" t="s">
        <v>157</v>
      </c>
      <c r="AU180" s="224" t="s">
        <v>86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162</v>
      </c>
      <c r="BM180" s="224" t="s">
        <v>1195</v>
      </c>
    </row>
    <row r="181" s="2" customFormat="1">
      <c r="A181" s="39"/>
      <c r="B181" s="40"/>
      <c r="C181" s="41"/>
      <c r="D181" s="226" t="s">
        <v>164</v>
      </c>
      <c r="E181" s="41"/>
      <c r="F181" s="227" t="s">
        <v>1196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164</v>
      </c>
      <c r="AU181" s="18" t="s">
        <v>86</v>
      </c>
    </row>
    <row r="182" s="2" customFormat="1" ht="33" customHeight="1">
      <c r="A182" s="39"/>
      <c r="B182" s="40"/>
      <c r="C182" s="213" t="s">
        <v>308</v>
      </c>
      <c r="D182" s="213" t="s">
        <v>157</v>
      </c>
      <c r="E182" s="214" t="s">
        <v>1197</v>
      </c>
      <c r="F182" s="215" t="s">
        <v>1198</v>
      </c>
      <c r="G182" s="216" t="s">
        <v>160</v>
      </c>
      <c r="H182" s="217">
        <v>11.609999999999999</v>
      </c>
      <c r="I182" s="218"/>
      <c r="J182" s="219">
        <f>ROUND(I182*H182,2)</f>
        <v>0</v>
      </c>
      <c r="K182" s="215" t="s">
        <v>161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162</v>
      </c>
      <c r="AT182" s="224" t="s">
        <v>157</v>
      </c>
      <c r="AU182" s="224" t="s">
        <v>86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162</v>
      </c>
      <c r="BM182" s="224" t="s">
        <v>1199</v>
      </c>
    </row>
    <row r="183" s="2" customFormat="1">
      <c r="A183" s="39"/>
      <c r="B183" s="40"/>
      <c r="C183" s="41"/>
      <c r="D183" s="226" t="s">
        <v>164</v>
      </c>
      <c r="E183" s="41"/>
      <c r="F183" s="227" t="s">
        <v>1200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164</v>
      </c>
      <c r="AU183" s="18" t="s">
        <v>86</v>
      </c>
    </row>
    <row r="184" s="2" customFormat="1" ht="21.75" customHeight="1">
      <c r="A184" s="39"/>
      <c r="B184" s="40"/>
      <c r="C184" s="213" t="s">
        <v>313</v>
      </c>
      <c r="D184" s="213" t="s">
        <v>157</v>
      </c>
      <c r="E184" s="214" t="s">
        <v>1201</v>
      </c>
      <c r="F184" s="215" t="s">
        <v>1202</v>
      </c>
      <c r="G184" s="216" t="s">
        <v>200</v>
      </c>
      <c r="H184" s="217">
        <v>33.649000000000001</v>
      </c>
      <c r="I184" s="218"/>
      <c r="J184" s="219">
        <f>ROUND(I184*H184,2)</f>
        <v>0</v>
      </c>
      <c r="K184" s="215" t="s">
        <v>161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162</v>
      </c>
      <c r="AT184" s="224" t="s">
        <v>157</v>
      </c>
      <c r="AU184" s="224" t="s">
        <v>86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162</v>
      </c>
      <c r="BM184" s="224" t="s">
        <v>1203</v>
      </c>
    </row>
    <row r="185" s="2" customFormat="1">
      <c r="A185" s="39"/>
      <c r="B185" s="40"/>
      <c r="C185" s="41"/>
      <c r="D185" s="226" t="s">
        <v>164</v>
      </c>
      <c r="E185" s="41"/>
      <c r="F185" s="227" t="s">
        <v>1204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164</v>
      </c>
      <c r="AU185" s="18" t="s">
        <v>86</v>
      </c>
    </row>
    <row r="186" s="13" customFormat="1">
      <c r="A186" s="13"/>
      <c r="B186" s="231"/>
      <c r="C186" s="232"/>
      <c r="D186" s="233" t="s">
        <v>166</v>
      </c>
      <c r="E186" s="234" t="s">
        <v>19</v>
      </c>
      <c r="F186" s="235" t="s">
        <v>1205</v>
      </c>
      <c r="G186" s="232"/>
      <c r="H186" s="236">
        <v>33.649000000000001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166</v>
      </c>
      <c r="AU186" s="242" t="s">
        <v>86</v>
      </c>
      <c r="AV186" s="13" t="s">
        <v>86</v>
      </c>
      <c r="AW186" s="13" t="s">
        <v>37</v>
      </c>
      <c r="AX186" s="13" t="s">
        <v>76</v>
      </c>
      <c r="AY186" s="242" t="s">
        <v>155</v>
      </c>
    </row>
    <row r="187" s="15" customFormat="1">
      <c r="A187" s="15"/>
      <c r="B187" s="264"/>
      <c r="C187" s="265"/>
      <c r="D187" s="233" t="s">
        <v>166</v>
      </c>
      <c r="E187" s="266" t="s">
        <v>19</v>
      </c>
      <c r="F187" s="267" t="s">
        <v>307</v>
      </c>
      <c r="G187" s="265"/>
      <c r="H187" s="268">
        <v>33.649000000000001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166</v>
      </c>
      <c r="AU187" s="274" t="s">
        <v>86</v>
      </c>
      <c r="AV187" s="15" t="s">
        <v>162</v>
      </c>
      <c r="AW187" s="15" t="s">
        <v>37</v>
      </c>
      <c r="AX187" s="15" t="s">
        <v>84</v>
      </c>
      <c r="AY187" s="274" t="s">
        <v>155</v>
      </c>
    </row>
    <row r="188" s="12" customFormat="1" ht="22.8" customHeight="1">
      <c r="A188" s="12"/>
      <c r="B188" s="197"/>
      <c r="C188" s="198"/>
      <c r="D188" s="199" t="s">
        <v>75</v>
      </c>
      <c r="E188" s="211" t="s">
        <v>162</v>
      </c>
      <c r="F188" s="211" t="s">
        <v>241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SUM(P189:P204)</f>
        <v>0</v>
      </c>
      <c r="Q188" s="205"/>
      <c r="R188" s="206">
        <f>SUM(R189:R204)</f>
        <v>55.73266478</v>
      </c>
      <c r="S188" s="205"/>
      <c r="T188" s="207">
        <f>SUM(T189:T204)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84</v>
      </c>
      <c r="AT188" s="209" t="s">
        <v>75</v>
      </c>
      <c r="AU188" s="209" t="s">
        <v>84</v>
      </c>
      <c r="AY188" s="208" t="s">
        <v>155</v>
      </c>
      <c r="BK188" s="210">
        <f>SUM(BK189:BK204)</f>
        <v>0</v>
      </c>
    </row>
    <row r="189" s="2" customFormat="1" ht="33" customHeight="1">
      <c r="A189" s="39"/>
      <c r="B189" s="40"/>
      <c r="C189" s="213" t="s">
        <v>319</v>
      </c>
      <c r="D189" s="213" t="s">
        <v>157</v>
      </c>
      <c r="E189" s="214" t="s">
        <v>520</v>
      </c>
      <c r="F189" s="215" t="s">
        <v>521</v>
      </c>
      <c r="G189" s="216" t="s">
        <v>200</v>
      </c>
      <c r="H189" s="217">
        <v>28.109999999999999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1.8907700000000001</v>
      </c>
      <c r="R189" s="222">
        <f>Q189*H189</f>
        <v>53.1495447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162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162</v>
      </c>
      <c r="BM189" s="224" t="s">
        <v>1206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523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13" customFormat="1">
      <c r="A191" s="13"/>
      <c r="B191" s="231"/>
      <c r="C191" s="232"/>
      <c r="D191" s="233" t="s">
        <v>166</v>
      </c>
      <c r="E191" s="234" t="s">
        <v>19</v>
      </c>
      <c r="F191" s="235" t="s">
        <v>1207</v>
      </c>
      <c r="G191" s="232"/>
      <c r="H191" s="236">
        <v>28.109999999999999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166</v>
      </c>
      <c r="AU191" s="242" t="s">
        <v>86</v>
      </c>
      <c r="AV191" s="13" t="s">
        <v>86</v>
      </c>
      <c r="AW191" s="13" t="s">
        <v>37</v>
      </c>
      <c r="AX191" s="13" t="s">
        <v>76</v>
      </c>
      <c r="AY191" s="242" t="s">
        <v>155</v>
      </c>
    </row>
    <row r="192" s="15" customFormat="1">
      <c r="A192" s="15"/>
      <c r="B192" s="264"/>
      <c r="C192" s="265"/>
      <c r="D192" s="233" t="s">
        <v>166</v>
      </c>
      <c r="E192" s="266" t="s">
        <v>19</v>
      </c>
      <c r="F192" s="267" t="s">
        <v>307</v>
      </c>
      <c r="G192" s="265"/>
      <c r="H192" s="268">
        <v>28.109999999999999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166</v>
      </c>
      <c r="AU192" s="274" t="s">
        <v>86</v>
      </c>
      <c r="AV192" s="15" t="s">
        <v>162</v>
      </c>
      <c r="AW192" s="15" t="s">
        <v>37</v>
      </c>
      <c r="AX192" s="15" t="s">
        <v>84</v>
      </c>
      <c r="AY192" s="274" t="s">
        <v>155</v>
      </c>
    </row>
    <row r="193" s="2" customFormat="1" ht="24.15" customHeight="1">
      <c r="A193" s="39"/>
      <c r="B193" s="40"/>
      <c r="C193" s="213" t="s">
        <v>325</v>
      </c>
      <c r="D193" s="213" t="s">
        <v>157</v>
      </c>
      <c r="E193" s="214" t="s">
        <v>1208</v>
      </c>
      <c r="F193" s="215" t="s">
        <v>1209</v>
      </c>
      <c r="G193" s="216" t="s">
        <v>322</v>
      </c>
      <c r="H193" s="217">
        <v>4</v>
      </c>
      <c r="I193" s="218"/>
      <c r="J193" s="219">
        <f>ROUND(I193*H193,2)</f>
        <v>0</v>
      </c>
      <c r="K193" s="215" t="s">
        <v>161</v>
      </c>
      <c r="L193" s="45"/>
      <c r="M193" s="220" t="s">
        <v>19</v>
      </c>
      <c r="N193" s="221" t="s">
        <v>47</v>
      </c>
      <c r="O193" s="85"/>
      <c r="P193" s="222">
        <f>O193*H193</f>
        <v>0</v>
      </c>
      <c r="Q193" s="222">
        <v>0.087419999999999998</v>
      </c>
      <c r="R193" s="222">
        <f>Q193*H193</f>
        <v>0.34967999999999999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162</v>
      </c>
      <c r="AT193" s="224" t="s">
        <v>157</v>
      </c>
      <c r="AU193" s="224" t="s">
        <v>86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162</v>
      </c>
      <c r="BM193" s="224" t="s">
        <v>1210</v>
      </c>
    </row>
    <row r="194" s="2" customFormat="1">
      <c r="A194" s="39"/>
      <c r="B194" s="40"/>
      <c r="C194" s="41"/>
      <c r="D194" s="226" t="s">
        <v>164</v>
      </c>
      <c r="E194" s="41"/>
      <c r="F194" s="227" t="s">
        <v>1211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164</v>
      </c>
      <c r="AU194" s="18" t="s">
        <v>86</v>
      </c>
    </row>
    <row r="195" s="2" customFormat="1" ht="24.15" customHeight="1">
      <c r="A195" s="39"/>
      <c r="B195" s="40"/>
      <c r="C195" s="253" t="s">
        <v>330</v>
      </c>
      <c r="D195" s="253" t="s">
        <v>229</v>
      </c>
      <c r="E195" s="254" t="s">
        <v>1212</v>
      </c>
      <c r="F195" s="255" t="s">
        <v>1213</v>
      </c>
      <c r="G195" s="256" t="s">
        <v>322</v>
      </c>
      <c r="H195" s="257">
        <v>1</v>
      </c>
      <c r="I195" s="258"/>
      <c r="J195" s="259">
        <f>ROUND(I195*H195,2)</f>
        <v>0</v>
      </c>
      <c r="K195" s="255" t="s">
        <v>161</v>
      </c>
      <c r="L195" s="260"/>
      <c r="M195" s="261" t="s">
        <v>19</v>
      </c>
      <c r="N195" s="262" t="s">
        <v>47</v>
      </c>
      <c r="O195" s="85"/>
      <c r="P195" s="222">
        <f>O195*H195</f>
        <v>0</v>
      </c>
      <c r="Q195" s="222">
        <v>0.028000000000000001</v>
      </c>
      <c r="R195" s="222">
        <f>Q195*H195</f>
        <v>0.028000000000000001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205</v>
      </c>
      <c r="AT195" s="224" t="s">
        <v>229</v>
      </c>
      <c r="AU195" s="224" t="s">
        <v>86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162</v>
      </c>
      <c r="BM195" s="224" t="s">
        <v>1214</v>
      </c>
    </row>
    <row r="196" s="2" customFormat="1" ht="24.15" customHeight="1">
      <c r="A196" s="39"/>
      <c r="B196" s="40"/>
      <c r="C196" s="253" t="s">
        <v>337</v>
      </c>
      <c r="D196" s="253" t="s">
        <v>229</v>
      </c>
      <c r="E196" s="254" t="s">
        <v>1215</v>
      </c>
      <c r="F196" s="255" t="s">
        <v>1216</v>
      </c>
      <c r="G196" s="256" t="s">
        <v>322</v>
      </c>
      <c r="H196" s="257">
        <v>1</v>
      </c>
      <c r="I196" s="258"/>
      <c r="J196" s="259">
        <f>ROUND(I196*H196,2)</f>
        <v>0</v>
      </c>
      <c r="K196" s="255" t="s">
        <v>161</v>
      </c>
      <c r="L196" s="260"/>
      <c r="M196" s="261" t="s">
        <v>19</v>
      </c>
      <c r="N196" s="262" t="s">
        <v>47</v>
      </c>
      <c r="O196" s="85"/>
      <c r="P196" s="222">
        <f>O196*H196</f>
        <v>0</v>
      </c>
      <c r="Q196" s="222">
        <v>0.050999999999999997</v>
      </c>
      <c r="R196" s="222">
        <f>Q196*H196</f>
        <v>0.050999999999999997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205</v>
      </c>
      <c r="AT196" s="224" t="s">
        <v>229</v>
      </c>
      <c r="AU196" s="224" t="s">
        <v>86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162</v>
      </c>
      <c r="BM196" s="224" t="s">
        <v>1217</v>
      </c>
    </row>
    <row r="197" s="2" customFormat="1" ht="24.15" customHeight="1">
      <c r="A197" s="39"/>
      <c r="B197" s="40"/>
      <c r="C197" s="253" t="s">
        <v>343</v>
      </c>
      <c r="D197" s="253" t="s">
        <v>229</v>
      </c>
      <c r="E197" s="254" t="s">
        <v>1218</v>
      </c>
      <c r="F197" s="255" t="s">
        <v>1219</v>
      </c>
      <c r="G197" s="256" t="s">
        <v>322</v>
      </c>
      <c r="H197" s="257">
        <v>2</v>
      </c>
      <c r="I197" s="258"/>
      <c r="J197" s="259">
        <f>ROUND(I197*H197,2)</f>
        <v>0</v>
      </c>
      <c r="K197" s="255" t="s">
        <v>161</v>
      </c>
      <c r="L197" s="260"/>
      <c r="M197" s="261" t="s">
        <v>19</v>
      </c>
      <c r="N197" s="262" t="s">
        <v>47</v>
      </c>
      <c r="O197" s="85"/>
      <c r="P197" s="222">
        <f>O197*H197</f>
        <v>0</v>
      </c>
      <c r="Q197" s="222">
        <v>0.068000000000000005</v>
      </c>
      <c r="R197" s="222">
        <f>Q197*H197</f>
        <v>0.13600000000000001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205</v>
      </c>
      <c r="AT197" s="224" t="s">
        <v>229</v>
      </c>
      <c r="AU197" s="224" t="s">
        <v>86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162</v>
      </c>
      <c r="BM197" s="224" t="s">
        <v>1220</v>
      </c>
    </row>
    <row r="198" s="2" customFormat="1" ht="33" customHeight="1">
      <c r="A198" s="39"/>
      <c r="B198" s="40"/>
      <c r="C198" s="213" t="s">
        <v>351</v>
      </c>
      <c r="D198" s="213" t="s">
        <v>157</v>
      </c>
      <c r="E198" s="214" t="s">
        <v>1221</v>
      </c>
      <c r="F198" s="215" t="s">
        <v>1222</v>
      </c>
      <c r="G198" s="216" t="s">
        <v>322</v>
      </c>
      <c r="H198" s="217">
        <v>1</v>
      </c>
      <c r="I198" s="218"/>
      <c r="J198" s="219">
        <f>ROUND(I198*H198,2)</f>
        <v>0</v>
      </c>
      <c r="K198" s="215" t="s">
        <v>161</v>
      </c>
      <c r="L198" s="45"/>
      <c r="M198" s="220" t="s">
        <v>19</v>
      </c>
      <c r="N198" s="221" t="s">
        <v>47</v>
      </c>
      <c r="O198" s="85"/>
      <c r="P198" s="222">
        <f>O198*H198</f>
        <v>0</v>
      </c>
      <c r="Q198" s="222">
        <v>0.087419999999999998</v>
      </c>
      <c r="R198" s="222">
        <f>Q198*H198</f>
        <v>0.087419999999999998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162</v>
      </c>
      <c r="AT198" s="224" t="s">
        <v>157</v>
      </c>
      <c r="AU198" s="224" t="s">
        <v>86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162</v>
      </c>
      <c r="BM198" s="224" t="s">
        <v>1223</v>
      </c>
    </row>
    <row r="199" s="2" customFormat="1">
      <c r="A199" s="39"/>
      <c r="B199" s="40"/>
      <c r="C199" s="41"/>
      <c r="D199" s="226" t="s">
        <v>164</v>
      </c>
      <c r="E199" s="41"/>
      <c r="F199" s="227" t="s">
        <v>1224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164</v>
      </c>
      <c r="AU199" s="18" t="s">
        <v>86</v>
      </c>
    </row>
    <row r="200" s="2" customFormat="1" ht="24.15" customHeight="1">
      <c r="A200" s="39"/>
      <c r="B200" s="40"/>
      <c r="C200" s="253" t="s">
        <v>356</v>
      </c>
      <c r="D200" s="253" t="s">
        <v>229</v>
      </c>
      <c r="E200" s="254" t="s">
        <v>1225</v>
      </c>
      <c r="F200" s="255" t="s">
        <v>1226</v>
      </c>
      <c r="G200" s="256" t="s">
        <v>322</v>
      </c>
      <c r="H200" s="257">
        <v>1</v>
      </c>
      <c r="I200" s="258"/>
      <c r="J200" s="259">
        <f>ROUND(I200*H200,2)</f>
        <v>0</v>
      </c>
      <c r="K200" s="255" t="s">
        <v>161</v>
      </c>
      <c r="L200" s="260"/>
      <c r="M200" s="261" t="s">
        <v>19</v>
      </c>
      <c r="N200" s="262" t="s">
        <v>47</v>
      </c>
      <c r="O200" s="85"/>
      <c r="P200" s="222">
        <f>O200*H200</f>
        <v>0</v>
      </c>
      <c r="Q200" s="222">
        <v>0.081000000000000003</v>
      </c>
      <c r="R200" s="222">
        <f>Q200*H200</f>
        <v>0.081000000000000003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205</v>
      </c>
      <c r="AT200" s="224" t="s">
        <v>229</v>
      </c>
      <c r="AU200" s="224" t="s">
        <v>86</v>
      </c>
      <c r="AY200" s="18" t="s">
        <v>155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84</v>
      </c>
      <c r="BK200" s="225">
        <f>ROUND(I200*H200,2)</f>
        <v>0</v>
      </c>
      <c r="BL200" s="18" t="s">
        <v>162</v>
      </c>
      <c r="BM200" s="224" t="s">
        <v>1227</v>
      </c>
    </row>
    <row r="201" s="2" customFormat="1" ht="49.05" customHeight="1">
      <c r="A201" s="39"/>
      <c r="B201" s="40"/>
      <c r="C201" s="213" t="s">
        <v>361</v>
      </c>
      <c r="D201" s="213" t="s">
        <v>157</v>
      </c>
      <c r="E201" s="214" t="s">
        <v>1228</v>
      </c>
      <c r="F201" s="215" t="s">
        <v>1229</v>
      </c>
      <c r="G201" s="216" t="s">
        <v>200</v>
      </c>
      <c r="H201" s="217">
        <v>0.80400000000000005</v>
      </c>
      <c r="I201" s="218"/>
      <c r="J201" s="219">
        <f>ROUND(I201*H201,2)</f>
        <v>0</v>
      </c>
      <c r="K201" s="215" t="s">
        <v>161</v>
      </c>
      <c r="L201" s="45"/>
      <c r="M201" s="220" t="s">
        <v>19</v>
      </c>
      <c r="N201" s="221" t="s">
        <v>47</v>
      </c>
      <c r="O201" s="85"/>
      <c r="P201" s="222">
        <f>O201*H201</f>
        <v>0</v>
      </c>
      <c r="Q201" s="222">
        <v>2.3010199999999998</v>
      </c>
      <c r="R201" s="222">
        <f>Q201*H201</f>
        <v>1.85002008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162</v>
      </c>
      <c r="AT201" s="224" t="s">
        <v>157</v>
      </c>
      <c r="AU201" s="224" t="s">
        <v>86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162</v>
      </c>
      <c r="BM201" s="224" t="s">
        <v>1230</v>
      </c>
    </row>
    <row r="202" s="2" customFormat="1">
      <c r="A202" s="39"/>
      <c r="B202" s="40"/>
      <c r="C202" s="41"/>
      <c r="D202" s="226" t="s">
        <v>164</v>
      </c>
      <c r="E202" s="41"/>
      <c r="F202" s="227" t="s">
        <v>1231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164</v>
      </c>
      <c r="AU202" s="18" t="s">
        <v>86</v>
      </c>
    </row>
    <row r="203" s="13" customFormat="1">
      <c r="A203" s="13"/>
      <c r="B203" s="231"/>
      <c r="C203" s="232"/>
      <c r="D203" s="233" t="s">
        <v>166</v>
      </c>
      <c r="E203" s="234" t="s">
        <v>19</v>
      </c>
      <c r="F203" s="235" t="s">
        <v>1232</v>
      </c>
      <c r="G203" s="232"/>
      <c r="H203" s="236">
        <v>0.80400000000000005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166</v>
      </c>
      <c r="AU203" s="242" t="s">
        <v>86</v>
      </c>
      <c r="AV203" s="13" t="s">
        <v>86</v>
      </c>
      <c r="AW203" s="13" t="s">
        <v>37</v>
      </c>
      <c r="AX203" s="13" t="s">
        <v>76</v>
      </c>
      <c r="AY203" s="242" t="s">
        <v>155</v>
      </c>
    </row>
    <row r="204" s="15" customFormat="1">
      <c r="A204" s="15"/>
      <c r="B204" s="264"/>
      <c r="C204" s="265"/>
      <c r="D204" s="233" t="s">
        <v>166</v>
      </c>
      <c r="E204" s="266" t="s">
        <v>19</v>
      </c>
      <c r="F204" s="267" t="s">
        <v>307</v>
      </c>
      <c r="G204" s="265"/>
      <c r="H204" s="268">
        <v>0.80400000000000005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166</v>
      </c>
      <c r="AU204" s="274" t="s">
        <v>86</v>
      </c>
      <c r="AV204" s="15" t="s">
        <v>162</v>
      </c>
      <c r="AW204" s="15" t="s">
        <v>37</v>
      </c>
      <c r="AX204" s="15" t="s">
        <v>84</v>
      </c>
      <c r="AY204" s="274" t="s">
        <v>155</v>
      </c>
    </row>
    <row r="205" s="12" customFormat="1" ht="22.8" customHeight="1">
      <c r="A205" s="12"/>
      <c r="B205" s="197"/>
      <c r="C205" s="198"/>
      <c r="D205" s="199" t="s">
        <v>75</v>
      </c>
      <c r="E205" s="211" t="s">
        <v>183</v>
      </c>
      <c r="F205" s="211" t="s">
        <v>249</v>
      </c>
      <c r="G205" s="198"/>
      <c r="H205" s="198"/>
      <c r="I205" s="201"/>
      <c r="J205" s="212">
        <f>BK205</f>
        <v>0</v>
      </c>
      <c r="K205" s="198"/>
      <c r="L205" s="203"/>
      <c r="M205" s="204"/>
      <c r="N205" s="205"/>
      <c r="O205" s="205"/>
      <c r="P205" s="206">
        <f>SUM(P206:P221)</f>
        <v>0</v>
      </c>
      <c r="Q205" s="205"/>
      <c r="R205" s="206">
        <f>SUM(R206:R221)</f>
        <v>14.098023</v>
      </c>
      <c r="S205" s="205"/>
      <c r="T205" s="207">
        <f>SUM(T206:T221)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8" t="s">
        <v>84</v>
      </c>
      <c r="AT205" s="209" t="s">
        <v>75</v>
      </c>
      <c r="AU205" s="209" t="s">
        <v>84</v>
      </c>
      <c r="AY205" s="208" t="s">
        <v>155</v>
      </c>
      <c r="BK205" s="210">
        <f>SUM(BK206:BK221)</f>
        <v>0</v>
      </c>
    </row>
    <row r="206" s="2" customFormat="1" ht="33" customHeight="1">
      <c r="A206" s="39"/>
      <c r="B206" s="40"/>
      <c r="C206" s="213" t="s">
        <v>367</v>
      </c>
      <c r="D206" s="213" t="s">
        <v>157</v>
      </c>
      <c r="E206" s="214" t="s">
        <v>1233</v>
      </c>
      <c r="F206" s="215" t="s">
        <v>1234</v>
      </c>
      <c r="G206" s="216" t="s">
        <v>160</v>
      </c>
      <c r="H206" s="217">
        <v>11.609999999999999</v>
      </c>
      <c r="I206" s="218"/>
      <c r="J206" s="219">
        <f>ROUND(I206*H206,2)</f>
        <v>0</v>
      </c>
      <c r="K206" s="215" t="s">
        <v>161</v>
      </c>
      <c r="L206" s="45"/>
      <c r="M206" s="220" t="s">
        <v>19</v>
      </c>
      <c r="N206" s="221" t="s">
        <v>47</v>
      </c>
      <c r="O206" s="85"/>
      <c r="P206" s="222">
        <f>O206*H206</f>
        <v>0</v>
      </c>
      <c r="Q206" s="222">
        <v>0.68999999999999995</v>
      </c>
      <c r="R206" s="222">
        <f>Q206*H206</f>
        <v>8.0108999999999995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162</v>
      </c>
      <c r="AT206" s="224" t="s">
        <v>157</v>
      </c>
      <c r="AU206" s="224" t="s">
        <v>86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162</v>
      </c>
      <c r="BM206" s="224" t="s">
        <v>1235</v>
      </c>
    </row>
    <row r="207" s="2" customFormat="1">
      <c r="A207" s="39"/>
      <c r="B207" s="40"/>
      <c r="C207" s="41"/>
      <c r="D207" s="226" t="s">
        <v>164</v>
      </c>
      <c r="E207" s="41"/>
      <c r="F207" s="227" t="s">
        <v>1236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164</v>
      </c>
      <c r="AU207" s="18" t="s">
        <v>86</v>
      </c>
    </row>
    <row r="208" s="13" customFormat="1">
      <c r="A208" s="13"/>
      <c r="B208" s="231"/>
      <c r="C208" s="232"/>
      <c r="D208" s="233" t="s">
        <v>166</v>
      </c>
      <c r="E208" s="234" t="s">
        <v>19</v>
      </c>
      <c r="F208" s="235" t="s">
        <v>1103</v>
      </c>
      <c r="G208" s="232"/>
      <c r="H208" s="236">
        <v>4.1799999999999997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166</v>
      </c>
      <c r="AU208" s="242" t="s">
        <v>86</v>
      </c>
      <c r="AV208" s="13" t="s">
        <v>86</v>
      </c>
      <c r="AW208" s="13" t="s">
        <v>37</v>
      </c>
      <c r="AX208" s="13" t="s">
        <v>76</v>
      </c>
      <c r="AY208" s="242" t="s">
        <v>155</v>
      </c>
    </row>
    <row r="209" s="13" customFormat="1">
      <c r="A209" s="13"/>
      <c r="B209" s="231"/>
      <c r="C209" s="232"/>
      <c r="D209" s="233" t="s">
        <v>166</v>
      </c>
      <c r="E209" s="234" t="s">
        <v>19</v>
      </c>
      <c r="F209" s="235" t="s">
        <v>1104</v>
      </c>
      <c r="G209" s="232"/>
      <c r="H209" s="236">
        <v>7.4299999999999997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166</v>
      </c>
      <c r="AU209" s="242" t="s">
        <v>86</v>
      </c>
      <c r="AV209" s="13" t="s">
        <v>86</v>
      </c>
      <c r="AW209" s="13" t="s">
        <v>37</v>
      </c>
      <c r="AX209" s="13" t="s">
        <v>76</v>
      </c>
      <c r="AY209" s="242" t="s">
        <v>155</v>
      </c>
    </row>
    <row r="210" s="15" customFormat="1">
      <c r="A210" s="15"/>
      <c r="B210" s="264"/>
      <c r="C210" s="265"/>
      <c r="D210" s="233" t="s">
        <v>166</v>
      </c>
      <c r="E210" s="266" t="s">
        <v>19</v>
      </c>
      <c r="F210" s="267" t="s">
        <v>307</v>
      </c>
      <c r="G210" s="265"/>
      <c r="H210" s="268">
        <v>11.609999999999999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166</v>
      </c>
      <c r="AU210" s="274" t="s">
        <v>86</v>
      </c>
      <c r="AV210" s="15" t="s">
        <v>162</v>
      </c>
      <c r="AW210" s="15" t="s">
        <v>37</v>
      </c>
      <c r="AX210" s="15" t="s">
        <v>84</v>
      </c>
      <c r="AY210" s="274" t="s">
        <v>155</v>
      </c>
    </row>
    <row r="211" s="2" customFormat="1" ht="49.05" customHeight="1">
      <c r="A211" s="39"/>
      <c r="B211" s="40"/>
      <c r="C211" s="213" t="s">
        <v>379</v>
      </c>
      <c r="D211" s="213" t="s">
        <v>157</v>
      </c>
      <c r="E211" s="214" t="s">
        <v>1237</v>
      </c>
      <c r="F211" s="215" t="s">
        <v>1238</v>
      </c>
      <c r="G211" s="216" t="s">
        <v>160</v>
      </c>
      <c r="H211" s="217">
        <v>11.609999999999999</v>
      </c>
      <c r="I211" s="218"/>
      <c r="J211" s="219">
        <f>ROUND(I211*H211,2)</f>
        <v>0</v>
      </c>
      <c r="K211" s="215" t="s">
        <v>161</v>
      </c>
      <c r="L211" s="45"/>
      <c r="M211" s="220" t="s">
        <v>19</v>
      </c>
      <c r="N211" s="221" t="s">
        <v>47</v>
      </c>
      <c r="O211" s="85"/>
      <c r="P211" s="222">
        <f>O211*H211</f>
        <v>0</v>
      </c>
      <c r="Q211" s="222">
        <v>0.26375999999999999</v>
      </c>
      <c r="R211" s="222">
        <f>Q211*H211</f>
        <v>3.0622535999999996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162</v>
      </c>
      <c r="AT211" s="224" t="s">
        <v>157</v>
      </c>
      <c r="AU211" s="224" t="s">
        <v>86</v>
      </c>
      <c r="AY211" s="18" t="s">
        <v>155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162</v>
      </c>
      <c r="BM211" s="224" t="s">
        <v>1239</v>
      </c>
    </row>
    <row r="212" s="2" customFormat="1">
      <c r="A212" s="39"/>
      <c r="B212" s="40"/>
      <c r="C212" s="41"/>
      <c r="D212" s="226" t="s">
        <v>164</v>
      </c>
      <c r="E212" s="41"/>
      <c r="F212" s="227" t="s">
        <v>1240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164</v>
      </c>
      <c r="AU212" s="18" t="s">
        <v>86</v>
      </c>
    </row>
    <row r="213" s="2" customFormat="1" ht="24.15" customHeight="1">
      <c r="A213" s="39"/>
      <c r="B213" s="40"/>
      <c r="C213" s="213" t="s">
        <v>388</v>
      </c>
      <c r="D213" s="213" t="s">
        <v>157</v>
      </c>
      <c r="E213" s="214" t="s">
        <v>1241</v>
      </c>
      <c r="F213" s="215" t="s">
        <v>1242</v>
      </c>
      <c r="G213" s="216" t="s">
        <v>160</v>
      </c>
      <c r="H213" s="217">
        <v>23.219999999999999</v>
      </c>
      <c r="I213" s="218"/>
      <c r="J213" s="219">
        <f>ROUND(I213*H213,2)</f>
        <v>0</v>
      </c>
      <c r="K213" s="215" t="s">
        <v>161</v>
      </c>
      <c r="L213" s="45"/>
      <c r="M213" s="220" t="s">
        <v>19</v>
      </c>
      <c r="N213" s="221" t="s">
        <v>47</v>
      </c>
      <c r="O213" s="85"/>
      <c r="P213" s="222">
        <f>O213*H213</f>
        <v>0</v>
      </c>
      <c r="Q213" s="222">
        <v>0.00060999999999999997</v>
      </c>
      <c r="R213" s="222">
        <f>Q213*H213</f>
        <v>0.014164199999999998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162</v>
      </c>
      <c r="AT213" s="224" t="s">
        <v>157</v>
      </c>
      <c r="AU213" s="224" t="s">
        <v>86</v>
      </c>
      <c r="AY213" s="18" t="s">
        <v>155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162</v>
      </c>
      <c r="BM213" s="224" t="s">
        <v>1243</v>
      </c>
    </row>
    <row r="214" s="2" customFormat="1">
      <c r="A214" s="39"/>
      <c r="B214" s="40"/>
      <c r="C214" s="41"/>
      <c r="D214" s="226" t="s">
        <v>164</v>
      </c>
      <c r="E214" s="41"/>
      <c r="F214" s="227" t="s">
        <v>1244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164</v>
      </c>
      <c r="AU214" s="18" t="s">
        <v>86</v>
      </c>
    </row>
    <row r="215" s="13" customFormat="1">
      <c r="A215" s="13"/>
      <c r="B215" s="231"/>
      <c r="C215" s="232"/>
      <c r="D215" s="233" t="s">
        <v>166</v>
      </c>
      <c r="E215" s="234" t="s">
        <v>19</v>
      </c>
      <c r="F215" s="235" t="s">
        <v>1245</v>
      </c>
      <c r="G215" s="232"/>
      <c r="H215" s="236">
        <v>8.3599999999999994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166</v>
      </c>
      <c r="AU215" s="242" t="s">
        <v>86</v>
      </c>
      <c r="AV215" s="13" t="s">
        <v>86</v>
      </c>
      <c r="AW215" s="13" t="s">
        <v>37</v>
      </c>
      <c r="AX215" s="13" t="s">
        <v>76</v>
      </c>
      <c r="AY215" s="242" t="s">
        <v>155</v>
      </c>
    </row>
    <row r="216" s="13" customFormat="1">
      <c r="A216" s="13"/>
      <c r="B216" s="231"/>
      <c r="C216" s="232"/>
      <c r="D216" s="233" t="s">
        <v>166</v>
      </c>
      <c r="E216" s="234" t="s">
        <v>19</v>
      </c>
      <c r="F216" s="235" t="s">
        <v>1246</v>
      </c>
      <c r="G216" s="232"/>
      <c r="H216" s="236">
        <v>14.859999999999999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166</v>
      </c>
      <c r="AU216" s="242" t="s">
        <v>86</v>
      </c>
      <c r="AV216" s="13" t="s">
        <v>86</v>
      </c>
      <c r="AW216" s="13" t="s">
        <v>37</v>
      </c>
      <c r="AX216" s="13" t="s">
        <v>76</v>
      </c>
      <c r="AY216" s="242" t="s">
        <v>155</v>
      </c>
    </row>
    <row r="217" s="15" customFormat="1">
      <c r="A217" s="15"/>
      <c r="B217" s="264"/>
      <c r="C217" s="265"/>
      <c r="D217" s="233" t="s">
        <v>166</v>
      </c>
      <c r="E217" s="266" t="s">
        <v>19</v>
      </c>
      <c r="F217" s="267" t="s">
        <v>307</v>
      </c>
      <c r="G217" s="265"/>
      <c r="H217" s="268">
        <v>23.219999999999999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166</v>
      </c>
      <c r="AU217" s="274" t="s">
        <v>86</v>
      </c>
      <c r="AV217" s="15" t="s">
        <v>162</v>
      </c>
      <c r="AW217" s="15" t="s">
        <v>37</v>
      </c>
      <c r="AX217" s="15" t="s">
        <v>84</v>
      </c>
      <c r="AY217" s="274" t="s">
        <v>155</v>
      </c>
    </row>
    <row r="218" s="2" customFormat="1" ht="44.25" customHeight="1">
      <c r="A218" s="39"/>
      <c r="B218" s="40"/>
      <c r="C218" s="213" t="s">
        <v>393</v>
      </c>
      <c r="D218" s="213" t="s">
        <v>157</v>
      </c>
      <c r="E218" s="214" t="s">
        <v>1247</v>
      </c>
      <c r="F218" s="215" t="s">
        <v>1248</v>
      </c>
      <c r="G218" s="216" t="s">
        <v>160</v>
      </c>
      <c r="H218" s="217">
        <v>11.609999999999999</v>
      </c>
      <c r="I218" s="218"/>
      <c r="J218" s="219">
        <f>ROUND(I218*H218,2)</f>
        <v>0</v>
      </c>
      <c r="K218" s="215" t="s">
        <v>161</v>
      </c>
      <c r="L218" s="45"/>
      <c r="M218" s="220" t="s">
        <v>19</v>
      </c>
      <c r="N218" s="221" t="s">
        <v>47</v>
      </c>
      <c r="O218" s="85"/>
      <c r="P218" s="222">
        <f>O218*H218</f>
        <v>0</v>
      </c>
      <c r="Q218" s="222">
        <v>0.10373</v>
      </c>
      <c r="R218" s="222">
        <f>Q218*H218</f>
        <v>1.2043052999999999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162</v>
      </c>
      <c r="AT218" s="224" t="s">
        <v>157</v>
      </c>
      <c r="AU218" s="224" t="s">
        <v>86</v>
      </c>
      <c r="AY218" s="18" t="s">
        <v>155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84</v>
      </c>
      <c r="BK218" s="225">
        <f>ROUND(I218*H218,2)</f>
        <v>0</v>
      </c>
      <c r="BL218" s="18" t="s">
        <v>162</v>
      </c>
      <c r="BM218" s="224" t="s">
        <v>1249</v>
      </c>
    </row>
    <row r="219" s="2" customFormat="1">
      <c r="A219" s="39"/>
      <c r="B219" s="40"/>
      <c r="C219" s="41"/>
      <c r="D219" s="226" t="s">
        <v>164</v>
      </c>
      <c r="E219" s="41"/>
      <c r="F219" s="227" t="s">
        <v>1250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164</v>
      </c>
      <c r="AU219" s="18" t="s">
        <v>86</v>
      </c>
    </row>
    <row r="220" s="2" customFormat="1" ht="44.25" customHeight="1">
      <c r="A220" s="39"/>
      <c r="B220" s="40"/>
      <c r="C220" s="213" t="s">
        <v>397</v>
      </c>
      <c r="D220" s="213" t="s">
        <v>157</v>
      </c>
      <c r="E220" s="214" t="s">
        <v>1251</v>
      </c>
      <c r="F220" s="215" t="s">
        <v>1252</v>
      </c>
      <c r="G220" s="216" t="s">
        <v>160</v>
      </c>
      <c r="H220" s="217">
        <v>11.609999999999999</v>
      </c>
      <c r="I220" s="218"/>
      <c r="J220" s="219">
        <f>ROUND(I220*H220,2)</f>
        <v>0</v>
      </c>
      <c r="K220" s="215" t="s">
        <v>161</v>
      </c>
      <c r="L220" s="45"/>
      <c r="M220" s="220" t="s">
        <v>19</v>
      </c>
      <c r="N220" s="221" t="s">
        <v>47</v>
      </c>
      <c r="O220" s="85"/>
      <c r="P220" s="222">
        <f>O220*H220</f>
        <v>0</v>
      </c>
      <c r="Q220" s="222">
        <v>0.15559000000000001</v>
      </c>
      <c r="R220" s="222">
        <f>Q220*H220</f>
        <v>1.8063999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162</v>
      </c>
      <c r="AT220" s="224" t="s">
        <v>157</v>
      </c>
      <c r="AU220" s="224" t="s">
        <v>86</v>
      </c>
      <c r="AY220" s="18" t="s">
        <v>155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162</v>
      </c>
      <c r="BM220" s="224" t="s">
        <v>1253</v>
      </c>
    </row>
    <row r="221" s="2" customFormat="1">
      <c r="A221" s="39"/>
      <c r="B221" s="40"/>
      <c r="C221" s="41"/>
      <c r="D221" s="226" t="s">
        <v>164</v>
      </c>
      <c r="E221" s="41"/>
      <c r="F221" s="227" t="s">
        <v>1254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164</v>
      </c>
      <c r="AU221" s="18" t="s">
        <v>86</v>
      </c>
    </row>
    <row r="222" s="12" customFormat="1" ht="22.8" customHeight="1">
      <c r="A222" s="12"/>
      <c r="B222" s="197"/>
      <c r="C222" s="198"/>
      <c r="D222" s="199" t="s">
        <v>75</v>
      </c>
      <c r="E222" s="211" t="s">
        <v>190</v>
      </c>
      <c r="F222" s="211" t="s">
        <v>1255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SUM(P223:P230)</f>
        <v>0</v>
      </c>
      <c r="Q222" s="205"/>
      <c r="R222" s="206">
        <f>SUM(R223:R230)</f>
        <v>0.0040000000000000001</v>
      </c>
      <c r="S222" s="205"/>
      <c r="T222" s="207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84</v>
      </c>
      <c r="AT222" s="209" t="s">
        <v>75</v>
      </c>
      <c r="AU222" s="209" t="s">
        <v>84</v>
      </c>
      <c r="AY222" s="208" t="s">
        <v>155</v>
      </c>
      <c r="BK222" s="210">
        <f>SUM(BK223:BK230)</f>
        <v>0</v>
      </c>
    </row>
    <row r="223" s="2" customFormat="1" ht="37.8" customHeight="1">
      <c r="A223" s="39"/>
      <c r="B223" s="40"/>
      <c r="C223" s="213" t="s">
        <v>402</v>
      </c>
      <c r="D223" s="213" t="s">
        <v>157</v>
      </c>
      <c r="E223" s="214" t="s">
        <v>1256</v>
      </c>
      <c r="F223" s="215" t="s">
        <v>1257</v>
      </c>
      <c r="G223" s="216" t="s">
        <v>160</v>
      </c>
      <c r="H223" s="217">
        <v>0.32100000000000001</v>
      </c>
      <c r="I223" s="218"/>
      <c r="J223" s="219">
        <f>ROUND(I223*H223,2)</f>
        <v>0</v>
      </c>
      <c r="K223" s="215" t="s">
        <v>161</v>
      </c>
      <c r="L223" s="45"/>
      <c r="M223" s="220" t="s">
        <v>19</v>
      </c>
      <c r="N223" s="221" t="s">
        <v>47</v>
      </c>
      <c r="O223" s="85"/>
      <c r="P223" s="222">
        <f>O223*H223</f>
        <v>0</v>
      </c>
      <c r="Q223" s="222">
        <v>0.0080000000000000002</v>
      </c>
      <c r="R223" s="222">
        <f>Q223*H223</f>
        <v>0.002568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162</v>
      </c>
      <c r="AT223" s="224" t="s">
        <v>157</v>
      </c>
      <c r="AU223" s="224" t="s">
        <v>86</v>
      </c>
      <c r="AY223" s="18" t="s">
        <v>155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162</v>
      </c>
      <c r="BM223" s="224" t="s">
        <v>1258</v>
      </c>
    </row>
    <row r="224" s="2" customFormat="1">
      <c r="A224" s="39"/>
      <c r="B224" s="40"/>
      <c r="C224" s="41"/>
      <c r="D224" s="226" t="s">
        <v>164</v>
      </c>
      <c r="E224" s="41"/>
      <c r="F224" s="227" t="s">
        <v>1259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164</v>
      </c>
      <c r="AU224" s="18" t="s">
        <v>86</v>
      </c>
    </row>
    <row r="225" s="13" customFormat="1">
      <c r="A225" s="13"/>
      <c r="B225" s="231"/>
      <c r="C225" s="232"/>
      <c r="D225" s="233" t="s">
        <v>166</v>
      </c>
      <c r="E225" s="234" t="s">
        <v>19</v>
      </c>
      <c r="F225" s="235" t="s">
        <v>1260</v>
      </c>
      <c r="G225" s="232"/>
      <c r="H225" s="236">
        <v>0.32100000000000001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166</v>
      </c>
      <c r="AU225" s="242" t="s">
        <v>86</v>
      </c>
      <c r="AV225" s="13" t="s">
        <v>86</v>
      </c>
      <c r="AW225" s="13" t="s">
        <v>37</v>
      </c>
      <c r="AX225" s="13" t="s">
        <v>76</v>
      </c>
      <c r="AY225" s="242" t="s">
        <v>155</v>
      </c>
    </row>
    <row r="226" s="15" customFormat="1">
      <c r="A226" s="15"/>
      <c r="B226" s="264"/>
      <c r="C226" s="265"/>
      <c r="D226" s="233" t="s">
        <v>166</v>
      </c>
      <c r="E226" s="266" t="s">
        <v>19</v>
      </c>
      <c r="F226" s="267" t="s">
        <v>307</v>
      </c>
      <c r="G226" s="265"/>
      <c r="H226" s="268">
        <v>0.32100000000000001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166</v>
      </c>
      <c r="AU226" s="274" t="s">
        <v>86</v>
      </c>
      <c r="AV226" s="15" t="s">
        <v>162</v>
      </c>
      <c r="AW226" s="15" t="s">
        <v>37</v>
      </c>
      <c r="AX226" s="15" t="s">
        <v>84</v>
      </c>
      <c r="AY226" s="274" t="s">
        <v>155</v>
      </c>
    </row>
    <row r="227" s="2" customFormat="1" ht="37.8" customHeight="1">
      <c r="A227" s="39"/>
      <c r="B227" s="40"/>
      <c r="C227" s="213" t="s">
        <v>406</v>
      </c>
      <c r="D227" s="213" t="s">
        <v>157</v>
      </c>
      <c r="E227" s="214" t="s">
        <v>1261</v>
      </c>
      <c r="F227" s="215" t="s">
        <v>1262</v>
      </c>
      <c r="G227" s="216" t="s">
        <v>160</v>
      </c>
      <c r="H227" s="217">
        <v>0.17899999999999999</v>
      </c>
      <c r="I227" s="218"/>
      <c r="J227" s="219">
        <f>ROUND(I227*H227,2)</f>
        <v>0</v>
      </c>
      <c r="K227" s="215" t="s">
        <v>161</v>
      </c>
      <c r="L227" s="45"/>
      <c r="M227" s="220" t="s">
        <v>19</v>
      </c>
      <c r="N227" s="221" t="s">
        <v>47</v>
      </c>
      <c r="O227" s="85"/>
      <c r="P227" s="222">
        <f>O227*H227</f>
        <v>0</v>
      </c>
      <c r="Q227" s="222">
        <v>0.0080000000000000002</v>
      </c>
      <c r="R227" s="222">
        <f>Q227*H227</f>
        <v>0.0014319999999999999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162</v>
      </c>
      <c r="AT227" s="224" t="s">
        <v>157</v>
      </c>
      <c r="AU227" s="224" t="s">
        <v>86</v>
      </c>
      <c r="AY227" s="18" t="s">
        <v>155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84</v>
      </c>
      <c r="BK227" s="225">
        <f>ROUND(I227*H227,2)</f>
        <v>0</v>
      </c>
      <c r="BL227" s="18" t="s">
        <v>162</v>
      </c>
      <c r="BM227" s="224" t="s">
        <v>1263</v>
      </c>
    </row>
    <row r="228" s="2" customFormat="1">
      <c r="A228" s="39"/>
      <c r="B228" s="40"/>
      <c r="C228" s="41"/>
      <c r="D228" s="226" t="s">
        <v>164</v>
      </c>
      <c r="E228" s="41"/>
      <c r="F228" s="227" t="s">
        <v>1264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164</v>
      </c>
      <c r="AU228" s="18" t="s">
        <v>86</v>
      </c>
    </row>
    <row r="229" s="13" customFormat="1">
      <c r="A229" s="13"/>
      <c r="B229" s="231"/>
      <c r="C229" s="232"/>
      <c r="D229" s="233" t="s">
        <v>166</v>
      </c>
      <c r="E229" s="234" t="s">
        <v>19</v>
      </c>
      <c r="F229" s="235" t="s">
        <v>1265</v>
      </c>
      <c r="G229" s="232"/>
      <c r="H229" s="236">
        <v>0.17899999999999999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166</v>
      </c>
      <c r="AU229" s="242" t="s">
        <v>86</v>
      </c>
      <c r="AV229" s="13" t="s">
        <v>86</v>
      </c>
      <c r="AW229" s="13" t="s">
        <v>37</v>
      </c>
      <c r="AX229" s="13" t="s">
        <v>76</v>
      </c>
      <c r="AY229" s="242" t="s">
        <v>155</v>
      </c>
    </row>
    <row r="230" s="15" customFormat="1">
      <c r="A230" s="15"/>
      <c r="B230" s="264"/>
      <c r="C230" s="265"/>
      <c r="D230" s="233" t="s">
        <v>166</v>
      </c>
      <c r="E230" s="266" t="s">
        <v>19</v>
      </c>
      <c r="F230" s="267" t="s">
        <v>307</v>
      </c>
      <c r="G230" s="265"/>
      <c r="H230" s="268">
        <v>0.17899999999999999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166</v>
      </c>
      <c r="AU230" s="274" t="s">
        <v>86</v>
      </c>
      <c r="AV230" s="15" t="s">
        <v>162</v>
      </c>
      <c r="AW230" s="15" t="s">
        <v>37</v>
      </c>
      <c r="AX230" s="15" t="s">
        <v>84</v>
      </c>
      <c r="AY230" s="274" t="s">
        <v>155</v>
      </c>
    </row>
    <row r="231" s="12" customFormat="1" ht="22.8" customHeight="1">
      <c r="A231" s="12"/>
      <c r="B231" s="197"/>
      <c r="C231" s="198"/>
      <c r="D231" s="199" t="s">
        <v>75</v>
      </c>
      <c r="E231" s="211" t="s">
        <v>205</v>
      </c>
      <c r="F231" s="211" t="s">
        <v>527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SUM(P232:P283)</f>
        <v>0</v>
      </c>
      <c r="Q231" s="205"/>
      <c r="R231" s="206">
        <f>SUM(R232:R283)</f>
        <v>16.096289850000002</v>
      </c>
      <c r="S231" s="205"/>
      <c r="T231" s="207">
        <f>SUM(T232:T283)</f>
        <v>0.030699999999999998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84</v>
      </c>
      <c r="AT231" s="209" t="s">
        <v>75</v>
      </c>
      <c r="AU231" s="209" t="s">
        <v>84</v>
      </c>
      <c r="AY231" s="208" t="s">
        <v>155</v>
      </c>
      <c r="BK231" s="210">
        <f>SUM(BK232:BK283)</f>
        <v>0</v>
      </c>
    </row>
    <row r="232" s="2" customFormat="1" ht="37.8" customHeight="1">
      <c r="A232" s="39"/>
      <c r="B232" s="40"/>
      <c r="C232" s="213" t="s">
        <v>410</v>
      </c>
      <c r="D232" s="213" t="s">
        <v>157</v>
      </c>
      <c r="E232" s="214" t="s">
        <v>1266</v>
      </c>
      <c r="F232" s="215" t="s">
        <v>1267</v>
      </c>
      <c r="G232" s="216" t="s">
        <v>186</v>
      </c>
      <c r="H232" s="217">
        <v>177</v>
      </c>
      <c r="I232" s="218"/>
      <c r="J232" s="219">
        <f>ROUND(I232*H232,2)</f>
        <v>0</v>
      </c>
      <c r="K232" s="215" t="s">
        <v>161</v>
      </c>
      <c r="L232" s="45"/>
      <c r="M232" s="220" t="s">
        <v>19</v>
      </c>
      <c r="N232" s="221" t="s">
        <v>47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162</v>
      </c>
      <c r="AT232" s="224" t="s">
        <v>157</v>
      </c>
      <c r="AU232" s="224" t="s">
        <v>86</v>
      </c>
      <c r="AY232" s="18" t="s">
        <v>155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84</v>
      </c>
      <c r="BK232" s="225">
        <f>ROUND(I232*H232,2)</f>
        <v>0</v>
      </c>
      <c r="BL232" s="18" t="s">
        <v>162</v>
      </c>
      <c r="BM232" s="224" t="s">
        <v>1268</v>
      </c>
    </row>
    <row r="233" s="2" customFormat="1">
      <c r="A233" s="39"/>
      <c r="B233" s="40"/>
      <c r="C233" s="41"/>
      <c r="D233" s="226" t="s">
        <v>164</v>
      </c>
      <c r="E233" s="41"/>
      <c r="F233" s="227" t="s">
        <v>1269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164</v>
      </c>
      <c r="AU233" s="18" t="s">
        <v>86</v>
      </c>
    </row>
    <row r="234" s="2" customFormat="1" ht="24.15" customHeight="1">
      <c r="A234" s="39"/>
      <c r="B234" s="40"/>
      <c r="C234" s="253" t="s">
        <v>416</v>
      </c>
      <c r="D234" s="253" t="s">
        <v>229</v>
      </c>
      <c r="E234" s="254" t="s">
        <v>1270</v>
      </c>
      <c r="F234" s="255" t="s">
        <v>1271</v>
      </c>
      <c r="G234" s="256" t="s">
        <v>186</v>
      </c>
      <c r="H234" s="257">
        <v>179.655</v>
      </c>
      <c r="I234" s="258"/>
      <c r="J234" s="259">
        <f>ROUND(I234*H234,2)</f>
        <v>0</v>
      </c>
      <c r="K234" s="255" t="s">
        <v>161</v>
      </c>
      <c r="L234" s="260"/>
      <c r="M234" s="261" t="s">
        <v>19</v>
      </c>
      <c r="N234" s="262" t="s">
        <v>47</v>
      </c>
      <c r="O234" s="85"/>
      <c r="P234" s="222">
        <f>O234*H234</f>
        <v>0</v>
      </c>
      <c r="Q234" s="222">
        <v>0.00027</v>
      </c>
      <c r="R234" s="222">
        <f>Q234*H234</f>
        <v>0.048506850000000004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205</v>
      </c>
      <c r="AT234" s="224" t="s">
        <v>229</v>
      </c>
      <c r="AU234" s="224" t="s">
        <v>86</v>
      </c>
      <c r="AY234" s="18" t="s">
        <v>155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84</v>
      </c>
      <c r="BK234" s="225">
        <f>ROUND(I234*H234,2)</f>
        <v>0</v>
      </c>
      <c r="BL234" s="18" t="s">
        <v>162</v>
      </c>
      <c r="BM234" s="224" t="s">
        <v>1272</v>
      </c>
    </row>
    <row r="235" s="13" customFormat="1">
      <c r="A235" s="13"/>
      <c r="B235" s="231"/>
      <c r="C235" s="232"/>
      <c r="D235" s="233" t="s">
        <v>166</v>
      </c>
      <c r="E235" s="234" t="s">
        <v>19</v>
      </c>
      <c r="F235" s="235" t="s">
        <v>1273</v>
      </c>
      <c r="G235" s="232"/>
      <c r="H235" s="236">
        <v>179.655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166</v>
      </c>
      <c r="AU235" s="242" t="s">
        <v>86</v>
      </c>
      <c r="AV235" s="13" t="s">
        <v>86</v>
      </c>
      <c r="AW235" s="13" t="s">
        <v>37</v>
      </c>
      <c r="AX235" s="13" t="s">
        <v>76</v>
      </c>
      <c r="AY235" s="242" t="s">
        <v>155</v>
      </c>
    </row>
    <row r="236" s="15" customFormat="1">
      <c r="A236" s="15"/>
      <c r="B236" s="264"/>
      <c r="C236" s="265"/>
      <c r="D236" s="233" t="s">
        <v>166</v>
      </c>
      <c r="E236" s="266" t="s">
        <v>19</v>
      </c>
      <c r="F236" s="267" t="s">
        <v>307</v>
      </c>
      <c r="G236" s="265"/>
      <c r="H236" s="268">
        <v>179.655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166</v>
      </c>
      <c r="AU236" s="274" t="s">
        <v>86</v>
      </c>
      <c r="AV236" s="15" t="s">
        <v>162</v>
      </c>
      <c r="AW236" s="15" t="s">
        <v>37</v>
      </c>
      <c r="AX236" s="15" t="s">
        <v>84</v>
      </c>
      <c r="AY236" s="274" t="s">
        <v>155</v>
      </c>
    </row>
    <row r="237" s="2" customFormat="1" ht="24.15" customHeight="1">
      <c r="A237" s="39"/>
      <c r="B237" s="40"/>
      <c r="C237" s="213" t="s">
        <v>423</v>
      </c>
      <c r="D237" s="213" t="s">
        <v>157</v>
      </c>
      <c r="E237" s="214" t="s">
        <v>1274</v>
      </c>
      <c r="F237" s="215" t="s">
        <v>1275</v>
      </c>
      <c r="G237" s="216" t="s">
        <v>186</v>
      </c>
      <c r="H237" s="217">
        <v>1</v>
      </c>
      <c r="I237" s="218"/>
      <c r="J237" s="219">
        <f>ROUND(I237*H237,2)</f>
        <v>0</v>
      </c>
      <c r="K237" s="215" t="s">
        <v>161</v>
      </c>
      <c r="L237" s="45"/>
      <c r="M237" s="220" t="s">
        <v>19</v>
      </c>
      <c r="N237" s="221" t="s">
        <v>47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0.00069999999999999999</v>
      </c>
      <c r="T237" s="223">
        <f>S237*H237</f>
        <v>0.00069999999999999999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162</v>
      </c>
      <c r="AT237" s="224" t="s">
        <v>157</v>
      </c>
      <c r="AU237" s="224" t="s">
        <v>86</v>
      </c>
      <c r="AY237" s="18" t="s">
        <v>155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84</v>
      </c>
      <c r="BK237" s="225">
        <f>ROUND(I237*H237,2)</f>
        <v>0</v>
      </c>
      <c r="BL237" s="18" t="s">
        <v>162</v>
      </c>
      <c r="BM237" s="224" t="s">
        <v>1276</v>
      </c>
    </row>
    <row r="238" s="2" customFormat="1">
      <c r="A238" s="39"/>
      <c r="B238" s="40"/>
      <c r="C238" s="41"/>
      <c r="D238" s="226" t="s">
        <v>164</v>
      </c>
      <c r="E238" s="41"/>
      <c r="F238" s="227" t="s">
        <v>1277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164</v>
      </c>
      <c r="AU238" s="18" t="s">
        <v>86</v>
      </c>
    </row>
    <row r="239" s="2" customFormat="1" ht="24.15" customHeight="1">
      <c r="A239" s="39"/>
      <c r="B239" s="40"/>
      <c r="C239" s="213" t="s">
        <v>430</v>
      </c>
      <c r="D239" s="213" t="s">
        <v>157</v>
      </c>
      <c r="E239" s="214" t="s">
        <v>1278</v>
      </c>
      <c r="F239" s="215" t="s">
        <v>1279</v>
      </c>
      <c r="G239" s="216" t="s">
        <v>186</v>
      </c>
      <c r="H239" s="217">
        <v>155</v>
      </c>
      <c r="I239" s="218"/>
      <c r="J239" s="219">
        <f>ROUND(I239*H239,2)</f>
        <v>0</v>
      </c>
      <c r="K239" s="215" t="s">
        <v>161</v>
      </c>
      <c r="L239" s="45"/>
      <c r="M239" s="220" t="s">
        <v>19</v>
      </c>
      <c r="N239" s="221" t="s">
        <v>47</v>
      </c>
      <c r="O239" s="85"/>
      <c r="P239" s="222">
        <f>O239*H239</f>
        <v>0</v>
      </c>
      <c r="Q239" s="222">
        <v>2.0000000000000002E-05</v>
      </c>
      <c r="R239" s="222">
        <f>Q239*H239</f>
        <v>0.0031000000000000003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162</v>
      </c>
      <c r="AT239" s="224" t="s">
        <v>157</v>
      </c>
      <c r="AU239" s="224" t="s">
        <v>86</v>
      </c>
      <c r="AY239" s="18" t="s">
        <v>155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84</v>
      </c>
      <c r="BK239" s="225">
        <f>ROUND(I239*H239,2)</f>
        <v>0</v>
      </c>
      <c r="BL239" s="18" t="s">
        <v>162</v>
      </c>
      <c r="BM239" s="224" t="s">
        <v>1280</v>
      </c>
    </row>
    <row r="240" s="2" customFormat="1">
      <c r="A240" s="39"/>
      <c r="B240" s="40"/>
      <c r="C240" s="41"/>
      <c r="D240" s="226" t="s">
        <v>164</v>
      </c>
      <c r="E240" s="41"/>
      <c r="F240" s="227" t="s">
        <v>1281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164</v>
      </c>
      <c r="AU240" s="18" t="s">
        <v>86</v>
      </c>
    </row>
    <row r="241" s="2" customFormat="1" ht="24.15" customHeight="1">
      <c r="A241" s="39"/>
      <c r="B241" s="40"/>
      <c r="C241" s="253" t="s">
        <v>282</v>
      </c>
      <c r="D241" s="253" t="s">
        <v>229</v>
      </c>
      <c r="E241" s="254" t="s">
        <v>1282</v>
      </c>
      <c r="F241" s="255" t="s">
        <v>1283</v>
      </c>
      <c r="G241" s="256" t="s">
        <v>186</v>
      </c>
      <c r="H241" s="257">
        <v>159.65000000000001</v>
      </c>
      <c r="I241" s="258"/>
      <c r="J241" s="259">
        <f>ROUND(I241*H241,2)</f>
        <v>0</v>
      </c>
      <c r="K241" s="255" t="s">
        <v>161</v>
      </c>
      <c r="L241" s="260"/>
      <c r="M241" s="261" t="s">
        <v>19</v>
      </c>
      <c r="N241" s="262" t="s">
        <v>47</v>
      </c>
      <c r="O241" s="85"/>
      <c r="P241" s="222">
        <f>O241*H241</f>
        <v>0</v>
      </c>
      <c r="Q241" s="222">
        <v>0.01602</v>
      </c>
      <c r="R241" s="222">
        <f>Q241*H241</f>
        <v>2.5575930000000002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205</v>
      </c>
      <c r="AT241" s="224" t="s">
        <v>229</v>
      </c>
      <c r="AU241" s="224" t="s">
        <v>86</v>
      </c>
      <c r="AY241" s="18" t="s">
        <v>155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162</v>
      </c>
      <c r="BM241" s="224" t="s">
        <v>1284</v>
      </c>
    </row>
    <row r="242" s="13" customFormat="1">
      <c r="A242" s="13"/>
      <c r="B242" s="231"/>
      <c r="C242" s="232"/>
      <c r="D242" s="233" t="s">
        <v>166</v>
      </c>
      <c r="E242" s="234" t="s">
        <v>19</v>
      </c>
      <c r="F242" s="235" t="s">
        <v>1285</v>
      </c>
      <c r="G242" s="232"/>
      <c r="H242" s="236">
        <v>159.65000000000001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166</v>
      </c>
      <c r="AU242" s="242" t="s">
        <v>86</v>
      </c>
      <c r="AV242" s="13" t="s">
        <v>86</v>
      </c>
      <c r="AW242" s="13" t="s">
        <v>37</v>
      </c>
      <c r="AX242" s="13" t="s">
        <v>76</v>
      </c>
      <c r="AY242" s="242" t="s">
        <v>155</v>
      </c>
    </row>
    <row r="243" s="15" customFormat="1">
      <c r="A243" s="15"/>
      <c r="B243" s="264"/>
      <c r="C243" s="265"/>
      <c r="D243" s="233" t="s">
        <v>166</v>
      </c>
      <c r="E243" s="266" t="s">
        <v>19</v>
      </c>
      <c r="F243" s="267" t="s">
        <v>307</v>
      </c>
      <c r="G243" s="265"/>
      <c r="H243" s="268">
        <v>159.65000000000001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166</v>
      </c>
      <c r="AU243" s="274" t="s">
        <v>86</v>
      </c>
      <c r="AV243" s="15" t="s">
        <v>162</v>
      </c>
      <c r="AW243" s="15" t="s">
        <v>37</v>
      </c>
      <c r="AX243" s="15" t="s">
        <v>84</v>
      </c>
      <c r="AY243" s="274" t="s">
        <v>155</v>
      </c>
    </row>
    <row r="244" s="2" customFormat="1" ht="33" customHeight="1">
      <c r="A244" s="39"/>
      <c r="B244" s="40"/>
      <c r="C244" s="213" t="s">
        <v>288</v>
      </c>
      <c r="D244" s="213" t="s">
        <v>157</v>
      </c>
      <c r="E244" s="214" t="s">
        <v>1286</v>
      </c>
      <c r="F244" s="215" t="s">
        <v>1287</v>
      </c>
      <c r="G244" s="216" t="s">
        <v>186</v>
      </c>
      <c r="H244" s="217">
        <v>1</v>
      </c>
      <c r="I244" s="218"/>
      <c r="J244" s="219">
        <f>ROUND(I244*H244,2)</f>
        <v>0</v>
      </c>
      <c r="K244" s="215" t="s">
        <v>161</v>
      </c>
      <c r="L244" s="45"/>
      <c r="M244" s="220" t="s">
        <v>19</v>
      </c>
      <c r="N244" s="221" t="s">
        <v>47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0.029999999999999999</v>
      </c>
      <c r="T244" s="223">
        <f>S244*H244</f>
        <v>0.029999999999999999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162</v>
      </c>
      <c r="AT244" s="224" t="s">
        <v>157</v>
      </c>
      <c r="AU244" s="224" t="s">
        <v>86</v>
      </c>
      <c r="AY244" s="18" t="s">
        <v>155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84</v>
      </c>
      <c r="BK244" s="225">
        <f>ROUND(I244*H244,2)</f>
        <v>0</v>
      </c>
      <c r="BL244" s="18" t="s">
        <v>162</v>
      </c>
      <c r="BM244" s="224" t="s">
        <v>1288</v>
      </c>
    </row>
    <row r="245" s="2" customFormat="1">
      <c r="A245" s="39"/>
      <c r="B245" s="40"/>
      <c r="C245" s="41"/>
      <c r="D245" s="226" t="s">
        <v>164</v>
      </c>
      <c r="E245" s="41"/>
      <c r="F245" s="227" t="s">
        <v>1289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164</v>
      </c>
      <c r="AU245" s="18" t="s">
        <v>86</v>
      </c>
    </row>
    <row r="246" s="2" customFormat="1" ht="37.8" customHeight="1">
      <c r="A246" s="39"/>
      <c r="B246" s="40"/>
      <c r="C246" s="213" t="s">
        <v>373</v>
      </c>
      <c r="D246" s="213" t="s">
        <v>157</v>
      </c>
      <c r="E246" s="214" t="s">
        <v>1290</v>
      </c>
      <c r="F246" s="215" t="s">
        <v>1291</v>
      </c>
      <c r="G246" s="216" t="s">
        <v>322</v>
      </c>
      <c r="H246" s="217">
        <v>5</v>
      </c>
      <c r="I246" s="218"/>
      <c r="J246" s="219">
        <f>ROUND(I246*H246,2)</f>
        <v>0</v>
      </c>
      <c r="K246" s="215" t="s">
        <v>161</v>
      </c>
      <c r="L246" s="45"/>
      <c r="M246" s="220" t="s">
        <v>19</v>
      </c>
      <c r="N246" s="221" t="s">
        <v>47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162</v>
      </c>
      <c r="AT246" s="224" t="s">
        <v>157</v>
      </c>
      <c r="AU246" s="224" t="s">
        <v>86</v>
      </c>
      <c r="AY246" s="18" t="s">
        <v>155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84</v>
      </c>
      <c r="BK246" s="225">
        <f>ROUND(I246*H246,2)</f>
        <v>0</v>
      </c>
      <c r="BL246" s="18" t="s">
        <v>162</v>
      </c>
      <c r="BM246" s="224" t="s">
        <v>1292</v>
      </c>
    </row>
    <row r="247" s="2" customFormat="1">
      <c r="A247" s="39"/>
      <c r="B247" s="40"/>
      <c r="C247" s="41"/>
      <c r="D247" s="226" t="s">
        <v>164</v>
      </c>
      <c r="E247" s="41"/>
      <c r="F247" s="227" t="s">
        <v>1293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164</v>
      </c>
      <c r="AU247" s="18" t="s">
        <v>86</v>
      </c>
    </row>
    <row r="248" s="2" customFormat="1" ht="16.5" customHeight="1">
      <c r="A248" s="39"/>
      <c r="B248" s="40"/>
      <c r="C248" s="253" t="s">
        <v>632</v>
      </c>
      <c r="D248" s="253" t="s">
        <v>229</v>
      </c>
      <c r="E248" s="254" t="s">
        <v>1294</v>
      </c>
      <c r="F248" s="255" t="s">
        <v>1295</v>
      </c>
      <c r="G248" s="256" t="s">
        <v>322</v>
      </c>
      <c r="H248" s="257">
        <v>5</v>
      </c>
      <c r="I248" s="258"/>
      <c r="J248" s="259">
        <f>ROUND(I248*H248,2)</f>
        <v>0</v>
      </c>
      <c r="K248" s="255" t="s">
        <v>161</v>
      </c>
      <c r="L248" s="260"/>
      <c r="M248" s="261" t="s">
        <v>19</v>
      </c>
      <c r="N248" s="262" t="s">
        <v>47</v>
      </c>
      <c r="O248" s="85"/>
      <c r="P248" s="222">
        <f>O248*H248</f>
        <v>0</v>
      </c>
      <c r="Q248" s="222">
        <v>8.0000000000000007E-05</v>
      </c>
      <c r="R248" s="222">
        <f>Q248*H248</f>
        <v>0.00040000000000000002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205</v>
      </c>
      <c r="AT248" s="224" t="s">
        <v>229</v>
      </c>
      <c r="AU248" s="224" t="s">
        <v>86</v>
      </c>
      <c r="AY248" s="18" t="s">
        <v>155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84</v>
      </c>
      <c r="BK248" s="225">
        <f>ROUND(I248*H248,2)</f>
        <v>0</v>
      </c>
      <c r="BL248" s="18" t="s">
        <v>162</v>
      </c>
      <c r="BM248" s="224" t="s">
        <v>1296</v>
      </c>
    </row>
    <row r="249" s="2" customFormat="1" ht="37.8" customHeight="1">
      <c r="A249" s="39"/>
      <c r="B249" s="40"/>
      <c r="C249" s="213" t="s">
        <v>719</v>
      </c>
      <c r="D249" s="213" t="s">
        <v>157</v>
      </c>
      <c r="E249" s="214" t="s">
        <v>1297</v>
      </c>
      <c r="F249" s="215" t="s">
        <v>1298</v>
      </c>
      <c r="G249" s="216" t="s">
        <v>322</v>
      </c>
      <c r="H249" s="217">
        <v>9</v>
      </c>
      <c r="I249" s="218"/>
      <c r="J249" s="219">
        <f>ROUND(I249*H249,2)</f>
        <v>0</v>
      </c>
      <c r="K249" s="215" t="s">
        <v>161</v>
      </c>
      <c r="L249" s="45"/>
      <c r="M249" s="220" t="s">
        <v>19</v>
      </c>
      <c r="N249" s="221" t="s">
        <v>47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162</v>
      </c>
      <c r="AT249" s="224" t="s">
        <v>157</v>
      </c>
      <c r="AU249" s="224" t="s">
        <v>86</v>
      </c>
      <c r="AY249" s="18" t="s">
        <v>155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84</v>
      </c>
      <c r="BK249" s="225">
        <f>ROUND(I249*H249,2)</f>
        <v>0</v>
      </c>
      <c r="BL249" s="18" t="s">
        <v>162</v>
      </c>
      <c r="BM249" s="224" t="s">
        <v>1299</v>
      </c>
    </row>
    <row r="250" s="2" customFormat="1">
      <c r="A250" s="39"/>
      <c r="B250" s="40"/>
      <c r="C250" s="41"/>
      <c r="D250" s="226" t="s">
        <v>164</v>
      </c>
      <c r="E250" s="41"/>
      <c r="F250" s="227" t="s">
        <v>1300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164</v>
      </c>
      <c r="AU250" s="18" t="s">
        <v>86</v>
      </c>
    </row>
    <row r="251" s="2" customFormat="1" ht="16.5" customHeight="1">
      <c r="A251" s="39"/>
      <c r="B251" s="40"/>
      <c r="C251" s="253" t="s">
        <v>635</v>
      </c>
      <c r="D251" s="253" t="s">
        <v>229</v>
      </c>
      <c r="E251" s="254" t="s">
        <v>1301</v>
      </c>
      <c r="F251" s="255" t="s">
        <v>1302</v>
      </c>
      <c r="G251" s="256" t="s">
        <v>322</v>
      </c>
      <c r="H251" s="257">
        <v>9</v>
      </c>
      <c r="I251" s="258"/>
      <c r="J251" s="259">
        <f>ROUND(I251*H251,2)</f>
        <v>0</v>
      </c>
      <c r="K251" s="255" t="s">
        <v>161</v>
      </c>
      <c r="L251" s="260"/>
      <c r="M251" s="261" t="s">
        <v>19</v>
      </c>
      <c r="N251" s="262" t="s">
        <v>47</v>
      </c>
      <c r="O251" s="85"/>
      <c r="P251" s="222">
        <f>O251*H251</f>
        <v>0</v>
      </c>
      <c r="Q251" s="222">
        <v>0.00089999999999999998</v>
      </c>
      <c r="R251" s="222">
        <f>Q251*H251</f>
        <v>0.0080999999999999996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205</v>
      </c>
      <c r="AT251" s="224" t="s">
        <v>229</v>
      </c>
      <c r="AU251" s="224" t="s">
        <v>86</v>
      </c>
      <c r="AY251" s="18" t="s">
        <v>155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84</v>
      </c>
      <c r="BK251" s="225">
        <f>ROUND(I251*H251,2)</f>
        <v>0</v>
      </c>
      <c r="BL251" s="18" t="s">
        <v>162</v>
      </c>
      <c r="BM251" s="224" t="s">
        <v>1303</v>
      </c>
    </row>
    <row r="252" s="2" customFormat="1" ht="24.15" customHeight="1">
      <c r="A252" s="39"/>
      <c r="B252" s="40"/>
      <c r="C252" s="213" t="s">
        <v>726</v>
      </c>
      <c r="D252" s="213" t="s">
        <v>157</v>
      </c>
      <c r="E252" s="214" t="s">
        <v>1304</v>
      </c>
      <c r="F252" s="215" t="s">
        <v>1305</v>
      </c>
      <c r="G252" s="216" t="s">
        <v>322</v>
      </c>
      <c r="H252" s="217">
        <v>1</v>
      </c>
      <c r="I252" s="218"/>
      <c r="J252" s="219">
        <f>ROUND(I252*H252,2)</f>
        <v>0</v>
      </c>
      <c r="K252" s="215" t="s">
        <v>161</v>
      </c>
      <c r="L252" s="45"/>
      <c r="M252" s="220" t="s">
        <v>19</v>
      </c>
      <c r="N252" s="221" t="s">
        <v>47</v>
      </c>
      <c r="O252" s="85"/>
      <c r="P252" s="222">
        <f>O252*H252</f>
        <v>0</v>
      </c>
      <c r="Q252" s="222">
        <v>0.00038000000000000002</v>
      </c>
      <c r="R252" s="222">
        <f>Q252*H252</f>
        <v>0.00038000000000000002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162</v>
      </c>
      <c r="AT252" s="224" t="s">
        <v>157</v>
      </c>
      <c r="AU252" s="224" t="s">
        <v>86</v>
      </c>
      <c r="AY252" s="18" t="s">
        <v>155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84</v>
      </c>
      <c r="BK252" s="225">
        <f>ROUND(I252*H252,2)</f>
        <v>0</v>
      </c>
      <c r="BL252" s="18" t="s">
        <v>162</v>
      </c>
      <c r="BM252" s="224" t="s">
        <v>1306</v>
      </c>
    </row>
    <row r="253" s="2" customFormat="1">
      <c r="A253" s="39"/>
      <c r="B253" s="40"/>
      <c r="C253" s="41"/>
      <c r="D253" s="226" t="s">
        <v>164</v>
      </c>
      <c r="E253" s="41"/>
      <c r="F253" s="227" t="s">
        <v>1307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164</v>
      </c>
      <c r="AU253" s="18" t="s">
        <v>86</v>
      </c>
    </row>
    <row r="254" s="13" customFormat="1">
      <c r="A254" s="13"/>
      <c r="B254" s="231"/>
      <c r="C254" s="232"/>
      <c r="D254" s="233" t="s">
        <v>166</v>
      </c>
      <c r="E254" s="234" t="s">
        <v>19</v>
      </c>
      <c r="F254" s="235" t="s">
        <v>1308</v>
      </c>
      <c r="G254" s="232"/>
      <c r="H254" s="236">
        <v>1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166</v>
      </c>
      <c r="AU254" s="242" t="s">
        <v>86</v>
      </c>
      <c r="AV254" s="13" t="s">
        <v>86</v>
      </c>
      <c r="AW254" s="13" t="s">
        <v>37</v>
      </c>
      <c r="AX254" s="13" t="s">
        <v>76</v>
      </c>
      <c r="AY254" s="242" t="s">
        <v>155</v>
      </c>
    </row>
    <row r="255" s="15" customFormat="1">
      <c r="A255" s="15"/>
      <c r="B255" s="264"/>
      <c r="C255" s="265"/>
      <c r="D255" s="233" t="s">
        <v>166</v>
      </c>
      <c r="E255" s="266" t="s">
        <v>19</v>
      </c>
      <c r="F255" s="267" t="s">
        <v>307</v>
      </c>
      <c r="G255" s="265"/>
      <c r="H255" s="268">
        <v>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166</v>
      </c>
      <c r="AU255" s="274" t="s">
        <v>86</v>
      </c>
      <c r="AV255" s="15" t="s">
        <v>162</v>
      </c>
      <c r="AW255" s="15" t="s">
        <v>37</v>
      </c>
      <c r="AX255" s="15" t="s">
        <v>84</v>
      </c>
      <c r="AY255" s="274" t="s">
        <v>155</v>
      </c>
    </row>
    <row r="256" s="2" customFormat="1" ht="24.15" customHeight="1">
      <c r="A256" s="39"/>
      <c r="B256" s="40"/>
      <c r="C256" s="213" t="s">
        <v>638</v>
      </c>
      <c r="D256" s="213" t="s">
        <v>157</v>
      </c>
      <c r="E256" s="214" t="s">
        <v>1309</v>
      </c>
      <c r="F256" s="215" t="s">
        <v>1310</v>
      </c>
      <c r="G256" s="216" t="s">
        <v>186</v>
      </c>
      <c r="H256" s="217">
        <v>177</v>
      </c>
      <c r="I256" s="218"/>
      <c r="J256" s="219">
        <f>ROUND(I256*H256,2)</f>
        <v>0</v>
      </c>
      <c r="K256" s="215" t="s">
        <v>161</v>
      </c>
      <c r="L256" s="45"/>
      <c r="M256" s="220" t="s">
        <v>19</v>
      </c>
      <c r="N256" s="221" t="s">
        <v>47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162</v>
      </c>
      <c r="AT256" s="224" t="s">
        <v>157</v>
      </c>
      <c r="AU256" s="224" t="s">
        <v>86</v>
      </c>
      <c r="AY256" s="18" t="s">
        <v>155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84</v>
      </c>
      <c r="BK256" s="225">
        <f>ROUND(I256*H256,2)</f>
        <v>0</v>
      </c>
      <c r="BL256" s="18" t="s">
        <v>162</v>
      </c>
      <c r="BM256" s="224" t="s">
        <v>1311</v>
      </c>
    </row>
    <row r="257" s="2" customFormat="1">
      <c r="A257" s="39"/>
      <c r="B257" s="40"/>
      <c r="C257" s="41"/>
      <c r="D257" s="226" t="s">
        <v>164</v>
      </c>
      <c r="E257" s="41"/>
      <c r="F257" s="227" t="s">
        <v>1312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164</v>
      </c>
      <c r="AU257" s="18" t="s">
        <v>86</v>
      </c>
    </row>
    <row r="258" s="2" customFormat="1" ht="16.5" customHeight="1">
      <c r="A258" s="39"/>
      <c r="B258" s="40"/>
      <c r="C258" s="213" t="s">
        <v>1313</v>
      </c>
      <c r="D258" s="213" t="s">
        <v>157</v>
      </c>
      <c r="E258" s="214" t="s">
        <v>1314</v>
      </c>
      <c r="F258" s="215" t="s">
        <v>1315</v>
      </c>
      <c r="G258" s="216" t="s">
        <v>186</v>
      </c>
      <c r="H258" s="217">
        <v>177</v>
      </c>
      <c r="I258" s="218"/>
      <c r="J258" s="219">
        <f>ROUND(I258*H258,2)</f>
        <v>0</v>
      </c>
      <c r="K258" s="215" t="s">
        <v>161</v>
      </c>
      <c r="L258" s="45"/>
      <c r="M258" s="220" t="s">
        <v>19</v>
      </c>
      <c r="N258" s="221" t="s">
        <v>47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162</v>
      </c>
      <c r="AT258" s="224" t="s">
        <v>157</v>
      </c>
      <c r="AU258" s="224" t="s">
        <v>86</v>
      </c>
      <c r="AY258" s="18" t="s">
        <v>155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84</v>
      </c>
      <c r="BK258" s="225">
        <f>ROUND(I258*H258,2)</f>
        <v>0</v>
      </c>
      <c r="BL258" s="18" t="s">
        <v>162</v>
      </c>
      <c r="BM258" s="224" t="s">
        <v>1316</v>
      </c>
    </row>
    <row r="259" s="2" customFormat="1">
      <c r="A259" s="39"/>
      <c r="B259" s="40"/>
      <c r="C259" s="41"/>
      <c r="D259" s="226" t="s">
        <v>164</v>
      </c>
      <c r="E259" s="41"/>
      <c r="F259" s="227" t="s">
        <v>1317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164</v>
      </c>
      <c r="AU259" s="18" t="s">
        <v>86</v>
      </c>
    </row>
    <row r="260" s="2" customFormat="1" ht="24.15" customHeight="1">
      <c r="A260" s="39"/>
      <c r="B260" s="40"/>
      <c r="C260" s="213" t="s">
        <v>645</v>
      </c>
      <c r="D260" s="213" t="s">
        <v>157</v>
      </c>
      <c r="E260" s="214" t="s">
        <v>1318</v>
      </c>
      <c r="F260" s="215" t="s">
        <v>1319</v>
      </c>
      <c r="G260" s="216" t="s">
        <v>322</v>
      </c>
      <c r="H260" s="217">
        <v>1</v>
      </c>
      <c r="I260" s="218"/>
      <c r="J260" s="219">
        <f>ROUND(I260*H260,2)</f>
        <v>0</v>
      </c>
      <c r="K260" s="215" t="s">
        <v>161</v>
      </c>
      <c r="L260" s="45"/>
      <c r="M260" s="220" t="s">
        <v>19</v>
      </c>
      <c r="N260" s="221" t="s">
        <v>47</v>
      </c>
      <c r="O260" s="85"/>
      <c r="P260" s="222">
        <f>O260*H260</f>
        <v>0</v>
      </c>
      <c r="Q260" s="222">
        <v>0.45937</v>
      </c>
      <c r="R260" s="222">
        <f>Q260*H260</f>
        <v>0.45937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162</v>
      </c>
      <c r="AT260" s="224" t="s">
        <v>157</v>
      </c>
      <c r="AU260" s="224" t="s">
        <v>86</v>
      </c>
      <c r="AY260" s="18" t="s">
        <v>155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162</v>
      </c>
      <c r="BM260" s="224" t="s">
        <v>1320</v>
      </c>
    </row>
    <row r="261" s="2" customFormat="1">
      <c r="A261" s="39"/>
      <c r="B261" s="40"/>
      <c r="C261" s="41"/>
      <c r="D261" s="226" t="s">
        <v>164</v>
      </c>
      <c r="E261" s="41"/>
      <c r="F261" s="227" t="s">
        <v>1321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164</v>
      </c>
      <c r="AU261" s="18" t="s">
        <v>86</v>
      </c>
    </row>
    <row r="262" s="2" customFormat="1" ht="24.15" customHeight="1">
      <c r="A262" s="39"/>
      <c r="B262" s="40"/>
      <c r="C262" s="213" t="s">
        <v>1322</v>
      </c>
      <c r="D262" s="213" t="s">
        <v>157</v>
      </c>
      <c r="E262" s="214" t="s">
        <v>1323</v>
      </c>
      <c r="F262" s="215" t="s">
        <v>1324</v>
      </c>
      <c r="G262" s="216" t="s">
        <v>186</v>
      </c>
      <c r="H262" s="217">
        <v>155</v>
      </c>
      <c r="I262" s="218"/>
      <c r="J262" s="219">
        <f>ROUND(I262*H262,2)</f>
        <v>0</v>
      </c>
      <c r="K262" s="215" t="s">
        <v>161</v>
      </c>
      <c r="L262" s="45"/>
      <c r="M262" s="220" t="s">
        <v>19</v>
      </c>
      <c r="N262" s="221" t="s">
        <v>47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162</v>
      </c>
      <c r="AT262" s="224" t="s">
        <v>157</v>
      </c>
      <c r="AU262" s="224" t="s">
        <v>86</v>
      </c>
      <c r="AY262" s="18" t="s">
        <v>155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84</v>
      </c>
      <c r="BK262" s="225">
        <f>ROUND(I262*H262,2)</f>
        <v>0</v>
      </c>
      <c r="BL262" s="18" t="s">
        <v>162</v>
      </c>
      <c r="BM262" s="224" t="s">
        <v>1325</v>
      </c>
    </row>
    <row r="263" s="2" customFormat="1">
      <c r="A263" s="39"/>
      <c r="B263" s="40"/>
      <c r="C263" s="41"/>
      <c r="D263" s="226" t="s">
        <v>164</v>
      </c>
      <c r="E263" s="41"/>
      <c r="F263" s="227" t="s">
        <v>1326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164</v>
      </c>
      <c r="AU263" s="18" t="s">
        <v>86</v>
      </c>
    </row>
    <row r="264" s="2" customFormat="1" ht="24.15" customHeight="1">
      <c r="A264" s="39"/>
      <c r="B264" s="40"/>
      <c r="C264" s="213" t="s">
        <v>648</v>
      </c>
      <c r="D264" s="213" t="s">
        <v>157</v>
      </c>
      <c r="E264" s="214" t="s">
        <v>1327</v>
      </c>
      <c r="F264" s="215" t="s">
        <v>1328</v>
      </c>
      <c r="G264" s="216" t="s">
        <v>322</v>
      </c>
      <c r="H264" s="217">
        <v>4</v>
      </c>
      <c r="I264" s="218"/>
      <c r="J264" s="219">
        <f>ROUND(I264*H264,2)</f>
        <v>0</v>
      </c>
      <c r="K264" s="215" t="s">
        <v>161</v>
      </c>
      <c r="L264" s="45"/>
      <c r="M264" s="220" t="s">
        <v>19</v>
      </c>
      <c r="N264" s="221" t="s">
        <v>47</v>
      </c>
      <c r="O264" s="85"/>
      <c r="P264" s="222">
        <f>O264*H264</f>
        <v>0</v>
      </c>
      <c r="Q264" s="222">
        <v>0.41948000000000002</v>
      </c>
      <c r="R264" s="222">
        <f>Q264*H264</f>
        <v>1.6779200000000001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162</v>
      </c>
      <c r="AT264" s="224" t="s">
        <v>157</v>
      </c>
      <c r="AU264" s="224" t="s">
        <v>86</v>
      </c>
      <c r="AY264" s="18" t="s">
        <v>155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84</v>
      </c>
      <c r="BK264" s="225">
        <f>ROUND(I264*H264,2)</f>
        <v>0</v>
      </c>
      <c r="BL264" s="18" t="s">
        <v>162</v>
      </c>
      <c r="BM264" s="224" t="s">
        <v>1329</v>
      </c>
    </row>
    <row r="265" s="2" customFormat="1">
      <c r="A265" s="39"/>
      <c r="B265" s="40"/>
      <c r="C265" s="41"/>
      <c r="D265" s="226" t="s">
        <v>164</v>
      </c>
      <c r="E265" s="41"/>
      <c r="F265" s="227" t="s">
        <v>1330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164</v>
      </c>
      <c r="AU265" s="18" t="s">
        <v>86</v>
      </c>
    </row>
    <row r="266" s="2" customFormat="1" ht="21.75" customHeight="1">
      <c r="A266" s="39"/>
      <c r="B266" s="40"/>
      <c r="C266" s="253" t="s">
        <v>1331</v>
      </c>
      <c r="D266" s="253" t="s">
        <v>229</v>
      </c>
      <c r="E266" s="254" t="s">
        <v>1332</v>
      </c>
      <c r="F266" s="255" t="s">
        <v>1333</v>
      </c>
      <c r="G266" s="256" t="s">
        <v>322</v>
      </c>
      <c r="H266" s="257">
        <v>4</v>
      </c>
      <c r="I266" s="258"/>
      <c r="J266" s="259">
        <f>ROUND(I266*H266,2)</f>
        <v>0</v>
      </c>
      <c r="K266" s="255" t="s">
        <v>161</v>
      </c>
      <c r="L266" s="260"/>
      <c r="M266" s="261" t="s">
        <v>19</v>
      </c>
      <c r="N266" s="262" t="s">
        <v>47</v>
      </c>
      <c r="O266" s="85"/>
      <c r="P266" s="222">
        <f>O266*H266</f>
        <v>0</v>
      </c>
      <c r="Q266" s="222">
        <v>1.6000000000000001</v>
      </c>
      <c r="R266" s="222">
        <f>Q266*H266</f>
        <v>6.4000000000000004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205</v>
      </c>
      <c r="AT266" s="224" t="s">
        <v>229</v>
      </c>
      <c r="AU266" s="224" t="s">
        <v>86</v>
      </c>
      <c r="AY266" s="18" t="s">
        <v>155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84</v>
      </c>
      <c r="BK266" s="225">
        <f>ROUND(I266*H266,2)</f>
        <v>0</v>
      </c>
      <c r="BL266" s="18" t="s">
        <v>162</v>
      </c>
      <c r="BM266" s="224" t="s">
        <v>1334</v>
      </c>
    </row>
    <row r="267" s="2" customFormat="1" ht="24.15" customHeight="1">
      <c r="A267" s="39"/>
      <c r="B267" s="40"/>
      <c r="C267" s="253" t="s">
        <v>651</v>
      </c>
      <c r="D267" s="253" t="s">
        <v>229</v>
      </c>
      <c r="E267" s="254" t="s">
        <v>1335</v>
      </c>
      <c r="F267" s="255" t="s">
        <v>1336</v>
      </c>
      <c r="G267" s="256" t="s">
        <v>322</v>
      </c>
      <c r="H267" s="257">
        <v>8</v>
      </c>
      <c r="I267" s="258"/>
      <c r="J267" s="259">
        <f>ROUND(I267*H267,2)</f>
        <v>0</v>
      </c>
      <c r="K267" s="255" t="s">
        <v>161</v>
      </c>
      <c r="L267" s="260"/>
      <c r="M267" s="261" t="s">
        <v>19</v>
      </c>
      <c r="N267" s="262" t="s">
        <v>47</v>
      </c>
      <c r="O267" s="85"/>
      <c r="P267" s="222">
        <f>O267*H267</f>
        <v>0</v>
      </c>
      <c r="Q267" s="222">
        <v>0.002</v>
      </c>
      <c r="R267" s="222">
        <f>Q267*H267</f>
        <v>0.016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205</v>
      </c>
      <c r="AT267" s="224" t="s">
        <v>229</v>
      </c>
      <c r="AU267" s="224" t="s">
        <v>86</v>
      </c>
      <c r="AY267" s="18" t="s">
        <v>155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84</v>
      </c>
      <c r="BK267" s="225">
        <f>ROUND(I267*H267,2)</f>
        <v>0</v>
      </c>
      <c r="BL267" s="18" t="s">
        <v>162</v>
      </c>
      <c r="BM267" s="224" t="s">
        <v>1337</v>
      </c>
    </row>
    <row r="268" s="2" customFormat="1" ht="24.15" customHeight="1">
      <c r="A268" s="39"/>
      <c r="B268" s="40"/>
      <c r="C268" s="213" t="s">
        <v>1338</v>
      </c>
      <c r="D268" s="213" t="s">
        <v>157</v>
      </c>
      <c r="E268" s="214" t="s">
        <v>1339</v>
      </c>
      <c r="F268" s="215" t="s">
        <v>1340</v>
      </c>
      <c r="G268" s="216" t="s">
        <v>322</v>
      </c>
      <c r="H268" s="217">
        <v>1</v>
      </c>
      <c r="I268" s="218"/>
      <c r="J268" s="219">
        <f>ROUND(I268*H268,2)</f>
        <v>0</v>
      </c>
      <c r="K268" s="215" t="s">
        <v>161</v>
      </c>
      <c r="L268" s="45"/>
      <c r="M268" s="220" t="s">
        <v>19</v>
      </c>
      <c r="N268" s="221" t="s">
        <v>47</v>
      </c>
      <c r="O268" s="85"/>
      <c r="P268" s="222">
        <f>O268*H268</f>
        <v>0</v>
      </c>
      <c r="Q268" s="222">
        <v>0.0098899999999999995</v>
      </c>
      <c r="R268" s="222">
        <f>Q268*H268</f>
        <v>0.0098899999999999995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162</v>
      </c>
      <c r="AT268" s="224" t="s">
        <v>157</v>
      </c>
      <c r="AU268" s="224" t="s">
        <v>86</v>
      </c>
      <c r="AY268" s="18" t="s">
        <v>155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84</v>
      </c>
      <c r="BK268" s="225">
        <f>ROUND(I268*H268,2)</f>
        <v>0</v>
      </c>
      <c r="BL268" s="18" t="s">
        <v>162</v>
      </c>
      <c r="BM268" s="224" t="s">
        <v>1341</v>
      </c>
    </row>
    <row r="269" s="2" customFormat="1">
      <c r="A269" s="39"/>
      <c r="B269" s="40"/>
      <c r="C269" s="41"/>
      <c r="D269" s="226" t="s">
        <v>164</v>
      </c>
      <c r="E269" s="41"/>
      <c r="F269" s="227" t="s">
        <v>1342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164</v>
      </c>
      <c r="AU269" s="18" t="s">
        <v>86</v>
      </c>
    </row>
    <row r="270" s="2" customFormat="1" ht="16.5" customHeight="1">
      <c r="A270" s="39"/>
      <c r="B270" s="40"/>
      <c r="C270" s="253" t="s">
        <v>654</v>
      </c>
      <c r="D270" s="253" t="s">
        <v>229</v>
      </c>
      <c r="E270" s="254" t="s">
        <v>1343</v>
      </c>
      <c r="F270" s="255" t="s">
        <v>1344</v>
      </c>
      <c r="G270" s="256" t="s">
        <v>322</v>
      </c>
      <c r="H270" s="257">
        <v>1</v>
      </c>
      <c r="I270" s="258"/>
      <c r="J270" s="259">
        <f>ROUND(I270*H270,2)</f>
        <v>0</v>
      </c>
      <c r="K270" s="255" t="s">
        <v>161</v>
      </c>
      <c r="L270" s="260"/>
      <c r="M270" s="261" t="s">
        <v>19</v>
      </c>
      <c r="N270" s="262" t="s">
        <v>47</v>
      </c>
      <c r="O270" s="85"/>
      <c r="P270" s="222">
        <f>O270*H270</f>
        <v>0</v>
      </c>
      <c r="Q270" s="222">
        <v>0.26200000000000001</v>
      </c>
      <c r="R270" s="222">
        <f>Q270*H270</f>
        <v>0.26200000000000001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205</v>
      </c>
      <c r="AT270" s="224" t="s">
        <v>229</v>
      </c>
      <c r="AU270" s="224" t="s">
        <v>86</v>
      </c>
      <c r="AY270" s="18" t="s">
        <v>155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84</v>
      </c>
      <c r="BK270" s="225">
        <f>ROUND(I270*H270,2)</f>
        <v>0</v>
      </c>
      <c r="BL270" s="18" t="s">
        <v>162</v>
      </c>
      <c r="BM270" s="224" t="s">
        <v>1345</v>
      </c>
    </row>
    <row r="271" s="2" customFormat="1" ht="24.15" customHeight="1">
      <c r="A271" s="39"/>
      <c r="B271" s="40"/>
      <c r="C271" s="213" t="s">
        <v>1346</v>
      </c>
      <c r="D271" s="213" t="s">
        <v>157</v>
      </c>
      <c r="E271" s="214" t="s">
        <v>1347</v>
      </c>
      <c r="F271" s="215" t="s">
        <v>1348</v>
      </c>
      <c r="G271" s="216" t="s">
        <v>322</v>
      </c>
      <c r="H271" s="217">
        <v>3</v>
      </c>
      <c r="I271" s="218"/>
      <c r="J271" s="219">
        <f>ROUND(I271*H271,2)</f>
        <v>0</v>
      </c>
      <c r="K271" s="215" t="s">
        <v>161</v>
      </c>
      <c r="L271" s="45"/>
      <c r="M271" s="220" t="s">
        <v>19</v>
      </c>
      <c r="N271" s="221" t="s">
        <v>47</v>
      </c>
      <c r="O271" s="85"/>
      <c r="P271" s="222">
        <f>O271*H271</f>
        <v>0</v>
      </c>
      <c r="Q271" s="222">
        <v>0.0098899999999999995</v>
      </c>
      <c r="R271" s="222">
        <f>Q271*H271</f>
        <v>0.029669999999999998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162</v>
      </c>
      <c r="AT271" s="224" t="s">
        <v>157</v>
      </c>
      <c r="AU271" s="224" t="s">
        <v>86</v>
      </c>
      <c r="AY271" s="18" t="s">
        <v>155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162</v>
      </c>
      <c r="BM271" s="224" t="s">
        <v>1349</v>
      </c>
    </row>
    <row r="272" s="2" customFormat="1">
      <c r="A272" s="39"/>
      <c r="B272" s="40"/>
      <c r="C272" s="41"/>
      <c r="D272" s="226" t="s">
        <v>164</v>
      </c>
      <c r="E272" s="41"/>
      <c r="F272" s="227" t="s">
        <v>1350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164</v>
      </c>
      <c r="AU272" s="18" t="s">
        <v>86</v>
      </c>
    </row>
    <row r="273" s="2" customFormat="1" ht="16.5" customHeight="1">
      <c r="A273" s="39"/>
      <c r="B273" s="40"/>
      <c r="C273" s="253" t="s">
        <v>657</v>
      </c>
      <c r="D273" s="253" t="s">
        <v>229</v>
      </c>
      <c r="E273" s="254" t="s">
        <v>1351</v>
      </c>
      <c r="F273" s="255" t="s">
        <v>1352</v>
      </c>
      <c r="G273" s="256" t="s">
        <v>322</v>
      </c>
      <c r="H273" s="257">
        <v>3</v>
      </c>
      <c r="I273" s="258"/>
      <c r="J273" s="259">
        <f>ROUND(I273*H273,2)</f>
        <v>0</v>
      </c>
      <c r="K273" s="255" t="s">
        <v>161</v>
      </c>
      <c r="L273" s="260"/>
      <c r="M273" s="261" t="s">
        <v>19</v>
      </c>
      <c r="N273" s="262" t="s">
        <v>47</v>
      </c>
      <c r="O273" s="85"/>
      <c r="P273" s="222">
        <f>O273*H273</f>
        <v>0</v>
      </c>
      <c r="Q273" s="222">
        <v>0.52600000000000002</v>
      </c>
      <c r="R273" s="222">
        <f>Q273*H273</f>
        <v>1.5780000000000001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205</v>
      </c>
      <c r="AT273" s="224" t="s">
        <v>229</v>
      </c>
      <c r="AU273" s="224" t="s">
        <v>86</v>
      </c>
      <c r="AY273" s="18" t="s">
        <v>155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84</v>
      </c>
      <c r="BK273" s="225">
        <f>ROUND(I273*H273,2)</f>
        <v>0</v>
      </c>
      <c r="BL273" s="18" t="s">
        <v>162</v>
      </c>
      <c r="BM273" s="224" t="s">
        <v>1353</v>
      </c>
    </row>
    <row r="274" s="2" customFormat="1" ht="24.15" customHeight="1">
      <c r="A274" s="39"/>
      <c r="B274" s="40"/>
      <c r="C274" s="213" t="s">
        <v>1354</v>
      </c>
      <c r="D274" s="213" t="s">
        <v>157</v>
      </c>
      <c r="E274" s="214" t="s">
        <v>1355</v>
      </c>
      <c r="F274" s="215" t="s">
        <v>1356</v>
      </c>
      <c r="G274" s="216" t="s">
        <v>322</v>
      </c>
      <c r="H274" s="217">
        <v>4</v>
      </c>
      <c r="I274" s="218"/>
      <c r="J274" s="219">
        <f>ROUND(I274*H274,2)</f>
        <v>0</v>
      </c>
      <c r="K274" s="215" t="s">
        <v>161</v>
      </c>
      <c r="L274" s="45"/>
      <c r="M274" s="220" t="s">
        <v>19</v>
      </c>
      <c r="N274" s="221" t="s">
        <v>47</v>
      </c>
      <c r="O274" s="85"/>
      <c r="P274" s="222">
        <f>O274*H274</f>
        <v>0</v>
      </c>
      <c r="Q274" s="222">
        <v>0.01218</v>
      </c>
      <c r="R274" s="222">
        <f>Q274*H274</f>
        <v>0.048719999999999999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162</v>
      </c>
      <c r="AT274" s="224" t="s">
        <v>157</v>
      </c>
      <c r="AU274" s="224" t="s">
        <v>86</v>
      </c>
      <c r="AY274" s="18" t="s">
        <v>155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84</v>
      </c>
      <c r="BK274" s="225">
        <f>ROUND(I274*H274,2)</f>
        <v>0</v>
      </c>
      <c r="BL274" s="18" t="s">
        <v>162</v>
      </c>
      <c r="BM274" s="224" t="s">
        <v>1357</v>
      </c>
    </row>
    <row r="275" s="2" customFormat="1">
      <c r="A275" s="39"/>
      <c r="B275" s="40"/>
      <c r="C275" s="41"/>
      <c r="D275" s="226" t="s">
        <v>164</v>
      </c>
      <c r="E275" s="41"/>
      <c r="F275" s="227" t="s">
        <v>1358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164</v>
      </c>
      <c r="AU275" s="18" t="s">
        <v>86</v>
      </c>
    </row>
    <row r="276" s="2" customFormat="1" ht="24.15" customHeight="1">
      <c r="A276" s="39"/>
      <c r="B276" s="40"/>
      <c r="C276" s="253" t="s">
        <v>660</v>
      </c>
      <c r="D276" s="253" t="s">
        <v>229</v>
      </c>
      <c r="E276" s="254" t="s">
        <v>1359</v>
      </c>
      <c r="F276" s="255" t="s">
        <v>1360</v>
      </c>
      <c r="G276" s="256" t="s">
        <v>322</v>
      </c>
      <c r="H276" s="257">
        <v>4</v>
      </c>
      <c r="I276" s="258"/>
      <c r="J276" s="259">
        <f>ROUND(I276*H276,2)</f>
        <v>0</v>
      </c>
      <c r="K276" s="255" t="s">
        <v>161</v>
      </c>
      <c r="L276" s="260"/>
      <c r="M276" s="261" t="s">
        <v>19</v>
      </c>
      <c r="N276" s="262" t="s">
        <v>47</v>
      </c>
      <c r="O276" s="85"/>
      <c r="P276" s="222">
        <f>O276*H276</f>
        <v>0</v>
      </c>
      <c r="Q276" s="222">
        <v>0.58499999999999996</v>
      </c>
      <c r="R276" s="222">
        <f>Q276*H276</f>
        <v>2.3399999999999999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205</v>
      </c>
      <c r="AT276" s="224" t="s">
        <v>229</v>
      </c>
      <c r="AU276" s="224" t="s">
        <v>86</v>
      </c>
      <c r="AY276" s="18" t="s">
        <v>155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162</v>
      </c>
      <c r="BM276" s="224" t="s">
        <v>1361</v>
      </c>
    </row>
    <row r="277" s="2" customFormat="1" ht="37.8" customHeight="1">
      <c r="A277" s="39"/>
      <c r="B277" s="40"/>
      <c r="C277" s="213" t="s">
        <v>1362</v>
      </c>
      <c r="D277" s="213" t="s">
        <v>157</v>
      </c>
      <c r="E277" s="214" t="s">
        <v>1363</v>
      </c>
      <c r="F277" s="215" t="s">
        <v>1364</v>
      </c>
      <c r="G277" s="216" t="s">
        <v>322</v>
      </c>
      <c r="H277" s="217">
        <v>4</v>
      </c>
      <c r="I277" s="218"/>
      <c r="J277" s="219">
        <f>ROUND(I277*H277,2)</f>
        <v>0</v>
      </c>
      <c r="K277" s="215" t="s">
        <v>161</v>
      </c>
      <c r="L277" s="45"/>
      <c r="M277" s="220" t="s">
        <v>19</v>
      </c>
      <c r="N277" s="221" t="s">
        <v>47</v>
      </c>
      <c r="O277" s="85"/>
      <c r="P277" s="222">
        <f>O277*H277</f>
        <v>0</v>
      </c>
      <c r="Q277" s="222">
        <v>0.089999999999999997</v>
      </c>
      <c r="R277" s="222">
        <f>Q277*H277</f>
        <v>0.35999999999999999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162</v>
      </c>
      <c r="AT277" s="224" t="s">
        <v>157</v>
      </c>
      <c r="AU277" s="224" t="s">
        <v>86</v>
      </c>
      <c r="AY277" s="18" t="s">
        <v>155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84</v>
      </c>
      <c r="BK277" s="225">
        <f>ROUND(I277*H277,2)</f>
        <v>0</v>
      </c>
      <c r="BL277" s="18" t="s">
        <v>162</v>
      </c>
      <c r="BM277" s="224" t="s">
        <v>1365</v>
      </c>
    </row>
    <row r="278" s="2" customFormat="1">
      <c r="A278" s="39"/>
      <c r="B278" s="40"/>
      <c r="C278" s="41"/>
      <c r="D278" s="226" t="s">
        <v>164</v>
      </c>
      <c r="E278" s="41"/>
      <c r="F278" s="227" t="s">
        <v>1366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164</v>
      </c>
      <c r="AU278" s="18" t="s">
        <v>86</v>
      </c>
    </row>
    <row r="279" s="2" customFormat="1" ht="21.75" customHeight="1">
      <c r="A279" s="39"/>
      <c r="B279" s="40"/>
      <c r="C279" s="253" t="s">
        <v>663</v>
      </c>
      <c r="D279" s="253" t="s">
        <v>229</v>
      </c>
      <c r="E279" s="254" t="s">
        <v>1367</v>
      </c>
      <c r="F279" s="255" t="s">
        <v>1368</v>
      </c>
      <c r="G279" s="256" t="s">
        <v>322</v>
      </c>
      <c r="H279" s="257">
        <v>4</v>
      </c>
      <c r="I279" s="258"/>
      <c r="J279" s="259">
        <f>ROUND(I279*H279,2)</f>
        <v>0</v>
      </c>
      <c r="K279" s="255" t="s">
        <v>161</v>
      </c>
      <c r="L279" s="260"/>
      <c r="M279" s="261" t="s">
        <v>19</v>
      </c>
      <c r="N279" s="262" t="s">
        <v>47</v>
      </c>
      <c r="O279" s="85"/>
      <c r="P279" s="222">
        <f>O279*H279</f>
        <v>0</v>
      </c>
      <c r="Q279" s="222">
        <v>0.059999999999999998</v>
      </c>
      <c r="R279" s="222">
        <f>Q279*H279</f>
        <v>0.23999999999999999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205</v>
      </c>
      <c r="AT279" s="224" t="s">
        <v>229</v>
      </c>
      <c r="AU279" s="224" t="s">
        <v>86</v>
      </c>
      <c r="AY279" s="18" t="s">
        <v>155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84</v>
      </c>
      <c r="BK279" s="225">
        <f>ROUND(I279*H279,2)</f>
        <v>0</v>
      </c>
      <c r="BL279" s="18" t="s">
        <v>162</v>
      </c>
      <c r="BM279" s="224" t="s">
        <v>1369</v>
      </c>
    </row>
    <row r="280" s="2" customFormat="1" ht="16.5" customHeight="1">
      <c r="A280" s="39"/>
      <c r="B280" s="40"/>
      <c r="C280" s="213" t="s">
        <v>1370</v>
      </c>
      <c r="D280" s="213" t="s">
        <v>157</v>
      </c>
      <c r="E280" s="214" t="s">
        <v>1371</v>
      </c>
      <c r="F280" s="215" t="s">
        <v>1372</v>
      </c>
      <c r="G280" s="216" t="s">
        <v>186</v>
      </c>
      <c r="H280" s="217">
        <v>177</v>
      </c>
      <c r="I280" s="218"/>
      <c r="J280" s="219">
        <f>ROUND(I280*H280,2)</f>
        <v>0</v>
      </c>
      <c r="K280" s="215" t="s">
        <v>161</v>
      </c>
      <c r="L280" s="45"/>
      <c r="M280" s="220" t="s">
        <v>19</v>
      </c>
      <c r="N280" s="221" t="s">
        <v>47</v>
      </c>
      <c r="O280" s="85"/>
      <c r="P280" s="222">
        <f>O280*H280</f>
        <v>0</v>
      </c>
      <c r="Q280" s="222">
        <v>0.00019000000000000001</v>
      </c>
      <c r="R280" s="222">
        <f>Q280*H280</f>
        <v>0.03363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162</v>
      </c>
      <c r="AT280" s="224" t="s">
        <v>157</v>
      </c>
      <c r="AU280" s="224" t="s">
        <v>86</v>
      </c>
      <c r="AY280" s="18" t="s">
        <v>155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162</v>
      </c>
      <c r="BM280" s="224" t="s">
        <v>1373</v>
      </c>
    </row>
    <row r="281" s="2" customFormat="1">
      <c r="A281" s="39"/>
      <c r="B281" s="40"/>
      <c r="C281" s="41"/>
      <c r="D281" s="226" t="s">
        <v>164</v>
      </c>
      <c r="E281" s="41"/>
      <c r="F281" s="227" t="s">
        <v>1374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164</v>
      </c>
      <c r="AU281" s="18" t="s">
        <v>86</v>
      </c>
    </row>
    <row r="282" s="2" customFormat="1" ht="24.15" customHeight="1">
      <c r="A282" s="39"/>
      <c r="B282" s="40"/>
      <c r="C282" s="213" t="s">
        <v>666</v>
      </c>
      <c r="D282" s="213" t="s">
        <v>157</v>
      </c>
      <c r="E282" s="214" t="s">
        <v>1375</v>
      </c>
      <c r="F282" s="215" t="s">
        <v>1376</v>
      </c>
      <c r="G282" s="216" t="s">
        <v>186</v>
      </c>
      <c r="H282" s="217">
        <v>177</v>
      </c>
      <c r="I282" s="218"/>
      <c r="J282" s="219">
        <f>ROUND(I282*H282,2)</f>
        <v>0</v>
      </c>
      <c r="K282" s="215" t="s">
        <v>161</v>
      </c>
      <c r="L282" s="45"/>
      <c r="M282" s="220" t="s">
        <v>19</v>
      </c>
      <c r="N282" s="221" t="s">
        <v>47</v>
      </c>
      <c r="O282" s="85"/>
      <c r="P282" s="222">
        <f>O282*H282</f>
        <v>0</v>
      </c>
      <c r="Q282" s="222">
        <v>0.00012999999999999999</v>
      </c>
      <c r="R282" s="222">
        <f>Q282*H282</f>
        <v>0.023009999999999999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162</v>
      </c>
      <c r="AT282" s="224" t="s">
        <v>157</v>
      </c>
      <c r="AU282" s="224" t="s">
        <v>86</v>
      </c>
      <c r="AY282" s="18" t="s">
        <v>155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84</v>
      </c>
      <c r="BK282" s="225">
        <f>ROUND(I282*H282,2)</f>
        <v>0</v>
      </c>
      <c r="BL282" s="18" t="s">
        <v>162</v>
      </c>
      <c r="BM282" s="224" t="s">
        <v>1377</v>
      </c>
    </row>
    <row r="283" s="2" customFormat="1">
      <c r="A283" s="39"/>
      <c r="B283" s="40"/>
      <c r="C283" s="41"/>
      <c r="D283" s="226" t="s">
        <v>164</v>
      </c>
      <c r="E283" s="41"/>
      <c r="F283" s="227" t="s">
        <v>1378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164</v>
      </c>
      <c r="AU283" s="18" t="s">
        <v>86</v>
      </c>
    </row>
    <row r="284" s="12" customFormat="1" ht="22.8" customHeight="1">
      <c r="A284" s="12"/>
      <c r="B284" s="197"/>
      <c r="C284" s="198"/>
      <c r="D284" s="199" t="s">
        <v>75</v>
      </c>
      <c r="E284" s="211" t="s">
        <v>212</v>
      </c>
      <c r="F284" s="211" t="s">
        <v>299</v>
      </c>
      <c r="G284" s="198"/>
      <c r="H284" s="198"/>
      <c r="I284" s="201"/>
      <c r="J284" s="212">
        <f>BK284</f>
        <v>0</v>
      </c>
      <c r="K284" s="198"/>
      <c r="L284" s="203"/>
      <c r="M284" s="204"/>
      <c r="N284" s="205"/>
      <c r="O284" s="205"/>
      <c r="P284" s="206">
        <f>SUM(P285:P295)</f>
        <v>0</v>
      </c>
      <c r="Q284" s="205"/>
      <c r="R284" s="206">
        <f>SUM(R285:R295)</f>
        <v>0.0142826</v>
      </c>
      <c r="S284" s="205"/>
      <c r="T284" s="207">
        <f>SUM(T285:T295)</f>
        <v>0.0315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8" t="s">
        <v>84</v>
      </c>
      <c r="AT284" s="209" t="s">
        <v>75</v>
      </c>
      <c r="AU284" s="209" t="s">
        <v>84</v>
      </c>
      <c r="AY284" s="208" t="s">
        <v>155</v>
      </c>
      <c r="BK284" s="210">
        <f>SUM(BK285:BK295)</f>
        <v>0</v>
      </c>
    </row>
    <row r="285" s="2" customFormat="1" ht="62.7" customHeight="1">
      <c r="A285" s="39"/>
      <c r="B285" s="40"/>
      <c r="C285" s="213" t="s">
        <v>1379</v>
      </c>
      <c r="D285" s="213" t="s">
        <v>157</v>
      </c>
      <c r="E285" s="214" t="s">
        <v>1380</v>
      </c>
      <c r="F285" s="215" t="s">
        <v>1381</v>
      </c>
      <c r="G285" s="216" t="s">
        <v>186</v>
      </c>
      <c r="H285" s="217">
        <v>22.460000000000001</v>
      </c>
      <c r="I285" s="218"/>
      <c r="J285" s="219">
        <f>ROUND(I285*H285,2)</f>
        <v>0</v>
      </c>
      <c r="K285" s="215" t="s">
        <v>161</v>
      </c>
      <c r="L285" s="45"/>
      <c r="M285" s="220" t="s">
        <v>19</v>
      </c>
      <c r="N285" s="221" t="s">
        <v>47</v>
      </c>
      <c r="O285" s="85"/>
      <c r="P285" s="222">
        <f>O285*H285</f>
        <v>0</v>
      </c>
      <c r="Q285" s="222">
        <v>0.00060999999999999997</v>
      </c>
      <c r="R285" s="222">
        <f>Q285*H285</f>
        <v>0.0137006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162</v>
      </c>
      <c r="AT285" s="224" t="s">
        <v>157</v>
      </c>
      <c r="AU285" s="224" t="s">
        <v>86</v>
      </c>
      <c r="AY285" s="18" t="s">
        <v>155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84</v>
      </c>
      <c r="BK285" s="225">
        <f>ROUND(I285*H285,2)</f>
        <v>0</v>
      </c>
      <c r="BL285" s="18" t="s">
        <v>162</v>
      </c>
      <c r="BM285" s="224" t="s">
        <v>1382</v>
      </c>
    </row>
    <row r="286" s="2" customFormat="1">
      <c r="A286" s="39"/>
      <c r="B286" s="40"/>
      <c r="C286" s="41"/>
      <c r="D286" s="226" t="s">
        <v>164</v>
      </c>
      <c r="E286" s="41"/>
      <c r="F286" s="227" t="s">
        <v>1383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164</v>
      </c>
      <c r="AU286" s="18" t="s">
        <v>86</v>
      </c>
    </row>
    <row r="287" s="13" customFormat="1">
      <c r="A287" s="13"/>
      <c r="B287" s="231"/>
      <c r="C287" s="232"/>
      <c r="D287" s="233" t="s">
        <v>166</v>
      </c>
      <c r="E287" s="234" t="s">
        <v>19</v>
      </c>
      <c r="F287" s="235" t="s">
        <v>1384</v>
      </c>
      <c r="G287" s="232"/>
      <c r="H287" s="236">
        <v>7.5999999999999996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166</v>
      </c>
      <c r="AU287" s="242" t="s">
        <v>86</v>
      </c>
      <c r="AV287" s="13" t="s">
        <v>86</v>
      </c>
      <c r="AW287" s="13" t="s">
        <v>37</v>
      </c>
      <c r="AX287" s="13" t="s">
        <v>76</v>
      </c>
      <c r="AY287" s="242" t="s">
        <v>155</v>
      </c>
    </row>
    <row r="288" s="13" customFormat="1">
      <c r="A288" s="13"/>
      <c r="B288" s="231"/>
      <c r="C288" s="232"/>
      <c r="D288" s="233" t="s">
        <v>166</v>
      </c>
      <c r="E288" s="234" t="s">
        <v>19</v>
      </c>
      <c r="F288" s="235" t="s">
        <v>1385</v>
      </c>
      <c r="G288" s="232"/>
      <c r="H288" s="236">
        <v>14.859999999999999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166</v>
      </c>
      <c r="AU288" s="242" t="s">
        <v>86</v>
      </c>
      <c r="AV288" s="13" t="s">
        <v>86</v>
      </c>
      <c r="AW288" s="13" t="s">
        <v>37</v>
      </c>
      <c r="AX288" s="13" t="s">
        <v>76</v>
      </c>
      <c r="AY288" s="242" t="s">
        <v>155</v>
      </c>
    </row>
    <row r="289" s="15" customFormat="1">
      <c r="A289" s="15"/>
      <c r="B289" s="264"/>
      <c r="C289" s="265"/>
      <c r="D289" s="233" t="s">
        <v>166</v>
      </c>
      <c r="E289" s="266" t="s">
        <v>19</v>
      </c>
      <c r="F289" s="267" t="s">
        <v>307</v>
      </c>
      <c r="G289" s="265"/>
      <c r="H289" s="268">
        <v>22.460000000000001</v>
      </c>
      <c r="I289" s="269"/>
      <c r="J289" s="265"/>
      <c r="K289" s="265"/>
      <c r="L289" s="270"/>
      <c r="M289" s="271"/>
      <c r="N289" s="272"/>
      <c r="O289" s="272"/>
      <c r="P289" s="272"/>
      <c r="Q289" s="272"/>
      <c r="R289" s="272"/>
      <c r="S289" s="272"/>
      <c r="T289" s="27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4" t="s">
        <v>166</v>
      </c>
      <c r="AU289" s="274" t="s">
        <v>86</v>
      </c>
      <c r="AV289" s="15" t="s">
        <v>162</v>
      </c>
      <c r="AW289" s="15" t="s">
        <v>37</v>
      </c>
      <c r="AX289" s="15" t="s">
        <v>84</v>
      </c>
      <c r="AY289" s="274" t="s">
        <v>155</v>
      </c>
    </row>
    <row r="290" s="2" customFormat="1" ht="24.15" customHeight="1">
      <c r="A290" s="39"/>
      <c r="B290" s="40"/>
      <c r="C290" s="213" t="s">
        <v>670</v>
      </c>
      <c r="D290" s="213" t="s">
        <v>157</v>
      </c>
      <c r="E290" s="214" t="s">
        <v>1386</v>
      </c>
      <c r="F290" s="215" t="s">
        <v>1387</v>
      </c>
      <c r="G290" s="216" t="s">
        <v>186</v>
      </c>
      <c r="H290" s="217">
        <v>22.460000000000001</v>
      </c>
      <c r="I290" s="218"/>
      <c r="J290" s="219">
        <f>ROUND(I290*H290,2)</f>
        <v>0</v>
      </c>
      <c r="K290" s="215" t="s">
        <v>161</v>
      </c>
      <c r="L290" s="45"/>
      <c r="M290" s="220" t="s">
        <v>19</v>
      </c>
      <c r="N290" s="221" t="s">
        <v>47</v>
      </c>
      <c r="O290" s="85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162</v>
      </c>
      <c r="AT290" s="224" t="s">
        <v>157</v>
      </c>
      <c r="AU290" s="224" t="s">
        <v>86</v>
      </c>
      <c r="AY290" s="18" t="s">
        <v>155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162</v>
      </c>
      <c r="BM290" s="224" t="s">
        <v>1388</v>
      </c>
    </row>
    <row r="291" s="2" customFormat="1">
      <c r="A291" s="39"/>
      <c r="B291" s="40"/>
      <c r="C291" s="41"/>
      <c r="D291" s="226" t="s">
        <v>164</v>
      </c>
      <c r="E291" s="41"/>
      <c r="F291" s="227" t="s">
        <v>1389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164</v>
      </c>
      <c r="AU291" s="18" t="s">
        <v>86</v>
      </c>
    </row>
    <row r="292" s="2" customFormat="1" ht="44.25" customHeight="1">
      <c r="A292" s="39"/>
      <c r="B292" s="40"/>
      <c r="C292" s="213" t="s">
        <v>1390</v>
      </c>
      <c r="D292" s="213" t="s">
        <v>157</v>
      </c>
      <c r="E292" s="214" t="s">
        <v>1391</v>
      </c>
      <c r="F292" s="215" t="s">
        <v>1392</v>
      </c>
      <c r="G292" s="216" t="s">
        <v>186</v>
      </c>
      <c r="H292" s="217">
        <v>0.14999999999999999</v>
      </c>
      <c r="I292" s="218"/>
      <c r="J292" s="219">
        <f>ROUND(I292*H292,2)</f>
        <v>0</v>
      </c>
      <c r="K292" s="215" t="s">
        <v>161</v>
      </c>
      <c r="L292" s="45"/>
      <c r="M292" s="220" t="s">
        <v>19</v>
      </c>
      <c r="N292" s="221" t="s">
        <v>47</v>
      </c>
      <c r="O292" s="85"/>
      <c r="P292" s="222">
        <f>O292*H292</f>
        <v>0</v>
      </c>
      <c r="Q292" s="222">
        <v>0.0038800000000000002</v>
      </c>
      <c r="R292" s="222">
        <f>Q292*H292</f>
        <v>0.00058200000000000005</v>
      </c>
      <c r="S292" s="222">
        <v>0.20999999999999999</v>
      </c>
      <c r="T292" s="223">
        <f>S292*H292</f>
        <v>0.0315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162</v>
      </c>
      <c r="AT292" s="224" t="s">
        <v>157</v>
      </c>
      <c r="AU292" s="224" t="s">
        <v>86</v>
      </c>
      <c r="AY292" s="18" t="s">
        <v>155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84</v>
      </c>
      <c r="BK292" s="225">
        <f>ROUND(I292*H292,2)</f>
        <v>0</v>
      </c>
      <c r="BL292" s="18" t="s">
        <v>162</v>
      </c>
      <c r="BM292" s="224" t="s">
        <v>1393</v>
      </c>
    </row>
    <row r="293" s="2" customFormat="1">
      <c r="A293" s="39"/>
      <c r="B293" s="40"/>
      <c r="C293" s="41"/>
      <c r="D293" s="226" t="s">
        <v>164</v>
      </c>
      <c r="E293" s="41"/>
      <c r="F293" s="227" t="s">
        <v>1394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164</v>
      </c>
      <c r="AU293" s="18" t="s">
        <v>86</v>
      </c>
    </row>
    <row r="294" s="13" customFormat="1">
      <c r="A294" s="13"/>
      <c r="B294" s="231"/>
      <c r="C294" s="232"/>
      <c r="D294" s="233" t="s">
        <v>166</v>
      </c>
      <c r="E294" s="234" t="s">
        <v>19</v>
      </c>
      <c r="F294" s="235" t="s">
        <v>1395</v>
      </c>
      <c r="G294" s="232"/>
      <c r="H294" s="236">
        <v>0.14999999999999999</v>
      </c>
      <c r="I294" s="237"/>
      <c r="J294" s="232"/>
      <c r="K294" s="232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166</v>
      </c>
      <c r="AU294" s="242" t="s">
        <v>86</v>
      </c>
      <c r="AV294" s="13" t="s">
        <v>86</v>
      </c>
      <c r="AW294" s="13" t="s">
        <v>37</v>
      </c>
      <c r="AX294" s="13" t="s">
        <v>76</v>
      </c>
      <c r="AY294" s="242" t="s">
        <v>155</v>
      </c>
    </row>
    <row r="295" s="15" customFormat="1">
      <c r="A295" s="15"/>
      <c r="B295" s="264"/>
      <c r="C295" s="265"/>
      <c r="D295" s="233" t="s">
        <v>166</v>
      </c>
      <c r="E295" s="266" t="s">
        <v>19</v>
      </c>
      <c r="F295" s="267" t="s">
        <v>307</v>
      </c>
      <c r="G295" s="265"/>
      <c r="H295" s="268">
        <v>0.14999999999999999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4" t="s">
        <v>166</v>
      </c>
      <c r="AU295" s="274" t="s">
        <v>86</v>
      </c>
      <c r="AV295" s="15" t="s">
        <v>162</v>
      </c>
      <c r="AW295" s="15" t="s">
        <v>37</v>
      </c>
      <c r="AX295" s="15" t="s">
        <v>84</v>
      </c>
      <c r="AY295" s="274" t="s">
        <v>155</v>
      </c>
    </row>
    <row r="296" s="12" customFormat="1" ht="22.8" customHeight="1">
      <c r="A296" s="12"/>
      <c r="B296" s="197"/>
      <c r="C296" s="198"/>
      <c r="D296" s="199" t="s">
        <v>75</v>
      </c>
      <c r="E296" s="211" t="s">
        <v>335</v>
      </c>
      <c r="F296" s="211" t="s">
        <v>336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SUM(P297:P318)</f>
        <v>0</v>
      </c>
      <c r="Q296" s="205"/>
      <c r="R296" s="206">
        <f>SUM(R297:R318)</f>
        <v>0</v>
      </c>
      <c r="S296" s="205"/>
      <c r="T296" s="207">
        <f>SUM(T297:T318)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84</v>
      </c>
      <c r="AT296" s="209" t="s">
        <v>75</v>
      </c>
      <c r="AU296" s="209" t="s">
        <v>84</v>
      </c>
      <c r="AY296" s="208" t="s">
        <v>155</v>
      </c>
      <c r="BK296" s="210">
        <f>SUM(BK297:BK318)</f>
        <v>0</v>
      </c>
    </row>
    <row r="297" s="2" customFormat="1" ht="37.8" customHeight="1">
      <c r="A297" s="39"/>
      <c r="B297" s="40"/>
      <c r="C297" s="213" t="s">
        <v>675</v>
      </c>
      <c r="D297" s="213" t="s">
        <v>157</v>
      </c>
      <c r="E297" s="214" t="s">
        <v>1396</v>
      </c>
      <c r="F297" s="215" t="s">
        <v>1397</v>
      </c>
      <c r="G297" s="216" t="s">
        <v>340</v>
      </c>
      <c r="H297" s="217">
        <v>10.395</v>
      </c>
      <c r="I297" s="218"/>
      <c r="J297" s="219">
        <f>ROUND(I297*H297,2)</f>
        <v>0</v>
      </c>
      <c r="K297" s="215" t="s">
        <v>161</v>
      </c>
      <c r="L297" s="45"/>
      <c r="M297" s="220" t="s">
        <v>19</v>
      </c>
      <c r="N297" s="221" t="s">
        <v>47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162</v>
      </c>
      <c r="AT297" s="224" t="s">
        <v>157</v>
      </c>
      <c r="AU297" s="224" t="s">
        <v>86</v>
      </c>
      <c r="AY297" s="18" t="s">
        <v>155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84</v>
      </c>
      <c r="BK297" s="225">
        <f>ROUND(I297*H297,2)</f>
        <v>0</v>
      </c>
      <c r="BL297" s="18" t="s">
        <v>162</v>
      </c>
      <c r="BM297" s="224" t="s">
        <v>1398</v>
      </c>
    </row>
    <row r="298" s="2" customFormat="1">
      <c r="A298" s="39"/>
      <c r="B298" s="40"/>
      <c r="C298" s="41"/>
      <c r="D298" s="226" t="s">
        <v>164</v>
      </c>
      <c r="E298" s="41"/>
      <c r="F298" s="227" t="s">
        <v>1399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164</v>
      </c>
      <c r="AU298" s="18" t="s">
        <v>86</v>
      </c>
    </row>
    <row r="299" s="2" customFormat="1" ht="37.8" customHeight="1">
      <c r="A299" s="39"/>
      <c r="B299" s="40"/>
      <c r="C299" s="213" t="s">
        <v>1400</v>
      </c>
      <c r="D299" s="213" t="s">
        <v>157</v>
      </c>
      <c r="E299" s="214" t="s">
        <v>1401</v>
      </c>
      <c r="F299" s="215" t="s">
        <v>1402</v>
      </c>
      <c r="G299" s="216" t="s">
        <v>340</v>
      </c>
      <c r="H299" s="217">
        <v>249.47999999999999</v>
      </c>
      <c r="I299" s="218"/>
      <c r="J299" s="219">
        <f>ROUND(I299*H299,2)</f>
        <v>0</v>
      </c>
      <c r="K299" s="215" t="s">
        <v>161</v>
      </c>
      <c r="L299" s="45"/>
      <c r="M299" s="220" t="s">
        <v>19</v>
      </c>
      <c r="N299" s="221" t="s">
        <v>47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162</v>
      </c>
      <c r="AT299" s="224" t="s">
        <v>157</v>
      </c>
      <c r="AU299" s="224" t="s">
        <v>86</v>
      </c>
      <c r="AY299" s="18" t="s">
        <v>155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84</v>
      </c>
      <c r="BK299" s="225">
        <f>ROUND(I299*H299,2)</f>
        <v>0</v>
      </c>
      <c r="BL299" s="18" t="s">
        <v>162</v>
      </c>
      <c r="BM299" s="224" t="s">
        <v>1403</v>
      </c>
    </row>
    <row r="300" s="2" customFormat="1">
      <c r="A300" s="39"/>
      <c r="B300" s="40"/>
      <c r="C300" s="41"/>
      <c r="D300" s="226" t="s">
        <v>164</v>
      </c>
      <c r="E300" s="41"/>
      <c r="F300" s="227" t="s">
        <v>1404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164</v>
      </c>
      <c r="AU300" s="18" t="s">
        <v>86</v>
      </c>
    </row>
    <row r="301" s="13" customFormat="1">
      <c r="A301" s="13"/>
      <c r="B301" s="231"/>
      <c r="C301" s="232"/>
      <c r="D301" s="233" t="s">
        <v>166</v>
      </c>
      <c r="E301" s="234" t="s">
        <v>19</v>
      </c>
      <c r="F301" s="235" t="s">
        <v>1405</v>
      </c>
      <c r="G301" s="232"/>
      <c r="H301" s="236">
        <v>249.47999999999999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166</v>
      </c>
      <c r="AU301" s="242" t="s">
        <v>86</v>
      </c>
      <c r="AV301" s="13" t="s">
        <v>86</v>
      </c>
      <c r="AW301" s="13" t="s">
        <v>37</v>
      </c>
      <c r="AX301" s="13" t="s">
        <v>76</v>
      </c>
      <c r="AY301" s="242" t="s">
        <v>155</v>
      </c>
    </row>
    <row r="302" s="15" customFormat="1">
      <c r="A302" s="15"/>
      <c r="B302" s="264"/>
      <c r="C302" s="265"/>
      <c r="D302" s="233" t="s">
        <v>166</v>
      </c>
      <c r="E302" s="266" t="s">
        <v>19</v>
      </c>
      <c r="F302" s="267" t="s">
        <v>307</v>
      </c>
      <c r="G302" s="265"/>
      <c r="H302" s="268">
        <v>249.47999999999999</v>
      </c>
      <c r="I302" s="269"/>
      <c r="J302" s="265"/>
      <c r="K302" s="265"/>
      <c r="L302" s="270"/>
      <c r="M302" s="271"/>
      <c r="N302" s="272"/>
      <c r="O302" s="272"/>
      <c r="P302" s="272"/>
      <c r="Q302" s="272"/>
      <c r="R302" s="272"/>
      <c r="S302" s="272"/>
      <c r="T302" s="27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4" t="s">
        <v>166</v>
      </c>
      <c r="AU302" s="274" t="s">
        <v>86</v>
      </c>
      <c r="AV302" s="15" t="s">
        <v>162</v>
      </c>
      <c r="AW302" s="15" t="s">
        <v>37</v>
      </c>
      <c r="AX302" s="15" t="s">
        <v>84</v>
      </c>
      <c r="AY302" s="274" t="s">
        <v>155</v>
      </c>
    </row>
    <row r="303" s="2" customFormat="1" ht="24.15" customHeight="1">
      <c r="A303" s="39"/>
      <c r="B303" s="40"/>
      <c r="C303" s="213" t="s">
        <v>682</v>
      </c>
      <c r="D303" s="213" t="s">
        <v>157</v>
      </c>
      <c r="E303" s="214" t="s">
        <v>1406</v>
      </c>
      <c r="F303" s="215" t="s">
        <v>1407</v>
      </c>
      <c r="G303" s="216" t="s">
        <v>340</v>
      </c>
      <c r="H303" s="217">
        <v>10.395</v>
      </c>
      <c r="I303" s="218"/>
      <c r="J303" s="219">
        <f>ROUND(I303*H303,2)</f>
        <v>0</v>
      </c>
      <c r="K303" s="215" t="s">
        <v>161</v>
      </c>
      <c r="L303" s="45"/>
      <c r="M303" s="220" t="s">
        <v>19</v>
      </c>
      <c r="N303" s="221" t="s">
        <v>47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162</v>
      </c>
      <c r="AT303" s="224" t="s">
        <v>157</v>
      </c>
      <c r="AU303" s="224" t="s">
        <v>86</v>
      </c>
      <c r="AY303" s="18" t="s">
        <v>155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84</v>
      </c>
      <c r="BK303" s="225">
        <f>ROUND(I303*H303,2)</f>
        <v>0</v>
      </c>
      <c r="BL303" s="18" t="s">
        <v>162</v>
      </c>
      <c r="BM303" s="224" t="s">
        <v>1408</v>
      </c>
    </row>
    <row r="304" s="2" customFormat="1">
      <c r="A304" s="39"/>
      <c r="B304" s="40"/>
      <c r="C304" s="41"/>
      <c r="D304" s="226" t="s">
        <v>164</v>
      </c>
      <c r="E304" s="41"/>
      <c r="F304" s="227" t="s">
        <v>1409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164</v>
      </c>
      <c r="AU304" s="18" t="s">
        <v>86</v>
      </c>
    </row>
    <row r="305" s="2" customFormat="1" ht="44.25" customHeight="1">
      <c r="A305" s="39"/>
      <c r="B305" s="40"/>
      <c r="C305" s="213" t="s">
        <v>1410</v>
      </c>
      <c r="D305" s="213" t="s">
        <v>157</v>
      </c>
      <c r="E305" s="214" t="s">
        <v>1411</v>
      </c>
      <c r="F305" s="215" t="s">
        <v>1412</v>
      </c>
      <c r="G305" s="216" t="s">
        <v>340</v>
      </c>
      <c r="H305" s="217">
        <v>0.032000000000000001</v>
      </c>
      <c r="I305" s="218"/>
      <c r="J305" s="219">
        <f>ROUND(I305*H305,2)</f>
        <v>0</v>
      </c>
      <c r="K305" s="215" t="s">
        <v>161</v>
      </c>
      <c r="L305" s="45"/>
      <c r="M305" s="220" t="s">
        <v>19</v>
      </c>
      <c r="N305" s="221" t="s">
        <v>47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162</v>
      </c>
      <c r="AT305" s="224" t="s">
        <v>157</v>
      </c>
      <c r="AU305" s="224" t="s">
        <v>86</v>
      </c>
      <c r="AY305" s="18" t="s">
        <v>155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84</v>
      </c>
      <c r="BK305" s="225">
        <f>ROUND(I305*H305,2)</f>
        <v>0</v>
      </c>
      <c r="BL305" s="18" t="s">
        <v>162</v>
      </c>
      <c r="BM305" s="224" t="s">
        <v>1413</v>
      </c>
    </row>
    <row r="306" s="2" customFormat="1">
      <c r="A306" s="39"/>
      <c r="B306" s="40"/>
      <c r="C306" s="41"/>
      <c r="D306" s="226" t="s">
        <v>164</v>
      </c>
      <c r="E306" s="41"/>
      <c r="F306" s="227" t="s">
        <v>1414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164</v>
      </c>
      <c r="AU306" s="18" t="s">
        <v>86</v>
      </c>
    </row>
    <row r="307" s="13" customFormat="1">
      <c r="A307" s="13"/>
      <c r="B307" s="231"/>
      <c r="C307" s="232"/>
      <c r="D307" s="233" t="s">
        <v>166</v>
      </c>
      <c r="E307" s="234" t="s">
        <v>19</v>
      </c>
      <c r="F307" s="235" t="s">
        <v>1415</v>
      </c>
      <c r="G307" s="232"/>
      <c r="H307" s="236">
        <v>0.032000000000000001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166</v>
      </c>
      <c r="AU307" s="242" t="s">
        <v>86</v>
      </c>
      <c r="AV307" s="13" t="s">
        <v>86</v>
      </c>
      <c r="AW307" s="13" t="s">
        <v>37</v>
      </c>
      <c r="AX307" s="13" t="s">
        <v>76</v>
      </c>
      <c r="AY307" s="242" t="s">
        <v>155</v>
      </c>
    </row>
    <row r="308" s="15" customFormat="1">
      <c r="A308" s="15"/>
      <c r="B308" s="264"/>
      <c r="C308" s="265"/>
      <c r="D308" s="233" t="s">
        <v>166</v>
      </c>
      <c r="E308" s="266" t="s">
        <v>19</v>
      </c>
      <c r="F308" s="267" t="s">
        <v>307</v>
      </c>
      <c r="G308" s="265"/>
      <c r="H308" s="268">
        <v>0.032000000000000001</v>
      </c>
      <c r="I308" s="269"/>
      <c r="J308" s="265"/>
      <c r="K308" s="265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166</v>
      </c>
      <c r="AU308" s="274" t="s">
        <v>86</v>
      </c>
      <c r="AV308" s="15" t="s">
        <v>162</v>
      </c>
      <c r="AW308" s="15" t="s">
        <v>37</v>
      </c>
      <c r="AX308" s="15" t="s">
        <v>84</v>
      </c>
      <c r="AY308" s="274" t="s">
        <v>155</v>
      </c>
    </row>
    <row r="309" s="2" customFormat="1" ht="44.25" customHeight="1">
      <c r="A309" s="39"/>
      <c r="B309" s="40"/>
      <c r="C309" s="213" t="s">
        <v>685</v>
      </c>
      <c r="D309" s="213" t="s">
        <v>157</v>
      </c>
      <c r="E309" s="214" t="s">
        <v>1416</v>
      </c>
      <c r="F309" s="215" t="s">
        <v>358</v>
      </c>
      <c r="G309" s="216" t="s">
        <v>340</v>
      </c>
      <c r="H309" s="217">
        <v>5.1079999999999997</v>
      </c>
      <c r="I309" s="218"/>
      <c r="J309" s="219">
        <f>ROUND(I309*H309,2)</f>
        <v>0</v>
      </c>
      <c r="K309" s="215" t="s">
        <v>161</v>
      </c>
      <c r="L309" s="45"/>
      <c r="M309" s="220" t="s">
        <v>19</v>
      </c>
      <c r="N309" s="221" t="s">
        <v>47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162</v>
      </c>
      <c r="AT309" s="224" t="s">
        <v>157</v>
      </c>
      <c r="AU309" s="224" t="s">
        <v>86</v>
      </c>
      <c r="AY309" s="18" t="s">
        <v>155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84</v>
      </c>
      <c r="BK309" s="225">
        <f>ROUND(I309*H309,2)</f>
        <v>0</v>
      </c>
      <c r="BL309" s="18" t="s">
        <v>162</v>
      </c>
      <c r="BM309" s="224" t="s">
        <v>1417</v>
      </c>
    </row>
    <row r="310" s="2" customFormat="1">
      <c r="A310" s="39"/>
      <c r="B310" s="40"/>
      <c r="C310" s="41"/>
      <c r="D310" s="226" t="s">
        <v>164</v>
      </c>
      <c r="E310" s="41"/>
      <c r="F310" s="227" t="s">
        <v>1418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164</v>
      </c>
      <c r="AU310" s="18" t="s">
        <v>86</v>
      </c>
    </row>
    <row r="311" s="13" customFormat="1">
      <c r="A311" s="13"/>
      <c r="B311" s="231"/>
      <c r="C311" s="232"/>
      <c r="D311" s="233" t="s">
        <v>166</v>
      </c>
      <c r="E311" s="234" t="s">
        <v>19</v>
      </c>
      <c r="F311" s="235" t="s">
        <v>1419</v>
      </c>
      <c r="G311" s="232"/>
      <c r="H311" s="236">
        <v>1.839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166</v>
      </c>
      <c r="AU311" s="242" t="s">
        <v>86</v>
      </c>
      <c r="AV311" s="13" t="s">
        <v>86</v>
      </c>
      <c r="AW311" s="13" t="s">
        <v>37</v>
      </c>
      <c r="AX311" s="13" t="s">
        <v>76</v>
      </c>
      <c r="AY311" s="242" t="s">
        <v>155</v>
      </c>
    </row>
    <row r="312" s="13" customFormat="1">
      <c r="A312" s="13"/>
      <c r="B312" s="231"/>
      <c r="C312" s="232"/>
      <c r="D312" s="233" t="s">
        <v>166</v>
      </c>
      <c r="E312" s="234" t="s">
        <v>19</v>
      </c>
      <c r="F312" s="235" t="s">
        <v>1420</v>
      </c>
      <c r="G312" s="232"/>
      <c r="H312" s="236">
        <v>3.2690000000000001</v>
      </c>
      <c r="I312" s="237"/>
      <c r="J312" s="232"/>
      <c r="K312" s="232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166</v>
      </c>
      <c r="AU312" s="242" t="s">
        <v>86</v>
      </c>
      <c r="AV312" s="13" t="s">
        <v>86</v>
      </c>
      <c r="AW312" s="13" t="s">
        <v>37</v>
      </c>
      <c r="AX312" s="13" t="s">
        <v>76</v>
      </c>
      <c r="AY312" s="242" t="s">
        <v>155</v>
      </c>
    </row>
    <row r="313" s="15" customFormat="1">
      <c r="A313" s="15"/>
      <c r="B313" s="264"/>
      <c r="C313" s="265"/>
      <c r="D313" s="233" t="s">
        <v>166</v>
      </c>
      <c r="E313" s="266" t="s">
        <v>19</v>
      </c>
      <c r="F313" s="267" t="s">
        <v>307</v>
      </c>
      <c r="G313" s="265"/>
      <c r="H313" s="268">
        <v>5.1079999999999997</v>
      </c>
      <c r="I313" s="269"/>
      <c r="J313" s="265"/>
      <c r="K313" s="265"/>
      <c r="L313" s="270"/>
      <c r="M313" s="271"/>
      <c r="N313" s="272"/>
      <c r="O313" s="272"/>
      <c r="P313" s="272"/>
      <c r="Q313" s="272"/>
      <c r="R313" s="272"/>
      <c r="S313" s="272"/>
      <c r="T313" s="27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4" t="s">
        <v>166</v>
      </c>
      <c r="AU313" s="274" t="s">
        <v>86</v>
      </c>
      <c r="AV313" s="15" t="s">
        <v>162</v>
      </c>
      <c r="AW313" s="15" t="s">
        <v>37</v>
      </c>
      <c r="AX313" s="15" t="s">
        <v>84</v>
      </c>
      <c r="AY313" s="274" t="s">
        <v>155</v>
      </c>
    </row>
    <row r="314" s="2" customFormat="1" ht="44.25" customHeight="1">
      <c r="A314" s="39"/>
      <c r="B314" s="40"/>
      <c r="C314" s="213" t="s">
        <v>1421</v>
      </c>
      <c r="D314" s="213" t="s">
        <v>157</v>
      </c>
      <c r="E314" s="214" t="s">
        <v>1422</v>
      </c>
      <c r="F314" s="215" t="s">
        <v>353</v>
      </c>
      <c r="G314" s="216" t="s">
        <v>340</v>
      </c>
      <c r="H314" s="217">
        <v>5.2249999999999996</v>
      </c>
      <c r="I314" s="218"/>
      <c r="J314" s="219">
        <f>ROUND(I314*H314,2)</f>
        <v>0</v>
      </c>
      <c r="K314" s="215" t="s">
        <v>161</v>
      </c>
      <c r="L314" s="45"/>
      <c r="M314" s="220" t="s">
        <v>19</v>
      </c>
      <c r="N314" s="221" t="s">
        <v>47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162</v>
      </c>
      <c r="AT314" s="224" t="s">
        <v>157</v>
      </c>
      <c r="AU314" s="224" t="s">
        <v>86</v>
      </c>
      <c r="AY314" s="18" t="s">
        <v>155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84</v>
      </c>
      <c r="BK314" s="225">
        <f>ROUND(I314*H314,2)</f>
        <v>0</v>
      </c>
      <c r="BL314" s="18" t="s">
        <v>162</v>
      </c>
      <c r="BM314" s="224" t="s">
        <v>1423</v>
      </c>
    </row>
    <row r="315" s="2" customFormat="1">
      <c r="A315" s="39"/>
      <c r="B315" s="40"/>
      <c r="C315" s="41"/>
      <c r="D315" s="226" t="s">
        <v>164</v>
      </c>
      <c r="E315" s="41"/>
      <c r="F315" s="227" t="s">
        <v>1424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164</v>
      </c>
      <c r="AU315" s="18" t="s">
        <v>86</v>
      </c>
    </row>
    <row r="316" s="13" customFormat="1">
      <c r="A316" s="13"/>
      <c r="B316" s="231"/>
      <c r="C316" s="232"/>
      <c r="D316" s="233" t="s">
        <v>166</v>
      </c>
      <c r="E316" s="234" t="s">
        <v>19</v>
      </c>
      <c r="F316" s="235" t="s">
        <v>1425</v>
      </c>
      <c r="G316" s="232"/>
      <c r="H316" s="236">
        <v>1.881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166</v>
      </c>
      <c r="AU316" s="242" t="s">
        <v>86</v>
      </c>
      <c r="AV316" s="13" t="s">
        <v>86</v>
      </c>
      <c r="AW316" s="13" t="s">
        <v>37</v>
      </c>
      <c r="AX316" s="13" t="s">
        <v>76</v>
      </c>
      <c r="AY316" s="242" t="s">
        <v>155</v>
      </c>
    </row>
    <row r="317" s="13" customFormat="1">
      <c r="A317" s="13"/>
      <c r="B317" s="231"/>
      <c r="C317" s="232"/>
      <c r="D317" s="233" t="s">
        <v>166</v>
      </c>
      <c r="E317" s="234" t="s">
        <v>19</v>
      </c>
      <c r="F317" s="235" t="s">
        <v>1426</v>
      </c>
      <c r="G317" s="232"/>
      <c r="H317" s="236">
        <v>3.3439999999999999</v>
      </c>
      <c r="I317" s="237"/>
      <c r="J317" s="232"/>
      <c r="K317" s="232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166</v>
      </c>
      <c r="AU317" s="242" t="s">
        <v>86</v>
      </c>
      <c r="AV317" s="13" t="s">
        <v>86</v>
      </c>
      <c r="AW317" s="13" t="s">
        <v>37</v>
      </c>
      <c r="AX317" s="13" t="s">
        <v>76</v>
      </c>
      <c r="AY317" s="242" t="s">
        <v>155</v>
      </c>
    </row>
    <row r="318" s="15" customFormat="1">
      <c r="A318" s="15"/>
      <c r="B318" s="264"/>
      <c r="C318" s="265"/>
      <c r="D318" s="233" t="s">
        <v>166</v>
      </c>
      <c r="E318" s="266" t="s">
        <v>19</v>
      </c>
      <c r="F318" s="267" t="s">
        <v>307</v>
      </c>
      <c r="G318" s="265"/>
      <c r="H318" s="268">
        <v>5.2249999999999996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166</v>
      </c>
      <c r="AU318" s="274" t="s">
        <v>86</v>
      </c>
      <c r="AV318" s="15" t="s">
        <v>162</v>
      </c>
      <c r="AW318" s="15" t="s">
        <v>37</v>
      </c>
      <c r="AX318" s="15" t="s">
        <v>84</v>
      </c>
      <c r="AY318" s="274" t="s">
        <v>155</v>
      </c>
    </row>
    <row r="319" s="12" customFormat="1" ht="22.8" customHeight="1">
      <c r="A319" s="12"/>
      <c r="B319" s="197"/>
      <c r="C319" s="198"/>
      <c r="D319" s="199" t="s">
        <v>75</v>
      </c>
      <c r="E319" s="211" t="s">
        <v>377</v>
      </c>
      <c r="F319" s="211" t="s">
        <v>378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SUM(P320:P321)</f>
        <v>0</v>
      </c>
      <c r="Q319" s="205"/>
      <c r="R319" s="206">
        <f>SUM(R320:R321)</f>
        <v>0</v>
      </c>
      <c r="S319" s="205"/>
      <c r="T319" s="207">
        <f>SUM(T320:T321)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84</v>
      </c>
      <c r="AT319" s="209" t="s">
        <v>75</v>
      </c>
      <c r="AU319" s="209" t="s">
        <v>84</v>
      </c>
      <c r="AY319" s="208" t="s">
        <v>155</v>
      </c>
      <c r="BK319" s="210">
        <f>SUM(BK320:BK321)</f>
        <v>0</v>
      </c>
    </row>
    <row r="320" s="2" customFormat="1" ht="49.05" customHeight="1">
      <c r="A320" s="39"/>
      <c r="B320" s="40"/>
      <c r="C320" s="213" t="s">
        <v>688</v>
      </c>
      <c r="D320" s="213" t="s">
        <v>157</v>
      </c>
      <c r="E320" s="214" t="s">
        <v>552</v>
      </c>
      <c r="F320" s="215" t="s">
        <v>553</v>
      </c>
      <c r="G320" s="216" t="s">
        <v>340</v>
      </c>
      <c r="H320" s="217">
        <v>18.282</v>
      </c>
      <c r="I320" s="218"/>
      <c r="J320" s="219">
        <f>ROUND(I320*H320,2)</f>
        <v>0</v>
      </c>
      <c r="K320" s="215" t="s">
        <v>161</v>
      </c>
      <c r="L320" s="45"/>
      <c r="M320" s="220" t="s">
        <v>19</v>
      </c>
      <c r="N320" s="221" t="s">
        <v>47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162</v>
      </c>
      <c r="AT320" s="224" t="s">
        <v>157</v>
      </c>
      <c r="AU320" s="224" t="s">
        <v>86</v>
      </c>
      <c r="AY320" s="18" t="s">
        <v>155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84</v>
      </c>
      <c r="BK320" s="225">
        <f>ROUND(I320*H320,2)</f>
        <v>0</v>
      </c>
      <c r="BL320" s="18" t="s">
        <v>162</v>
      </c>
      <c r="BM320" s="224" t="s">
        <v>1427</v>
      </c>
    </row>
    <row r="321" s="2" customFormat="1">
      <c r="A321" s="39"/>
      <c r="B321" s="40"/>
      <c r="C321" s="41"/>
      <c r="D321" s="226" t="s">
        <v>164</v>
      </c>
      <c r="E321" s="41"/>
      <c r="F321" s="227" t="s">
        <v>555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164</v>
      </c>
      <c r="AU321" s="18" t="s">
        <v>86</v>
      </c>
    </row>
    <row r="322" s="12" customFormat="1" ht="25.92" customHeight="1">
      <c r="A322" s="12"/>
      <c r="B322" s="197"/>
      <c r="C322" s="198"/>
      <c r="D322" s="199" t="s">
        <v>75</v>
      </c>
      <c r="E322" s="200" t="s">
        <v>384</v>
      </c>
      <c r="F322" s="200" t="s">
        <v>385</v>
      </c>
      <c r="G322" s="198"/>
      <c r="H322" s="198"/>
      <c r="I322" s="201"/>
      <c r="J322" s="202">
        <f>BK322</f>
        <v>0</v>
      </c>
      <c r="K322" s="198"/>
      <c r="L322" s="203"/>
      <c r="M322" s="204"/>
      <c r="N322" s="205"/>
      <c r="O322" s="205"/>
      <c r="P322" s="206">
        <f>P323</f>
        <v>0</v>
      </c>
      <c r="Q322" s="205"/>
      <c r="R322" s="206">
        <f>R323</f>
        <v>0.0050600000000000003</v>
      </c>
      <c r="S322" s="205"/>
      <c r="T322" s="207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8" t="s">
        <v>86</v>
      </c>
      <c r="AT322" s="209" t="s">
        <v>75</v>
      </c>
      <c r="AU322" s="209" t="s">
        <v>76</v>
      </c>
      <c r="AY322" s="208" t="s">
        <v>155</v>
      </c>
      <c r="BK322" s="210">
        <f>BK323</f>
        <v>0</v>
      </c>
    </row>
    <row r="323" s="12" customFormat="1" ht="22.8" customHeight="1">
      <c r="A323" s="12"/>
      <c r="B323" s="197"/>
      <c r="C323" s="198"/>
      <c r="D323" s="199" t="s">
        <v>75</v>
      </c>
      <c r="E323" s="211" t="s">
        <v>1428</v>
      </c>
      <c r="F323" s="211" t="s">
        <v>1429</v>
      </c>
      <c r="G323" s="198"/>
      <c r="H323" s="198"/>
      <c r="I323" s="201"/>
      <c r="J323" s="212">
        <f>BK323</f>
        <v>0</v>
      </c>
      <c r="K323" s="198"/>
      <c r="L323" s="203"/>
      <c r="M323" s="204"/>
      <c r="N323" s="205"/>
      <c r="O323" s="205"/>
      <c r="P323" s="206">
        <f>SUM(P324:P333)</f>
        <v>0</v>
      </c>
      <c r="Q323" s="205"/>
      <c r="R323" s="206">
        <f>SUM(R324:R333)</f>
        <v>0.0050600000000000003</v>
      </c>
      <c r="S323" s="205"/>
      <c r="T323" s="207">
        <f>SUM(T324:T333)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8" t="s">
        <v>86</v>
      </c>
      <c r="AT323" s="209" t="s">
        <v>75</v>
      </c>
      <c r="AU323" s="209" t="s">
        <v>84</v>
      </c>
      <c r="AY323" s="208" t="s">
        <v>155</v>
      </c>
      <c r="BK323" s="210">
        <f>SUM(BK324:BK333)</f>
        <v>0</v>
      </c>
    </row>
    <row r="324" s="2" customFormat="1" ht="33" customHeight="1">
      <c r="A324" s="39"/>
      <c r="B324" s="40"/>
      <c r="C324" s="213" t="s">
        <v>1430</v>
      </c>
      <c r="D324" s="213" t="s">
        <v>157</v>
      </c>
      <c r="E324" s="214" t="s">
        <v>1431</v>
      </c>
      <c r="F324" s="215" t="s">
        <v>1432</v>
      </c>
      <c r="G324" s="216" t="s">
        <v>322</v>
      </c>
      <c r="H324" s="217">
        <v>1</v>
      </c>
      <c r="I324" s="218"/>
      <c r="J324" s="219">
        <f>ROUND(I324*H324,2)</f>
        <v>0</v>
      </c>
      <c r="K324" s="215" t="s">
        <v>161</v>
      </c>
      <c r="L324" s="45"/>
      <c r="M324" s="220" t="s">
        <v>19</v>
      </c>
      <c r="N324" s="221" t="s">
        <v>47</v>
      </c>
      <c r="O324" s="85"/>
      <c r="P324" s="222">
        <f>O324*H324</f>
        <v>0</v>
      </c>
      <c r="Q324" s="222">
        <v>0.0030599999999999998</v>
      </c>
      <c r="R324" s="222">
        <f>Q324*H324</f>
        <v>0.0030599999999999998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255</v>
      </c>
      <c r="AT324" s="224" t="s">
        <v>157</v>
      </c>
      <c r="AU324" s="224" t="s">
        <v>86</v>
      </c>
      <c r="AY324" s="18" t="s">
        <v>155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84</v>
      </c>
      <c r="BK324" s="225">
        <f>ROUND(I324*H324,2)</f>
        <v>0</v>
      </c>
      <c r="BL324" s="18" t="s">
        <v>255</v>
      </c>
      <c r="BM324" s="224" t="s">
        <v>1433</v>
      </c>
    </row>
    <row r="325" s="2" customFormat="1">
      <c r="A325" s="39"/>
      <c r="B325" s="40"/>
      <c r="C325" s="41"/>
      <c r="D325" s="226" t="s">
        <v>164</v>
      </c>
      <c r="E325" s="41"/>
      <c r="F325" s="227" t="s">
        <v>1434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164</v>
      </c>
      <c r="AU325" s="18" t="s">
        <v>86</v>
      </c>
    </row>
    <row r="326" s="13" customFormat="1">
      <c r="A326" s="13"/>
      <c r="B326" s="231"/>
      <c r="C326" s="232"/>
      <c r="D326" s="233" t="s">
        <v>166</v>
      </c>
      <c r="E326" s="234" t="s">
        <v>19</v>
      </c>
      <c r="F326" s="235" t="s">
        <v>1308</v>
      </c>
      <c r="G326" s="232"/>
      <c r="H326" s="236">
        <v>1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166</v>
      </c>
      <c r="AU326" s="242" t="s">
        <v>86</v>
      </c>
      <c r="AV326" s="13" t="s">
        <v>86</v>
      </c>
      <c r="AW326" s="13" t="s">
        <v>37</v>
      </c>
      <c r="AX326" s="13" t="s">
        <v>76</v>
      </c>
      <c r="AY326" s="242" t="s">
        <v>155</v>
      </c>
    </row>
    <row r="327" s="15" customFormat="1">
      <c r="A327" s="15"/>
      <c r="B327" s="264"/>
      <c r="C327" s="265"/>
      <c r="D327" s="233" t="s">
        <v>166</v>
      </c>
      <c r="E327" s="266" t="s">
        <v>19</v>
      </c>
      <c r="F327" s="267" t="s">
        <v>307</v>
      </c>
      <c r="G327" s="265"/>
      <c r="H327" s="268">
        <v>1</v>
      </c>
      <c r="I327" s="269"/>
      <c r="J327" s="265"/>
      <c r="K327" s="265"/>
      <c r="L327" s="270"/>
      <c r="M327" s="271"/>
      <c r="N327" s="272"/>
      <c r="O327" s="272"/>
      <c r="P327" s="272"/>
      <c r="Q327" s="272"/>
      <c r="R327" s="272"/>
      <c r="S327" s="272"/>
      <c r="T327" s="27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4" t="s">
        <v>166</v>
      </c>
      <c r="AU327" s="274" t="s">
        <v>86</v>
      </c>
      <c r="AV327" s="15" t="s">
        <v>162</v>
      </c>
      <c r="AW327" s="15" t="s">
        <v>37</v>
      </c>
      <c r="AX327" s="15" t="s">
        <v>84</v>
      </c>
      <c r="AY327" s="274" t="s">
        <v>155</v>
      </c>
    </row>
    <row r="328" s="2" customFormat="1" ht="16.5" customHeight="1">
      <c r="A328" s="39"/>
      <c r="B328" s="40"/>
      <c r="C328" s="213" t="s">
        <v>691</v>
      </c>
      <c r="D328" s="213" t="s">
        <v>157</v>
      </c>
      <c r="E328" s="214" t="s">
        <v>1435</v>
      </c>
      <c r="F328" s="215" t="s">
        <v>1436</v>
      </c>
      <c r="G328" s="216" t="s">
        <v>631</v>
      </c>
      <c r="H328" s="217">
        <v>1</v>
      </c>
      <c r="I328" s="218"/>
      <c r="J328" s="219">
        <f>ROUND(I328*H328,2)</f>
        <v>0</v>
      </c>
      <c r="K328" s="215" t="s">
        <v>161</v>
      </c>
      <c r="L328" s="45"/>
      <c r="M328" s="220" t="s">
        <v>19</v>
      </c>
      <c r="N328" s="221" t="s">
        <v>47</v>
      </c>
      <c r="O328" s="85"/>
      <c r="P328" s="222">
        <f>O328*H328</f>
        <v>0</v>
      </c>
      <c r="Q328" s="222">
        <v>0.002</v>
      </c>
      <c r="R328" s="222">
        <f>Q328*H328</f>
        <v>0.002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255</v>
      </c>
      <c r="AT328" s="224" t="s">
        <v>157</v>
      </c>
      <c r="AU328" s="224" t="s">
        <v>86</v>
      </c>
      <c r="AY328" s="18" t="s">
        <v>155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84</v>
      </c>
      <c r="BK328" s="225">
        <f>ROUND(I328*H328,2)</f>
        <v>0</v>
      </c>
      <c r="BL328" s="18" t="s">
        <v>255</v>
      </c>
      <c r="BM328" s="224" t="s">
        <v>1437</v>
      </c>
    </row>
    <row r="329" s="2" customFormat="1">
      <c r="A329" s="39"/>
      <c r="B329" s="40"/>
      <c r="C329" s="41"/>
      <c r="D329" s="226" t="s">
        <v>164</v>
      </c>
      <c r="E329" s="41"/>
      <c r="F329" s="227" t="s">
        <v>1438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164</v>
      </c>
      <c r="AU329" s="18" t="s">
        <v>86</v>
      </c>
    </row>
    <row r="330" s="13" customFormat="1">
      <c r="A330" s="13"/>
      <c r="B330" s="231"/>
      <c r="C330" s="232"/>
      <c r="D330" s="233" t="s">
        <v>166</v>
      </c>
      <c r="E330" s="234" t="s">
        <v>19</v>
      </c>
      <c r="F330" s="235" t="s">
        <v>1308</v>
      </c>
      <c r="G330" s="232"/>
      <c r="H330" s="236">
        <v>1</v>
      </c>
      <c r="I330" s="237"/>
      <c r="J330" s="232"/>
      <c r="K330" s="232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166</v>
      </c>
      <c r="AU330" s="242" t="s">
        <v>86</v>
      </c>
      <c r="AV330" s="13" t="s">
        <v>86</v>
      </c>
      <c r="AW330" s="13" t="s">
        <v>37</v>
      </c>
      <c r="AX330" s="13" t="s">
        <v>76</v>
      </c>
      <c r="AY330" s="242" t="s">
        <v>155</v>
      </c>
    </row>
    <row r="331" s="15" customFormat="1">
      <c r="A331" s="15"/>
      <c r="B331" s="264"/>
      <c r="C331" s="265"/>
      <c r="D331" s="233" t="s">
        <v>166</v>
      </c>
      <c r="E331" s="266" t="s">
        <v>19</v>
      </c>
      <c r="F331" s="267" t="s">
        <v>307</v>
      </c>
      <c r="G331" s="265"/>
      <c r="H331" s="268">
        <v>1</v>
      </c>
      <c r="I331" s="269"/>
      <c r="J331" s="265"/>
      <c r="K331" s="265"/>
      <c r="L331" s="270"/>
      <c r="M331" s="271"/>
      <c r="N331" s="272"/>
      <c r="O331" s="272"/>
      <c r="P331" s="272"/>
      <c r="Q331" s="272"/>
      <c r="R331" s="272"/>
      <c r="S331" s="272"/>
      <c r="T331" s="27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4" t="s">
        <v>166</v>
      </c>
      <c r="AU331" s="274" t="s">
        <v>86</v>
      </c>
      <c r="AV331" s="15" t="s">
        <v>162</v>
      </c>
      <c r="AW331" s="15" t="s">
        <v>37</v>
      </c>
      <c r="AX331" s="15" t="s">
        <v>84</v>
      </c>
      <c r="AY331" s="274" t="s">
        <v>155</v>
      </c>
    </row>
    <row r="332" s="2" customFormat="1" ht="44.25" customHeight="1">
      <c r="A332" s="39"/>
      <c r="B332" s="40"/>
      <c r="C332" s="213" t="s">
        <v>1439</v>
      </c>
      <c r="D332" s="213" t="s">
        <v>157</v>
      </c>
      <c r="E332" s="214" t="s">
        <v>1440</v>
      </c>
      <c r="F332" s="215" t="s">
        <v>1441</v>
      </c>
      <c r="G332" s="216" t="s">
        <v>340</v>
      </c>
      <c r="H332" s="217">
        <v>0.0050000000000000001</v>
      </c>
      <c r="I332" s="218"/>
      <c r="J332" s="219">
        <f>ROUND(I332*H332,2)</f>
        <v>0</v>
      </c>
      <c r="K332" s="215" t="s">
        <v>161</v>
      </c>
      <c r="L332" s="45"/>
      <c r="M332" s="220" t="s">
        <v>19</v>
      </c>
      <c r="N332" s="221" t="s">
        <v>47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255</v>
      </c>
      <c r="AT332" s="224" t="s">
        <v>157</v>
      </c>
      <c r="AU332" s="224" t="s">
        <v>86</v>
      </c>
      <c r="AY332" s="18" t="s">
        <v>155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84</v>
      </c>
      <c r="BK332" s="225">
        <f>ROUND(I332*H332,2)</f>
        <v>0</v>
      </c>
      <c r="BL332" s="18" t="s">
        <v>255</v>
      </c>
      <c r="BM332" s="224" t="s">
        <v>1442</v>
      </c>
    </row>
    <row r="333" s="2" customFormat="1">
      <c r="A333" s="39"/>
      <c r="B333" s="40"/>
      <c r="C333" s="41"/>
      <c r="D333" s="226" t="s">
        <v>164</v>
      </c>
      <c r="E333" s="41"/>
      <c r="F333" s="227" t="s">
        <v>1443</v>
      </c>
      <c r="G333" s="41"/>
      <c r="H333" s="41"/>
      <c r="I333" s="228"/>
      <c r="J333" s="41"/>
      <c r="K333" s="41"/>
      <c r="L333" s="45"/>
      <c r="M333" s="278"/>
      <c r="N333" s="279"/>
      <c r="O333" s="280"/>
      <c r="P333" s="280"/>
      <c r="Q333" s="280"/>
      <c r="R333" s="280"/>
      <c r="S333" s="280"/>
      <c r="T333" s="281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164</v>
      </c>
      <c r="AU333" s="18" t="s">
        <v>86</v>
      </c>
    </row>
    <row r="334" s="2" customFormat="1" ht="6.96" customHeight="1">
      <c r="A334" s="39"/>
      <c r="B334" s="60"/>
      <c r="C334" s="61"/>
      <c r="D334" s="61"/>
      <c r="E334" s="61"/>
      <c r="F334" s="61"/>
      <c r="G334" s="61"/>
      <c r="H334" s="61"/>
      <c r="I334" s="61"/>
      <c r="J334" s="61"/>
      <c r="K334" s="61"/>
      <c r="L334" s="45"/>
      <c r="M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</sheetData>
  <sheetProtection sheet="1" autoFilter="0" formatColumns="0" formatRows="0" objects="1" scenarios="1" spinCount="100000" saltValue="92M9f8HZIa802/FYzNOQlp0oSYkCtVk7RPMRkcMGd6Vhxlmb2DRuhsxPUQfxRax2HTDoQ+7o5Vk6VLABRKxARQ==" hashValue="f7CmcAAX4EcxkdCTPpo20Uw3fetNzoWu9wBuyAy7WgxHSKdrkt3mj0duMq96cYMGSVdZnYpka7MWGJwgcbRGqg==" algorithmName="SHA-512" password="CC35"/>
  <autoFilter ref="C89:K33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3107323"/>
    <hyperlink ref="F99" r:id="rId2" display="https://podminky.urs.cz/item/CS_URS_2024_02/113107344"/>
    <hyperlink ref="F104" r:id="rId3" display="https://podminky.urs.cz/item/CS_URS_2024_02/115101201"/>
    <hyperlink ref="F108" r:id="rId4" display="https://podminky.urs.cz/item/CS_URS_2024_02/115101301"/>
    <hyperlink ref="F112" r:id="rId5" display="https://podminky.urs.cz/item/CS_URS_2024_02/119003131"/>
    <hyperlink ref="F117" r:id="rId6" display="https://podminky.urs.cz/item/CS_URS_2024_02/119003132"/>
    <hyperlink ref="F119" r:id="rId7" display="https://podminky.urs.cz/item/CS_URS_2024_02/119003215"/>
    <hyperlink ref="F121" r:id="rId8" display="https://podminky.urs.cz/item/CS_URS_2024_02/119003216"/>
    <hyperlink ref="F123" r:id="rId9" display="https://podminky.urs.cz/item/CS_URS_2024_02/121151113"/>
    <hyperlink ref="F128" r:id="rId10" display="https://podminky.urs.cz/item/CS_URS_2024_02/132254205"/>
    <hyperlink ref="F133" r:id="rId11" display="https://podminky.urs.cz/item/CS_URS_2024_02/151101101"/>
    <hyperlink ref="F138" r:id="rId12" display="https://podminky.urs.cz/item/CS_URS_2024_02/151101111"/>
    <hyperlink ref="F140" r:id="rId13" display="https://podminky.urs.cz/item/CS_URS_2024_02/162751117"/>
    <hyperlink ref="F145" r:id="rId14" display="https://podminky.urs.cz/item/CS_URS_2024_02/162751119"/>
    <hyperlink ref="F149" r:id="rId15" display="https://podminky.urs.cz/item/CS_URS_2024_02/167151111"/>
    <hyperlink ref="F151" r:id="rId16" display="https://podminky.urs.cz/item/CS_URS_2024_02/171201231"/>
    <hyperlink ref="F155" r:id="rId17" display="https://podminky.urs.cz/item/CS_URS_2024_02/174151101"/>
    <hyperlink ref="F163" r:id="rId18" display="https://podminky.urs.cz/item/CS_URS_2024_02/175151101"/>
    <hyperlink ref="F171" r:id="rId19" display="https://podminky.urs.cz/item/CS_URS_2024_02/181351103"/>
    <hyperlink ref="F176" r:id="rId20" display="https://podminky.urs.cz/item/CS_URS_2024_02/181411131"/>
    <hyperlink ref="F181" r:id="rId21" display="https://podminky.urs.cz/item/CS_URS_2024_02/181951111"/>
    <hyperlink ref="F183" r:id="rId22" display="https://podminky.urs.cz/item/CS_URS_2024_02/181951112"/>
    <hyperlink ref="F185" r:id="rId23" display="https://podminky.urs.cz/item/CS_URS_2024_02/185804312"/>
    <hyperlink ref="F190" r:id="rId24" display="https://podminky.urs.cz/item/CS_URS_2024_02/451573111"/>
    <hyperlink ref="F194" r:id="rId25" display="https://podminky.urs.cz/item/CS_URS_2024_02/452112112"/>
    <hyperlink ref="F199" r:id="rId26" display="https://podminky.urs.cz/item/CS_URS_2024_02/452112122"/>
    <hyperlink ref="F202" r:id="rId27" display="https://podminky.urs.cz/item/CS_URS_2024_02/452311131"/>
    <hyperlink ref="F207" r:id="rId28" display="https://podminky.urs.cz/item/CS_URS_2024_02/564871016"/>
    <hyperlink ref="F212" r:id="rId29" display="https://podminky.urs.cz/item/CS_URS_2024_02/565175101"/>
    <hyperlink ref="F214" r:id="rId30" display="https://podminky.urs.cz/item/CS_URS_2024_02/573211111"/>
    <hyperlink ref="F219" r:id="rId31" display="https://podminky.urs.cz/item/CS_URS_2024_02/577134031"/>
    <hyperlink ref="F221" r:id="rId32" display="https://podminky.urs.cz/item/CS_URS_2024_02/577155032"/>
    <hyperlink ref="F224" r:id="rId33" display="https://podminky.urs.cz/item/CS_URS_2024_02/617633112"/>
    <hyperlink ref="F228" r:id="rId34" display="https://podminky.urs.cz/item/CS_URS_2024_02/627633112"/>
    <hyperlink ref="F233" r:id="rId35" display="https://podminky.urs.cz/item/CS_URS_2024_02/871161211"/>
    <hyperlink ref="F238" r:id="rId36" display="https://podminky.urs.cz/item/CS_URS_2024_02/871211811"/>
    <hyperlink ref="F240" r:id="rId37" display="https://podminky.urs.cz/item/CS_URS_2024_02/871373123"/>
    <hyperlink ref="F245" r:id="rId38" display="https://podminky.urs.cz/item/CS_URS_2024_02/871395811"/>
    <hyperlink ref="F247" r:id="rId39" display="https://podminky.urs.cz/item/CS_URS_2024_02/877161110"/>
    <hyperlink ref="F250" r:id="rId40" display="https://podminky.urs.cz/item/CS_URS_2024_02/877370330"/>
    <hyperlink ref="F253" r:id="rId41" display="https://podminky.urs.cz/item/CS_URS_2024_02/879171111"/>
    <hyperlink ref="F257" r:id="rId42" display="https://podminky.urs.cz/item/CS_URS_2024_02/892233122"/>
    <hyperlink ref="F259" r:id="rId43" display="https://podminky.urs.cz/item/CS_URS_2024_02/892241111"/>
    <hyperlink ref="F261" r:id="rId44" display="https://podminky.urs.cz/item/CS_URS_2024_02/892372111"/>
    <hyperlink ref="F263" r:id="rId45" display="https://podminky.urs.cz/item/CS_URS_2024_02/892381111"/>
    <hyperlink ref="F265" r:id="rId46" display="https://podminky.urs.cz/item/CS_URS_2024_02/894410101"/>
    <hyperlink ref="F269" r:id="rId47" display="https://podminky.urs.cz/item/CS_URS_2024_02/894410211"/>
    <hyperlink ref="F272" r:id="rId48" display="https://podminky.urs.cz/item/CS_URS_2024_02/894410212"/>
    <hyperlink ref="F275" r:id="rId49" display="https://podminky.urs.cz/item/CS_URS_2024_02/894410232"/>
    <hyperlink ref="F278" r:id="rId50" display="https://podminky.urs.cz/item/CS_URS_2024_02/899102112"/>
    <hyperlink ref="F281" r:id="rId51" display="https://podminky.urs.cz/item/CS_URS_2024_02/899721111"/>
    <hyperlink ref="F283" r:id="rId52" display="https://podminky.urs.cz/item/CS_URS_2024_02/899722114"/>
    <hyperlink ref="F286" r:id="rId53" display="https://podminky.urs.cz/item/CS_URS_2024_02/919732211"/>
    <hyperlink ref="F291" r:id="rId54" display="https://podminky.urs.cz/item/CS_URS_2024_02/919735113"/>
    <hyperlink ref="F293" r:id="rId55" display="https://podminky.urs.cz/item/CS_URS_2024_02/977151129"/>
    <hyperlink ref="F298" r:id="rId56" display="https://podminky.urs.cz/item/CS_URS_2024_02/997221551"/>
    <hyperlink ref="F300" r:id="rId57" display="https://podminky.urs.cz/item/CS_URS_2024_02/997221559"/>
    <hyperlink ref="F304" r:id="rId58" display="https://podminky.urs.cz/item/CS_URS_2024_02/997221611"/>
    <hyperlink ref="F306" r:id="rId59" display="https://podminky.urs.cz/item/CS_URS_2024_02/997221861"/>
    <hyperlink ref="F310" r:id="rId60" display="https://podminky.urs.cz/item/CS_URS_2024_02/997221873"/>
    <hyperlink ref="F315" r:id="rId61" display="https://podminky.urs.cz/item/CS_URS_2024_02/997221875"/>
    <hyperlink ref="F321" r:id="rId62" display="https://podminky.urs.cz/item/CS_URS_2024_02/998276101"/>
    <hyperlink ref="F325" r:id="rId63" display="https://podminky.urs.cz/item/CS_URS_2024_02/722263212"/>
    <hyperlink ref="F329" r:id="rId64" display="https://podminky.urs.cz/item/CS_URS_2024_02/722270102"/>
    <hyperlink ref="F333" r:id="rId65" display="https://podminky.urs.cz/item/CS_URS_2024_02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1444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ROUND(J89,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ROUND((SUM(BE89:BE212)),  2)</f>
        <v>0</v>
      </c>
      <c r="G33" s="39"/>
      <c r="H33" s="39"/>
      <c r="I33" s="158">
        <v>0.20999999999999999</v>
      </c>
      <c r="J33" s="157">
        <f>ROUND(((SUM(BE89:BE212))*I33),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ROUND((SUM(BF89:BF212)),  2)</f>
        <v>0</v>
      </c>
      <c r="G34" s="39"/>
      <c r="H34" s="39"/>
      <c r="I34" s="158">
        <v>0.12</v>
      </c>
      <c r="J34" s="157">
        <f>ROUND(((SUM(BF89:BF212))*I34),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ROUND((SUM(BG89:BG212)),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ROUND((SUM(BH89:BH212)),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ROUND((SUM(BI89:BI212)),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D.8. - Úprava kanalizační stoky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J90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130</v>
      </c>
      <c r="E61" s="183"/>
      <c r="F61" s="183"/>
      <c r="G61" s="183"/>
      <c r="H61" s="183"/>
      <c r="I61" s="183"/>
      <c r="J61" s="184">
        <f>J91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444</v>
      </c>
      <c r="E62" s="183"/>
      <c r="F62" s="183"/>
      <c r="G62" s="183"/>
      <c r="H62" s="183"/>
      <c r="I62" s="183"/>
      <c r="J62" s="184">
        <f>J117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132</v>
      </c>
      <c r="E63" s="183"/>
      <c r="F63" s="183"/>
      <c r="G63" s="183"/>
      <c r="H63" s="183"/>
      <c r="I63" s="183"/>
      <c r="J63" s="184">
        <f>J130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1097</v>
      </c>
      <c r="E64" s="183"/>
      <c r="F64" s="183"/>
      <c r="G64" s="183"/>
      <c r="H64" s="183"/>
      <c r="I64" s="183"/>
      <c r="J64" s="184">
        <f>J135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445</v>
      </c>
      <c r="E65" s="183"/>
      <c r="F65" s="183"/>
      <c r="G65" s="183"/>
      <c r="H65" s="183"/>
      <c r="I65" s="183"/>
      <c r="J65" s="184">
        <f>J140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J161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135</v>
      </c>
      <c r="E67" s="183"/>
      <c r="F67" s="183"/>
      <c r="G67" s="183"/>
      <c r="H67" s="183"/>
      <c r="I67" s="183"/>
      <c r="J67" s="184">
        <f>J164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136</v>
      </c>
      <c r="E68" s="183"/>
      <c r="F68" s="183"/>
      <c r="G68" s="183"/>
      <c r="H68" s="183"/>
      <c r="I68" s="183"/>
      <c r="J68" s="184">
        <f>J173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1445</v>
      </c>
      <c r="E69" s="183"/>
      <c r="F69" s="183"/>
      <c r="G69" s="183"/>
      <c r="H69" s="183"/>
      <c r="I69" s="183"/>
      <c r="J69" s="184">
        <f>J176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140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25" customHeight="1">
      <c r="A79" s="39"/>
      <c r="B79" s="40"/>
      <c r="C79" s="41"/>
      <c r="D79" s="41"/>
      <c r="E79" s="170" t="str">
        <f>E7</f>
        <v>Technické zhodnocení fotbalového hřiště UMT areál Viktoria, Mariánské Lázně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123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D.8. - Úprava kanalizační stoky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par.č.: 881, 126/7, 126/9</v>
      </c>
      <c r="G83" s="41"/>
      <c r="H83" s="41"/>
      <c r="I83" s="33" t="s">
        <v>23</v>
      </c>
      <c r="J83" s="73" t="str">
        <f>IF(J12="","",J12)</f>
        <v>24. 1. 2024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Mariánské Lázně</v>
      </c>
      <c r="G85" s="41"/>
      <c r="H85" s="41"/>
      <c r="I85" s="33" t="s">
        <v>33</v>
      </c>
      <c r="J85" s="37" t="str">
        <f>E21</f>
        <v>MSP Projekty s.r.o.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IF(E18="","",E18)</f>
        <v>Vyplň údaj</v>
      </c>
      <c r="G86" s="41"/>
      <c r="H86" s="41"/>
      <c r="I86" s="33" t="s">
        <v>38</v>
      </c>
      <c r="J86" s="37" t="str">
        <f>E24</f>
        <v xml:space="preserve"> 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6"/>
      <c r="B88" s="187"/>
      <c r="C88" s="188" t="s">
        <v>141</v>
      </c>
      <c r="D88" s="189" t="s">
        <v>61</v>
      </c>
      <c r="E88" s="189" t="s">
        <v>57</v>
      </c>
      <c r="F88" s="189" t="s">
        <v>58</v>
      </c>
      <c r="G88" s="189" t="s">
        <v>142</v>
      </c>
      <c r="H88" s="189" t="s">
        <v>143</v>
      </c>
      <c r="I88" s="189" t="s">
        <v>144</v>
      </c>
      <c r="J88" s="189" t="s">
        <v>127</v>
      </c>
      <c r="K88" s="190" t="s">
        <v>145</v>
      </c>
      <c r="L88" s="191"/>
      <c r="M88" s="93" t="s">
        <v>19</v>
      </c>
      <c r="N88" s="94" t="s">
        <v>46</v>
      </c>
      <c r="O88" s="94" t="s">
        <v>146</v>
      </c>
      <c r="P88" s="94" t="s">
        <v>147</v>
      </c>
      <c r="Q88" s="94" t="s">
        <v>148</v>
      </c>
      <c r="R88" s="94" t="s">
        <v>149</v>
      </c>
      <c r="S88" s="94" t="s">
        <v>150</v>
      </c>
      <c r="T88" s="95" t="s">
        <v>151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152</v>
      </c>
      <c r="D89" s="41"/>
      <c r="E89" s="41"/>
      <c r="F89" s="41"/>
      <c r="G89" s="41"/>
      <c r="H89" s="41"/>
      <c r="I89" s="41"/>
      <c r="J89" s="192">
        <f>BK89</f>
        <v>0</v>
      </c>
      <c r="K89" s="41"/>
      <c r="L89" s="45"/>
      <c r="M89" s="96"/>
      <c r="N89" s="193"/>
      <c r="O89" s="97"/>
      <c r="P89" s="194">
        <f>P90</f>
        <v>0</v>
      </c>
      <c r="Q89" s="97"/>
      <c r="R89" s="194">
        <f>R90</f>
        <v>22.593829499999998</v>
      </c>
      <c r="S89" s="97"/>
      <c r="T89" s="195">
        <f>T90</f>
        <v>3.7000000000000002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128</v>
      </c>
      <c r="BK89" s="196">
        <f>BK90</f>
        <v>0</v>
      </c>
    </row>
    <row r="90" s="12" customFormat="1" ht="25.92" customHeight="1">
      <c r="A90" s="12"/>
      <c r="B90" s="197"/>
      <c r="C90" s="198"/>
      <c r="D90" s="199" t="s">
        <v>75</v>
      </c>
      <c r="E90" s="200" t="s">
        <v>153</v>
      </c>
      <c r="F90" s="200" t="s">
        <v>154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P91+P117+P130+P135+P140+P161+P164+P173+P176</f>
        <v>0</v>
      </c>
      <c r="Q90" s="205"/>
      <c r="R90" s="206">
        <f>R91+R117+R130+R135+R140+R161+R164+R173+R176</f>
        <v>22.593829499999998</v>
      </c>
      <c r="S90" s="205"/>
      <c r="T90" s="207">
        <f>T91+T117+T130+T135+T140+T161+T164+T173+T176</f>
        <v>3.7000000000000002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8" t="s">
        <v>84</v>
      </c>
      <c r="AT90" s="209" t="s">
        <v>75</v>
      </c>
      <c r="AU90" s="209" t="s">
        <v>76</v>
      </c>
      <c r="AY90" s="208" t="s">
        <v>155</v>
      </c>
      <c r="BK90" s="210">
        <f>BK91+BK117+BK130+BK135+BK140+BK161+BK164+BK173+BK176</f>
        <v>0</v>
      </c>
    </row>
    <row r="91" s="12" customFormat="1" ht="22.8" customHeight="1">
      <c r="A91" s="12"/>
      <c r="B91" s="197"/>
      <c r="C91" s="198"/>
      <c r="D91" s="199" t="s">
        <v>75</v>
      </c>
      <c r="E91" s="211" t="s">
        <v>84</v>
      </c>
      <c r="F91" s="211" t="s">
        <v>156</v>
      </c>
      <c r="G91" s="198"/>
      <c r="H91" s="198"/>
      <c r="I91" s="201"/>
      <c r="J91" s="212">
        <f>BK91</f>
        <v>0</v>
      </c>
      <c r="K91" s="198"/>
      <c r="L91" s="203"/>
      <c r="M91" s="204"/>
      <c r="N91" s="205"/>
      <c r="O91" s="205"/>
      <c r="P91" s="206">
        <f>SUM(P92:P116)</f>
        <v>0</v>
      </c>
      <c r="Q91" s="205"/>
      <c r="R91" s="206">
        <f>SUM(R92:R116)</f>
        <v>0.015279999999999998</v>
      </c>
      <c r="S91" s="205"/>
      <c r="T91" s="207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84</v>
      </c>
      <c r="AT91" s="209" t="s">
        <v>75</v>
      </c>
      <c r="AU91" s="209" t="s">
        <v>84</v>
      </c>
      <c r="AY91" s="208" t="s">
        <v>155</v>
      </c>
      <c r="BK91" s="210">
        <f>SUM(BK92:BK116)</f>
        <v>0</v>
      </c>
    </row>
    <row r="92" s="2" customFormat="1" ht="24.15" customHeight="1">
      <c r="A92" s="39"/>
      <c r="B92" s="40"/>
      <c r="C92" s="213" t="s">
        <v>84</v>
      </c>
      <c r="D92" s="213" t="s">
        <v>157</v>
      </c>
      <c r="E92" s="214" t="s">
        <v>1109</v>
      </c>
      <c r="F92" s="215" t="s">
        <v>1110</v>
      </c>
      <c r="G92" s="216" t="s">
        <v>433</v>
      </c>
      <c r="H92" s="217">
        <v>96</v>
      </c>
      <c r="I92" s="218"/>
      <c r="J92" s="219">
        <f>ROUND(I92*H92,2)</f>
        <v>0</v>
      </c>
      <c r="K92" s="215" t="s">
        <v>161</v>
      </c>
      <c r="L92" s="45"/>
      <c r="M92" s="220" t="s">
        <v>19</v>
      </c>
      <c r="N92" s="221" t="s">
        <v>47</v>
      </c>
      <c r="O92" s="85"/>
      <c r="P92" s="222">
        <f>O92*H92</f>
        <v>0</v>
      </c>
      <c r="Q92" s="222">
        <v>3.0000000000000001E-05</v>
      </c>
      <c r="R92" s="222">
        <f>Q92*H92</f>
        <v>0.0028800000000000002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162</v>
      </c>
      <c r="AT92" s="224" t="s">
        <v>157</v>
      </c>
      <c r="AU92" s="224" t="s">
        <v>86</v>
      </c>
      <c r="AY92" s="18" t="s">
        <v>155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84</v>
      </c>
      <c r="BK92" s="225">
        <f>ROUND(I92*H92,2)</f>
        <v>0</v>
      </c>
      <c r="BL92" s="18" t="s">
        <v>162</v>
      </c>
      <c r="BM92" s="224" t="s">
        <v>1446</v>
      </c>
    </row>
    <row r="93" s="2" customFormat="1">
      <c r="A93" s="39"/>
      <c r="B93" s="40"/>
      <c r="C93" s="41"/>
      <c r="D93" s="226" t="s">
        <v>164</v>
      </c>
      <c r="E93" s="41"/>
      <c r="F93" s="227" t="s">
        <v>1112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164</v>
      </c>
      <c r="AU93" s="18" t="s">
        <v>86</v>
      </c>
    </row>
    <row r="94" s="13" customFormat="1">
      <c r="A94" s="13"/>
      <c r="B94" s="231"/>
      <c r="C94" s="232"/>
      <c r="D94" s="233" t="s">
        <v>166</v>
      </c>
      <c r="E94" s="234" t="s">
        <v>19</v>
      </c>
      <c r="F94" s="235" t="s">
        <v>1447</v>
      </c>
      <c r="G94" s="232"/>
      <c r="H94" s="236">
        <v>72</v>
      </c>
      <c r="I94" s="237"/>
      <c r="J94" s="232"/>
      <c r="K94" s="232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166</v>
      </c>
      <c r="AU94" s="242" t="s">
        <v>86</v>
      </c>
      <c r="AV94" s="13" t="s">
        <v>86</v>
      </c>
      <c r="AW94" s="13" t="s">
        <v>37</v>
      </c>
      <c r="AX94" s="13" t="s">
        <v>76</v>
      </c>
      <c r="AY94" s="242" t="s">
        <v>155</v>
      </c>
    </row>
    <row r="95" s="13" customFormat="1">
      <c r="A95" s="13"/>
      <c r="B95" s="231"/>
      <c r="C95" s="232"/>
      <c r="D95" s="233" t="s">
        <v>166</v>
      </c>
      <c r="E95" s="234" t="s">
        <v>19</v>
      </c>
      <c r="F95" s="235" t="s">
        <v>1448</v>
      </c>
      <c r="G95" s="232"/>
      <c r="H95" s="236">
        <v>24</v>
      </c>
      <c r="I95" s="237"/>
      <c r="J95" s="232"/>
      <c r="K95" s="232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166</v>
      </c>
      <c r="AU95" s="242" t="s">
        <v>86</v>
      </c>
      <c r="AV95" s="13" t="s">
        <v>86</v>
      </c>
      <c r="AW95" s="13" t="s">
        <v>37</v>
      </c>
      <c r="AX95" s="13" t="s">
        <v>76</v>
      </c>
      <c r="AY95" s="242" t="s">
        <v>155</v>
      </c>
    </row>
    <row r="96" s="15" customFormat="1">
      <c r="A96" s="15"/>
      <c r="B96" s="264"/>
      <c r="C96" s="265"/>
      <c r="D96" s="233" t="s">
        <v>166</v>
      </c>
      <c r="E96" s="266" t="s">
        <v>19</v>
      </c>
      <c r="F96" s="267" t="s">
        <v>307</v>
      </c>
      <c r="G96" s="265"/>
      <c r="H96" s="268">
        <v>96</v>
      </c>
      <c r="I96" s="269"/>
      <c r="J96" s="265"/>
      <c r="K96" s="265"/>
      <c r="L96" s="270"/>
      <c r="M96" s="271"/>
      <c r="N96" s="272"/>
      <c r="O96" s="272"/>
      <c r="P96" s="272"/>
      <c r="Q96" s="272"/>
      <c r="R96" s="272"/>
      <c r="S96" s="272"/>
      <c r="T96" s="273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4" t="s">
        <v>166</v>
      </c>
      <c r="AU96" s="274" t="s">
        <v>86</v>
      </c>
      <c r="AV96" s="15" t="s">
        <v>162</v>
      </c>
      <c r="AW96" s="15" t="s">
        <v>37</v>
      </c>
      <c r="AX96" s="15" t="s">
        <v>84</v>
      </c>
      <c r="AY96" s="274" t="s">
        <v>155</v>
      </c>
    </row>
    <row r="97" s="2" customFormat="1" ht="37.8" customHeight="1">
      <c r="A97" s="39"/>
      <c r="B97" s="40"/>
      <c r="C97" s="213" t="s">
        <v>86</v>
      </c>
      <c r="D97" s="213" t="s">
        <v>157</v>
      </c>
      <c r="E97" s="214" t="s">
        <v>1114</v>
      </c>
      <c r="F97" s="215" t="s">
        <v>1115</v>
      </c>
      <c r="G97" s="216" t="s">
        <v>1116</v>
      </c>
      <c r="H97" s="217">
        <v>5</v>
      </c>
      <c r="I97" s="218"/>
      <c r="J97" s="219">
        <f>ROUND(I97*H97,2)</f>
        <v>0</v>
      </c>
      <c r="K97" s="215" t="s">
        <v>161</v>
      </c>
      <c r="L97" s="45"/>
      <c r="M97" s="220" t="s">
        <v>19</v>
      </c>
      <c r="N97" s="221" t="s">
        <v>47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162</v>
      </c>
      <c r="AT97" s="224" t="s">
        <v>157</v>
      </c>
      <c r="AU97" s="224" t="s">
        <v>86</v>
      </c>
      <c r="AY97" s="18" t="s">
        <v>155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84</v>
      </c>
      <c r="BK97" s="225">
        <f>ROUND(I97*H97,2)</f>
        <v>0</v>
      </c>
      <c r="BL97" s="18" t="s">
        <v>162</v>
      </c>
      <c r="BM97" s="224" t="s">
        <v>1449</v>
      </c>
    </row>
    <row r="98" s="2" customFormat="1">
      <c r="A98" s="39"/>
      <c r="B98" s="40"/>
      <c r="C98" s="41"/>
      <c r="D98" s="226" t="s">
        <v>164</v>
      </c>
      <c r="E98" s="41"/>
      <c r="F98" s="227" t="s">
        <v>1118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164</v>
      </c>
      <c r="AU98" s="18" t="s">
        <v>86</v>
      </c>
    </row>
    <row r="99" s="2" customFormat="1" ht="24.15" customHeight="1">
      <c r="A99" s="39"/>
      <c r="B99" s="40"/>
      <c r="C99" s="213" t="s">
        <v>174</v>
      </c>
      <c r="D99" s="213" t="s">
        <v>157</v>
      </c>
      <c r="E99" s="214" t="s">
        <v>1119</v>
      </c>
      <c r="F99" s="215" t="s">
        <v>1120</v>
      </c>
      <c r="G99" s="216" t="s">
        <v>186</v>
      </c>
      <c r="H99" s="217">
        <v>20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0.00055999999999999995</v>
      </c>
      <c r="R99" s="222">
        <f>Q99*H99</f>
        <v>0.011199999999999998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162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162</v>
      </c>
      <c r="BM99" s="224" t="s">
        <v>1450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1122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2" customFormat="1" ht="24.15" customHeight="1">
      <c r="A101" s="39"/>
      <c r="B101" s="40"/>
      <c r="C101" s="213" t="s">
        <v>162</v>
      </c>
      <c r="D101" s="213" t="s">
        <v>157</v>
      </c>
      <c r="E101" s="214" t="s">
        <v>1125</v>
      </c>
      <c r="F101" s="215" t="s">
        <v>1126</v>
      </c>
      <c r="G101" s="216" t="s">
        <v>186</v>
      </c>
      <c r="H101" s="217">
        <v>20</v>
      </c>
      <c r="I101" s="218"/>
      <c r="J101" s="219">
        <f>ROUND(I101*H101,2)</f>
        <v>0</v>
      </c>
      <c r="K101" s="215" t="s">
        <v>161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162</v>
      </c>
      <c r="AT101" s="224" t="s">
        <v>157</v>
      </c>
      <c r="AU101" s="224" t="s">
        <v>86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162</v>
      </c>
      <c r="BM101" s="224" t="s">
        <v>1451</v>
      </c>
    </row>
    <row r="102" s="2" customFormat="1">
      <c r="A102" s="39"/>
      <c r="B102" s="40"/>
      <c r="C102" s="41"/>
      <c r="D102" s="226" t="s">
        <v>164</v>
      </c>
      <c r="E102" s="41"/>
      <c r="F102" s="227" t="s">
        <v>1128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164</v>
      </c>
      <c r="AU102" s="18" t="s">
        <v>86</v>
      </c>
    </row>
    <row r="103" s="2" customFormat="1" ht="37.8" customHeight="1">
      <c r="A103" s="39"/>
      <c r="B103" s="40"/>
      <c r="C103" s="213" t="s">
        <v>183</v>
      </c>
      <c r="D103" s="213" t="s">
        <v>157</v>
      </c>
      <c r="E103" s="214" t="s">
        <v>1129</v>
      </c>
      <c r="F103" s="215" t="s">
        <v>1130</v>
      </c>
      <c r="G103" s="216" t="s">
        <v>186</v>
      </c>
      <c r="H103" s="217">
        <v>20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6.0000000000000002E-05</v>
      </c>
      <c r="R103" s="222">
        <f>Q103*H103</f>
        <v>0.0012000000000000001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1452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1132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37.8" customHeight="1">
      <c r="A105" s="39"/>
      <c r="B105" s="40"/>
      <c r="C105" s="213" t="s">
        <v>190</v>
      </c>
      <c r="D105" s="213" t="s">
        <v>157</v>
      </c>
      <c r="E105" s="214" t="s">
        <v>1133</v>
      </c>
      <c r="F105" s="215" t="s">
        <v>1134</v>
      </c>
      <c r="G105" s="216" t="s">
        <v>186</v>
      </c>
      <c r="H105" s="217">
        <v>20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162</v>
      </c>
      <c r="BM105" s="224" t="s">
        <v>1453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1136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2" customFormat="1" ht="44.25" customHeight="1">
      <c r="A107" s="39"/>
      <c r="B107" s="40"/>
      <c r="C107" s="213" t="s">
        <v>197</v>
      </c>
      <c r="D107" s="213" t="s">
        <v>157</v>
      </c>
      <c r="E107" s="214" t="s">
        <v>1454</v>
      </c>
      <c r="F107" s="215" t="s">
        <v>1455</v>
      </c>
      <c r="G107" s="216" t="s">
        <v>200</v>
      </c>
      <c r="H107" s="217">
        <v>8.8000000000000007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1456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1457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13" customFormat="1">
      <c r="A109" s="13"/>
      <c r="B109" s="231"/>
      <c r="C109" s="232"/>
      <c r="D109" s="233" t="s">
        <v>166</v>
      </c>
      <c r="E109" s="234" t="s">
        <v>19</v>
      </c>
      <c r="F109" s="235" t="s">
        <v>1458</v>
      </c>
      <c r="G109" s="232"/>
      <c r="H109" s="236">
        <v>8.8000000000000007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166</v>
      </c>
      <c r="AU109" s="242" t="s">
        <v>86</v>
      </c>
      <c r="AV109" s="13" t="s">
        <v>86</v>
      </c>
      <c r="AW109" s="13" t="s">
        <v>37</v>
      </c>
      <c r="AX109" s="13" t="s">
        <v>76</v>
      </c>
      <c r="AY109" s="242" t="s">
        <v>155</v>
      </c>
    </row>
    <row r="110" s="15" customFormat="1">
      <c r="A110" s="15"/>
      <c r="B110" s="264"/>
      <c r="C110" s="265"/>
      <c r="D110" s="233" t="s">
        <v>166</v>
      </c>
      <c r="E110" s="266" t="s">
        <v>19</v>
      </c>
      <c r="F110" s="267" t="s">
        <v>307</v>
      </c>
      <c r="G110" s="265"/>
      <c r="H110" s="268">
        <v>8.8000000000000007</v>
      </c>
      <c r="I110" s="269"/>
      <c r="J110" s="265"/>
      <c r="K110" s="265"/>
      <c r="L110" s="270"/>
      <c r="M110" s="271"/>
      <c r="N110" s="272"/>
      <c r="O110" s="272"/>
      <c r="P110" s="272"/>
      <c r="Q110" s="272"/>
      <c r="R110" s="272"/>
      <c r="S110" s="272"/>
      <c r="T110" s="27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4" t="s">
        <v>166</v>
      </c>
      <c r="AU110" s="274" t="s">
        <v>86</v>
      </c>
      <c r="AV110" s="15" t="s">
        <v>162</v>
      </c>
      <c r="AW110" s="15" t="s">
        <v>37</v>
      </c>
      <c r="AX110" s="15" t="s">
        <v>84</v>
      </c>
      <c r="AY110" s="274" t="s">
        <v>155</v>
      </c>
    </row>
    <row r="111" s="2" customFormat="1" ht="44.25" customHeight="1">
      <c r="A111" s="39"/>
      <c r="B111" s="40"/>
      <c r="C111" s="213" t="s">
        <v>205</v>
      </c>
      <c r="D111" s="213" t="s">
        <v>157</v>
      </c>
      <c r="E111" s="214" t="s">
        <v>357</v>
      </c>
      <c r="F111" s="215" t="s">
        <v>358</v>
      </c>
      <c r="G111" s="216" t="s">
        <v>340</v>
      </c>
      <c r="H111" s="217">
        <v>12.24</v>
      </c>
      <c r="I111" s="218"/>
      <c r="J111" s="219">
        <f>ROUND(I111*H111,2)</f>
        <v>0</v>
      </c>
      <c r="K111" s="215" t="s">
        <v>161</v>
      </c>
      <c r="L111" s="45"/>
      <c r="M111" s="220" t="s">
        <v>19</v>
      </c>
      <c r="N111" s="221" t="s">
        <v>47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162</v>
      </c>
      <c r="AT111" s="224" t="s">
        <v>157</v>
      </c>
      <c r="AU111" s="224" t="s">
        <v>86</v>
      </c>
      <c r="AY111" s="18" t="s">
        <v>155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84</v>
      </c>
      <c r="BK111" s="225">
        <f>ROUND(I111*H111,2)</f>
        <v>0</v>
      </c>
      <c r="BL111" s="18" t="s">
        <v>162</v>
      </c>
      <c r="BM111" s="224" t="s">
        <v>1459</v>
      </c>
    </row>
    <row r="112" s="2" customFormat="1">
      <c r="A112" s="39"/>
      <c r="B112" s="40"/>
      <c r="C112" s="41"/>
      <c r="D112" s="226" t="s">
        <v>164</v>
      </c>
      <c r="E112" s="41"/>
      <c r="F112" s="227" t="s">
        <v>360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164</v>
      </c>
      <c r="AU112" s="18" t="s">
        <v>86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1460</v>
      </c>
      <c r="G113" s="232"/>
      <c r="H113" s="236">
        <v>12.24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5" customFormat="1">
      <c r="A114" s="15"/>
      <c r="B114" s="264"/>
      <c r="C114" s="265"/>
      <c r="D114" s="233" t="s">
        <v>166</v>
      </c>
      <c r="E114" s="266" t="s">
        <v>19</v>
      </c>
      <c r="F114" s="267" t="s">
        <v>307</v>
      </c>
      <c r="G114" s="265"/>
      <c r="H114" s="268">
        <v>12.24</v>
      </c>
      <c r="I114" s="269"/>
      <c r="J114" s="265"/>
      <c r="K114" s="265"/>
      <c r="L114" s="270"/>
      <c r="M114" s="271"/>
      <c r="N114" s="272"/>
      <c r="O114" s="272"/>
      <c r="P114" s="272"/>
      <c r="Q114" s="272"/>
      <c r="R114" s="272"/>
      <c r="S114" s="272"/>
      <c r="T114" s="27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4" t="s">
        <v>166</v>
      </c>
      <c r="AU114" s="274" t="s">
        <v>86</v>
      </c>
      <c r="AV114" s="15" t="s">
        <v>162</v>
      </c>
      <c r="AW114" s="15" t="s">
        <v>37</v>
      </c>
      <c r="AX114" s="15" t="s">
        <v>84</v>
      </c>
      <c r="AY114" s="274" t="s">
        <v>155</v>
      </c>
    </row>
    <row r="115" s="2" customFormat="1" ht="44.25" customHeight="1">
      <c r="A115" s="39"/>
      <c r="B115" s="40"/>
      <c r="C115" s="213" t="s">
        <v>212</v>
      </c>
      <c r="D115" s="213" t="s">
        <v>157</v>
      </c>
      <c r="E115" s="214" t="s">
        <v>478</v>
      </c>
      <c r="F115" s="215" t="s">
        <v>479</v>
      </c>
      <c r="G115" s="216" t="s">
        <v>200</v>
      </c>
      <c r="H115" s="217">
        <v>2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162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1461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481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2" customFormat="1" ht="22.8" customHeight="1">
      <c r="A117" s="12"/>
      <c r="B117" s="197"/>
      <c r="C117" s="198"/>
      <c r="D117" s="199" t="s">
        <v>75</v>
      </c>
      <c r="E117" s="211" t="s">
        <v>174</v>
      </c>
      <c r="F117" s="211" t="s">
        <v>512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SUM(P118:P129)</f>
        <v>0</v>
      </c>
      <c r="Q117" s="205"/>
      <c r="R117" s="206">
        <f>SUM(R118:R129)</f>
        <v>0</v>
      </c>
      <c r="S117" s="205"/>
      <c r="T117" s="207">
        <f>SUM(T118:T129)</f>
        <v>2.3999999999999999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84</v>
      </c>
      <c r="AT117" s="209" t="s">
        <v>75</v>
      </c>
      <c r="AU117" s="209" t="s">
        <v>84</v>
      </c>
      <c r="AY117" s="208" t="s">
        <v>155</v>
      </c>
      <c r="BK117" s="210">
        <f>SUM(BK118:BK129)</f>
        <v>0</v>
      </c>
    </row>
    <row r="118" s="2" customFormat="1" ht="37.8" customHeight="1">
      <c r="A118" s="39"/>
      <c r="B118" s="40"/>
      <c r="C118" s="213" t="s">
        <v>219</v>
      </c>
      <c r="D118" s="213" t="s">
        <v>157</v>
      </c>
      <c r="E118" s="214" t="s">
        <v>1462</v>
      </c>
      <c r="F118" s="215" t="s">
        <v>1463</v>
      </c>
      <c r="G118" s="216" t="s">
        <v>200</v>
      </c>
      <c r="H118" s="217">
        <v>1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2.3999999999999999</v>
      </c>
      <c r="T118" s="223">
        <f>S118*H118</f>
        <v>2.3999999999999999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1464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1465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14" customFormat="1">
      <c r="A120" s="14"/>
      <c r="B120" s="243"/>
      <c r="C120" s="244"/>
      <c r="D120" s="233" t="s">
        <v>166</v>
      </c>
      <c r="E120" s="245" t="s">
        <v>19</v>
      </c>
      <c r="F120" s="246" t="s">
        <v>1466</v>
      </c>
      <c r="G120" s="244"/>
      <c r="H120" s="245" t="s">
        <v>19</v>
      </c>
      <c r="I120" s="247"/>
      <c r="J120" s="244"/>
      <c r="K120" s="244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166</v>
      </c>
      <c r="AU120" s="252" t="s">
        <v>86</v>
      </c>
      <c r="AV120" s="14" t="s">
        <v>84</v>
      </c>
      <c r="AW120" s="14" t="s">
        <v>37</v>
      </c>
      <c r="AX120" s="14" t="s">
        <v>76</v>
      </c>
      <c r="AY120" s="252" t="s">
        <v>155</v>
      </c>
    </row>
    <row r="121" s="13" customFormat="1">
      <c r="A121" s="13"/>
      <c r="B121" s="231"/>
      <c r="C121" s="232"/>
      <c r="D121" s="233" t="s">
        <v>166</v>
      </c>
      <c r="E121" s="234" t="s">
        <v>19</v>
      </c>
      <c r="F121" s="235" t="s">
        <v>84</v>
      </c>
      <c r="G121" s="232"/>
      <c r="H121" s="236">
        <v>1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166</v>
      </c>
      <c r="AU121" s="242" t="s">
        <v>86</v>
      </c>
      <c r="AV121" s="13" t="s">
        <v>86</v>
      </c>
      <c r="AW121" s="13" t="s">
        <v>37</v>
      </c>
      <c r="AX121" s="13" t="s">
        <v>84</v>
      </c>
      <c r="AY121" s="242" t="s">
        <v>155</v>
      </c>
    </row>
    <row r="122" s="2" customFormat="1" ht="33" customHeight="1">
      <c r="A122" s="39"/>
      <c r="B122" s="40"/>
      <c r="C122" s="213" t="s">
        <v>224</v>
      </c>
      <c r="D122" s="213" t="s">
        <v>157</v>
      </c>
      <c r="E122" s="214" t="s">
        <v>1467</v>
      </c>
      <c r="F122" s="215" t="s">
        <v>1468</v>
      </c>
      <c r="G122" s="216" t="s">
        <v>200</v>
      </c>
      <c r="H122" s="217">
        <v>3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162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162</v>
      </c>
      <c r="BM122" s="224" t="s">
        <v>1469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1470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14" customFormat="1">
      <c r="A124" s="14"/>
      <c r="B124" s="243"/>
      <c r="C124" s="244"/>
      <c r="D124" s="233" t="s">
        <v>166</v>
      </c>
      <c r="E124" s="245" t="s">
        <v>19</v>
      </c>
      <c r="F124" s="246" t="s">
        <v>1471</v>
      </c>
      <c r="G124" s="244"/>
      <c r="H124" s="245" t="s">
        <v>19</v>
      </c>
      <c r="I124" s="247"/>
      <c r="J124" s="244"/>
      <c r="K124" s="244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166</v>
      </c>
      <c r="AU124" s="252" t="s">
        <v>86</v>
      </c>
      <c r="AV124" s="14" t="s">
        <v>84</v>
      </c>
      <c r="AW124" s="14" t="s">
        <v>37</v>
      </c>
      <c r="AX124" s="14" t="s">
        <v>76</v>
      </c>
      <c r="AY124" s="252" t="s">
        <v>155</v>
      </c>
    </row>
    <row r="125" s="13" customFormat="1">
      <c r="A125" s="13"/>
      <c r="B125" s="231"/>
      <c r="C125" s="232"/>
      <c r="D125" s="233" t="s">
        <v>166</v>
      </c>
      <c r="E125" s="234" t="s">
        <v>19</v>
      </c>
      <c r="F125" s="235" t="s">
        <v>174</v>
      </c>
      <c r="G125" s="232"/>
      <c r="H125" s="236">
        <v>3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37</v>
      </c>
      <c r="AX125" s="13" t="s">
        <v>84</v>
      </c>
      <c r="AY125" s="242" t="s">
        <v>155</v>
      </c>
    </row>
    <row r="126" s="2" customFormat="1" ht="16.5" customHeight="1">
      <c r="A126" s="39"/>
      <c r="B126" s="40"/>
      <c r="C126" s="213" t="s">
        <v>8</v>
      </c>
      <c r="D126" s="213" t="s">
        <v>157</v>
      </c>
      <c r="E126" s="214" t="s">
        <v>1472</v>
      </c>
      <c r="F126" s="215" t="s">
        <v>1473</v>
      </c>
      <c r="G126" s="216" t="s">
        <v>186</v>
      </c>
      <c r="H126" s="217">
        <v>150</v>
      </c>
      <c r="I126" s="218"/>
      <c r="J126" s="219">
        <f>ROUND(I126*H126,2)</f>
        <v>0</v>
      </c>
      <c r="K126" s="215" t="s">
        <v>161</v>
      </c>
      <c r="L126" s="45"/>
      <c r="M126" s="220" t="s">
        <v>19</v>
      </c>
      <c r="N126" s="221" t="s">
        <v>47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162</v>
      </c>
      <c r="AT126" s="224" t="s">
        <v>157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162</v>
      </c>
      <c r="BM126" s="224" t="s">
        <v>1474</v>
      </c>
    </row>
    <row r="127" s="2" customFormat="1">
      <c r="A127" s="39"/>
      <c r="B127" s="40"/>
      <c r="C127" s="41"/>
      <c r="D127" s="226" t="s">
        <v>164</v>
      </c>
      <c r="E127" s="41"/>
      <c r="F127" s="227" t="s">
        <v>1475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164</v>
      </c>
      <c r="AU127" s="18" t="s">
        <v>86</v>
      </c>
    </row>
    <row r="128" s="2" customFormat="1" ht="24.15" customHeight="1">
      <c r="A128" s="39"/>
      <c r="B128" s="40"/>
      <c r="C128" s="213" t="s">
        <v>236</v>
      </c>
      <c r="D128" s="213" t="s">
        <v>157</v>
      </c>
      <c r="E128" s="214" t="s">
        <v>1476</v>
      </c>
      <c r="F128" s="215" t="s">
        <v>1477</v>
      </c>
      <c r="G128" s="216" t="s">
        <v>186</v>
      </c>
      <c r="H128" s="217">
        <v>150</v>
      </c>
      <c r="I128" s="218"/>
      <c r="J128" s="219">
        <f>ROUND(I128*H128,2)</f>
        <v>0</v>
      </c>
      <c r="K128" s="215" t="s">
        <v>161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162</v>
      </c>
      <c r="AT128" s="224" t="s">
        <v>157</v>
      </c>
      <c r="AU128" s="224" t="s">
        <v>86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162</v>
      </c>
      <c r="BM128" s="224" t="s">
        <v>1478</v>
      </c>
    </row>
    <row r="129" s="2" customFormat="1">
      <c r="A129" s="39"/>
      <c r="B129" s="40"/>
      <c r="C129" s="41"/>
      <c r="D129" s="226" t="s">
        <v>164</v>
      </c>
      <c r="E129" s="41"/>
      <c r="F129" s="227" t="s">
        <v>1479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164</v>
      </c>
      <c r="AU129" s="18" t="s">
        <v>86</v>
      </c>
    </row>
    <row r="130" s="12" customFormat="1" ht="22.8" customHeight="1">
      <c r="A130" s="12"/>
      <c r="B130" s="197"/>
      <c r="C130" s="198"/>
      <c r="D130" s="199" t="s">
        <v>75</v>
      </c>
      <c r="E130" s="211" t="s">
        <v>162</v>
      </c>
      <c r="F130" s="211" t="s">
        <v>241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SUM(P131:P134)</f>
        <v>0</v>
      </c>
      <c r="Q130" s="205"/>
      <c r="R130" s="206">
        <f>SUM(R131:R134)</f>
        <v>0.86451999999999996</v>
      </c>
      <c r="S130" s="205"/>
      <c r="T130" s="207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84</v>
      </c>
      <c r="AT130" s="209" t="s">
        <v>75</v>
      </c>
      <c r="AU130" s="209" t="s">
        <v>84</v>
      </c>
      <c r="AY130" s="208" t="s">
        <v>155</v>
      </c>
      <c r="BK130" s="210">
        <f>SUM(BK131:BK134)</f>
        <v>0</v>
      </c>
    </row>
    <row r="131" s="2" customFormat="1" ht="33" customHeight="1">
      <c r="A131" s="39"/>
      <c r="B131" s="40"/>
      <c r="C131" s="213" t="s">
        <v>242</v>
      </c>
      <c r="D131" s="213" t="s">
        <v>157</v>
      </c>
      <c r="E131" s="214" t="s">
        <v>1221</v>
      </c>
      <c r="F131" s="215" t="s">
        <v>1222</v>
      </c>
      <c r="G131" s="216" t="s">
        <v>322</v>
      </c>
      <c r="H131" s="217">
        <v>6</v>
      </c>
      <c r="I131" s="218"/>
      <c r="J131" s="219">
        <f>ROUND(I131*H131,2)</f>
        <v>0</v>
      </c>
      <c r="K131" s="215" t="s">
        <v>161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0.087419999999999998</v>
      </c>
      <c r="R131" s="222">
        <f>Q131*H131</f>
        <v>0.52451999999999999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162</v>
      </c>
      <c r="AT131" s="224" t="s">
        <v>157</v>
      </c>
      <c r="AU131" s="224" t="s">
        <v>86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162</v>
      </c>
      <c r="BM131" s="224" t="s">
        <v>1480</v>
      </c>
    </row>
    <row r="132" s="2" customFormat="1">
      <c r="A132" s="39"/>
      <c r="B132" s="40"/>
      <c r="C132" s="41"/>
      <c r="D132" s="226" t="s">
        <v>164</v>
      </c>
      <c r="E132" s="41"/>
      <c r="F132" s="227" t="s">
        <v>1224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164</v>
      </c>
      <c r="AU132" s="18" t="s">
        <v>86</v>
      </c>
    </row>
    <row r="133" s="2" customFormat="1" ht="24.15" customHeight="1">
      <c r="A133" s="39"/>
      <c r="B133" s="40"/>
      <c r="C133" s="253" t="s">
        <v>250</v>
      </c>
      <c r="D133" s="253" t="s">
        <v>229</v>
      </c>
      <c r="E133" s="254" t="s">
        <v>1218</v>
      </c>
      <c r="F133" s="255" t="s">
        <v>1219</v>
      </c>
      <c r="G133" s="256" t="s">
        <v>322</v>
      </c>
      <c r="H133" s="257">
        <v>2</v>
      </c>
      <c r="I133" s="258"/>
      <c r="J133" s="259">
        <f>ROUND(I133*H133,2)</f>
        <v>0</v>
      </c>
      <c r="K133" s="255" t="s">
        <v>161</v>
      </c>
      <c r="L133" s="260"/>
      <c r="M133" s="261" t="s">
        <v>19</v>
      </c>
      <c r="N133" s="262" t="s">
        <v>47</v>
      </c>
      <c r="O133" s="85"/>
      <c r="P133" s="222">
        <f>O133*H133</f>
        <v>0</v>
      </c>
      <c r="Q133" s="222">
        <v>0.068000000000000005</v>
      </c>
      <c r="R133" s="222">
        <f>Q133*H133</f>
        <v>0.13600000000000001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205</v>
      </c>
      <c r="AT133" s="224" t="s">
        <v>229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162</v>
      </c>
      <c r="BM133" s="224" t="s">
        <v>1481</v>
      </c>
    </row>
    <row r="134" s="2" customFormat="1" ht="24.15" customHeight="1">
      <c r="A134" s="39"/>
      <c r="B134" s="40"/>
      <c r="C134" s="253" t="s">
        <v>255</v>
      </c>
      <c r="D134" s="253" t="s">
        <v>229</v>
      </c>
      <c r="E134" s="254" t="s">
        <v>1215</v>
      </c>
      <c r="F134" s="255" t="s">
        <v>1216</v>
      </c>
      <c r="G134" s="256" t="s">
        <v>322</v>
      </c>
      <c r="H134" s="257">
        <v>4</v>
      </c>
      <c r="I134" s="258"/>
      <c r="J134" s="259">
        <f>ROUND(I134*H134,2)</f>
        <v>0</v>
      </c>
      <c r="K134" s="255" t="s">
        <v>161</v>
      </c>
      <c r="L134" s="260"/>
      <c r="M134" s="261" t="s">
        <v>19</v>
      </c>
      <c r="N134" s="262" t="s">
        <v>47</v>
      </c>
      <c r="O134" s="85"/>
      <c r="P134" s="222">
        <f>O134*H134</f>
        <v>0</v>
      </c>
      <c r="Q134" s="222">
        <v>0.050999999999999997</v>
      </c>
      <c r="R134" s="222">
        <f>Q134*H134</f>
        <v>0.20399999999999999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205</v>
      </c>
      <c r="AT134" s="224" t="s">
        <v>229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1482</v>
      </c>
    </row>
    <row r="135" s="12" customFormat="1" ht="22.8" customHeight="1">
      <c r="A135" s="12"/>
      <c r="B135" s="197"/>
      <c r="C135" s="198"/>
      <c r="D135" s="199" t="s">
        <v>75</v>
      </c>
      <c r="E135" s="211" t="s">
        <v>190</v>
      </c>
      <c r="F135" s="211" t="s">
        <v>1255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SUM(P136:P139)</f>
        <v>0</v>
      </c>
      <c r="Q135" s="205"/>
      <c r="R135" s="206">
        <f>SUM(R136:R139)</f>
        <v>0.032031999999999998</v>
      </c>
      <c r="S135" s="205"/>
      <c r="T135" s="207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84</v>
      </c>
      <c r="AT135" s="209" t="s">
        <v>75</v>
      </c>
      <c r="AU135" s="209" t="s">
        <v>84</v>
      </c>
      <c r="AY135" s="208" t="s">
        <v>155</v>
      </c>
      <c r="BK135" s="210">
        <f>SUM(BK136:BK139)</f>
        <v>0</v>
      </c>
    </row>
    <row r="136" s="2" customFormat="1" ht="33" customHeight="1">
      <c r="A136" s="39"/>
      <c r="B136" s="40"/>
      <c r="C136" s="213" t="s">
        <v>260</v>
      </c>
      <c r="D136" s="213" t="s">
        <v>157</v>
      </c>
      <c r="E136" s="214" t="s">
        <v>1483</v>
      </c>
      <c r="F136" s="215" t="s">
        <v>1484</v>
      </c>
      <c r="G136" s="216" t="s">
        <v>160</v>
      </c>
      <c r="H136" s="217">
        <v>4.0039999999999996</v>
      </c>
      <c r="I136" s="218"/>
      <c r="J136" s="219">
        <f>ROUND(I136*H136,2)</f>
        <v>0</v>
      </c>
      <c r="K136" s="215" t="s">
        <v>161</v>
      </c>
      <c r="L136" s="45"/>
      <c r="M136" s="220" t="s">
        <v>19</v>
      </c>
      <c r="N136" s="221" t="s">
        <v>47</v>
      </c>
      <c r="O136" s="85"/>
      <c r="P136" s="222">
        <f>O136*H136</f>
        <v>0</v>
      </c>
      <c r="Q136" s="222">
        <v>0.0080000000000000002</v>
      </c>
      <c r="R136" s="222">
        <f>Q136*H136</f>
        <v>0.032031999999999998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162</v>
      </c>
      <c r="AT136" s="224" t="s">
        <v>157</v>
      </c>
      <c r="AU136" s="224" t="s">
        <v>86</v>
      </c>
      <c r="AY136" s="18" t="s">
        <v>155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84</v>
      </c>
      <c r="BK136" s="225">
        <f>ROUND(I136*H136,2)</f>
        <v>0</v>
      </c>
      <c r="BL136" s="18" t="s">
        <v>162</v>
      </c>
      <c r="BM136" s="224" t="s">
        <v>1485</v>
      </c>
    </row>
    <row r="137" s="2" customFormat="1">
      <c r="A137" s="39"/>
      <c r="B137" s="40"/>
      <c r="C137" s="41"/>
      <c r="D137" s="226" t="s">
        <v>164</v>
      </c>
      <c r="E137" s="41"/>
      <c r="F137" s="227" t="s">
        <v>1486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164</v>
      </c>
      <c r="AU137" s="18" t="s">
        <v>86</v>
      </c>
    </row>
    <row r="138" s="13" customFormat="1">
      <c r="A138" s="13"/>
      <c r="B138" s="231"/>
      <c r="C138" s="232"/>
      <c r="D138" s="233" t="s">
        <v>166</v>
      </c>
      <c r="E138" s="234" t="s">
        <v>19</v>
      </c>
      <c r="F138" s="235" t="s">
        <v>1487</v>
      </c>
      <c r="G138" s="232"/>
      <c r="H138" s="236">
        <v>4.0039999999999996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166</v>
      </c>
      <c r="AU138" s="242" t="s">
        <v>86</v>
      </c>
      <c r="AV138" s="13" t="s">
        <v>86</v>
      </c>
      <c r="AW138" s="13" t="s">
        <v>37</v>
      </c>
      <c r="AX138" s="13" t="s">
        <v>76</v>
      </c>
      <c r="AY138" s="242" t="s">
        <v>155</v>
      </c>
    </row>
    <row r="139" s="15" customFormat="1">
      <c r="A139" s="15"/>
      <c r="B139" s="264"/>
      <c r="C139" s="265"/>
      <c r="D139" s="233" t="s">
        <v>166</v>
      </c>
      <c r="E139" s="266" t="s">
        <v>19</v>
      </c>
      <c r="F139" s="267" t="s">
        <v>307</v>
      </c>
      <c r="G139" s="265"/>
      <c r="H139" s="268">
        <v>4.0039999999999996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166</v>
      </c>
      <c r="AU139" s="274" t="s">
        <v>86</v>
      </c>
      <c r="AV139" s="15" t="s">
        <v>162</v>
      </c>
      <c r="AW139" s="15" t="s">
        <v>37</v>
      </c>
      <c r="AX139" s="15" t="s">
        <v>84</v>
      </c>
      <c r="AY139" s="274" t="s">
        <v>155</v>
      </c>
    </row>
    <row r="140" s="12" customFormat="1" ht="22.8" customHeight="1">
      <c r="A140" s="12"/>
      <c r="B140" s="197"/>
      <c r="C140" s="198"/>
      <c r="D140" s="199" t="s">
        <v>75</v>
      </c>
      <c r="E140" s="211" t="s">
        <v>205</v>
      </c>
      <c r="F140" s="211" t="s">
        <v>527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SUM(P141:P160)</f>
        <v>0</v>
      </c>
      <c r="Q140" s="205"/>
      <c r="R140" s="206">
        <f>SUM(R141:R160)</f>
        <v>11.835980000000001</v>
      </c>
      <c r="S140" s="205"/>
      <c r="T140" s="207">
        <f>SUM(T141:T160)</f>
        <v>1.3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84</v>
      </c>
      <c r="AT140" s="209" t="s">
        <v>75</v>
      </c>
      <c r="AU140" s="209" t="s">
        <v>84</v>
      </c>
      <c r="AY140" s="208" t="s">
        <v>155</v>
      </c>
      <c r="BK140" s="210">
        <f>SUM(BK141:BK160)</f>
        <v>0</v>
      </c>
    </row>
    <row r="141" s="2" customFormat="1" ht="24.15" customHeight="1">
      <c r="A141" s="39"/>
      <c r="B141" s="40"/>
      <c r="C141" s="213" t="s">
        <v>265</v>
      </c>
      <c r="D141" s="213" t="s">
        <v>157</v>
      </c>
      <c r="E141" s="214" t="s">
        <v>1488</v>
      </c>
      <c r="F141" s="215" t="s">
        <v>1489</v>
      </c>
      <c r="G141" s="216" t="s">
        <v>186</v>
      </c>
      <c r="H141" s="217">
        <v>1</v>
      </c>
      <c r="I141" s="218"/>
      <c r="J141" s="219">
        <f>ROUND(I141*H141,2)</f>
        <v>0</v>
      </c>
      <c r="K141" s="215" t="s">
        <v>161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1.3</v>
      </c>
      <c r="T141" s="223">
        <f>S141*H141</f>
        <v>1.3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162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162</v>
      </c>
      <c r="BM141" s="224" t="s">
        <v>1490</v>
      </c>
    </row>
    <row r="142" s="2" customFormat="1">
      <c r="A142" s="39"/>
      <c r="B142" s="40"/>
      <c r="C142" s="41"/>
      <c r="D142" s="226" t="s">
        <v>164</v>
      </c>
      <c r="E142" s="41"/>
      <c r="F142" s="227" t="s">
        <v>1491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164</v>
      </c>
      <c r="AU142" s="18" t="s">
        <v>86</v>
      </c>
    </row>
    <row r="143" s="2" customFormat="1" ht="24.15" customHeight="1">
      <c r="A143" s="39"/>
      <c r="B143" s="40"/>
      <c r="C143" s="213" t="s">
        <v>270</v>
      </c>
      <c r="D143" s="213" t="s">
        <v>157</v>
      </c>
      <c r="E143" s="214" t="s">
        <v>1492</v>
      </c>
      <c r="F143" s="215" t="s">
        <v>1493</v>
      </c>
      <c r="G143" s="216" t="s">
        <v>1494</v>
      </c>
      <c r="H143" s="217">
        <v>2</v>
      </c>
      <c r="I143" s="218"/>
      <c r="J143" s="219">
        <f>ROUND(I143*H143,2)</f>
        <v>0</v>
      </c>
      <c r="K143" s="215" t="s">
        <v>161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0.0023400000000000001</v>
      </c>
      <c r="R143" s="222">
        <f>Q143*H143</f>
        <v>0.0046800000000000001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162</v>
      </c>
      <c r="AT143" s="224" t="s">
        <v>157</v>
      </c>
      <c r="AU143" s="224" t="s">
        <v>86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162</v>
      </c>
      <c r="BM143" s="224" t="s">
        <v>1495</v>
      </c>
    </row>
    <row r="144" s="2" customFormat="1">
      <c r="A144" s="39"/>
      <c r="B144" s="40"/>
      <c r="C144" s="41"/>
      <c r="D144" s="226" t="s">
        <v>164</v>
      </c>
      <c r="E144" s="41"/>
      <c r="F144" s="227" t="s">
        <v>1496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164</v>
      </c>
      <c r="AU144" s="18" t="s">
        <v>86</v>
      </c>
    </row>
    <row r="145" s="2" customFormat="1" ht="24.15" customHeight="1">
      <c r="A145" s="39"/>
      <c r="B145" s="40"/>
      <c r="C145" s="213" t="s">
        <v>275</v>
      </c>
      <c r="D145" s="213" t="s">
        <v>157</v>
      </c>
      <c r="E145" s="214" t="s">
        <v>1497</v>
      </c>
      <c r="F145" s="215" t="s">
        <v>1498</v>
      </c>
      <c r="G145" s="216" t="s">
        <v>322</v>
      </c>
      <c r="H145" s="217">
        <v>1</v>
      </c>
      <c r="I145" s="218"/>
      <c r="J145" s="219">
        <f>ROUND(I145*H145,2)</f>
        <v>0</v>
      </c>
      <c r="K145" s="215" t="s">
        <v>161</v>
      </c>
      <c r="L145" s="45"/>
      <c r="M145" s="220" t="s">
        <v>19</v>
      </c>
      <c r="N145" s="221" t="s">
        <v>47</v>
      </c>
      <c r="O145" s="85"/>
      <c r="P145" s="222">
        <f>O145*H145</f>
        <v>0</v>
      </c>
      <c r="Q145" s="222">
        <v>1.2822400000000001</v>
      </c>
      <c r="R145" s="222">
        <f>Q145*H145</f>
        <v>1.2822400000000001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162</v>
      </c>
      <c r="AT145" s="224" t="s">
        <v>157</v>
      </c>
      <c r="AU145" s="224" t="s">
        <v>86</v>
      </c>
      <c r="AY145" s="18" t="s">
        <v>155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84</v>
      </c>
      <c r="BK145" s="225">
        <f>ROUND(I145*H145,2)</f>
        <v>0</v>
      </c>
      <c r="BL145" s="18" t="s">
        <v>162</v>
      </c>
      <c r="BM145" s="224" t="s">
        <v>1499</v>
      </c>
    </row>
    <row r="146" s="2" customFormat="1">
      <c r="A146" s="39"/>
      <c r="B146" s="40"/>
      <c r="C146" s="41"/>
      <c r="D146" s="226" t="s">
        <v>164</v>
      </c>
      <c r="E146" s="41"/>
      <c r="F146" s="227" t="s">
        <v>1500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164</v>
      </c>
      <c r="AU146" s="18" t="s">
        <v>86</v>
      </c>
    </row>
    <row r="147" s="2" customFormat="1" ht="37.8" customHeight="1">
      <c r="A147" s="39"/>
      <c r="B147" s="40"/>
      <c r="C147" s="253" t="s">
        <v>7</v>
      </c>
      <c r="D147" s="253" t="s">
        <v>229</v>
      </c>
      <c r="E147" s="254" t="s">
        <v>1501</v>
      </c>
      <c r="F147" s="255" t="s">
        <v>1502</v>
      </c>
      <c r="G147" s="256" t="s">
        <v>322</v>
      </c>
      <c r="H147" s="257">
        <v>1</v>
      </c>
      <c r="I147" s="258"/>
      <c r="J147" s="259">
        <f>ROUND(I147*H147,2)</f>
        <v>0</v>
      </c>
      <c r="K147" s="255" t="s">
        <v>161</v>
      </c>
      <c r="L147" s="260"/>
      <c r="M147" s="261" t="s">
        <v>19</v>
      </c>
      <c r="N147" s="262" t="s">
        <v>47</v>
      </c>
      <c r="O147" s="85"/>
      <c r="P147" s="222">
        <f>O147*H147</f>
        <v>0</v>
      </c>
      <c r="Q147" s="222">
        <v>5.75</v>
      </c>
      <c r="R147" s="222">
        <f>Q147*H147</f>
        <v>5.75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205</v>
      </c>
      <c r="AT147" s="224" t="s">
        <v>229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162</v>
      </c>
      <c r="BM147" s="224" t="s">
        <v>1503</v>
      </c>
    </row>
    <row r="148" s="2" customFormat="1" ht="24.15" customHeight="1">
      <c r="A148" s="39"/>
      <c r="B148" s="40"/>
      <c r="C148" s="253" t="s">
        <v>292</v>
      </c>
      <c r="D148" s="253" t="s">
        <v>229</v>
      </c>
      <c r="E148" s="254" t="s">
        <v>1504</v>
      </c>
      <c r="F148" s="255" t="s">
        <v>1505</v>
      </c>
      <c r="G148" s="256" t="s">
        <v>322</v>
      </c>
      <c r="H148" s="257">
        <v>2</v>
      </c>
      <c r="I148" s="258"/>
      <c r="J148" s="259">
        <f>ROUND(I148*H148,2)</f>
        <v>0</v>
      </c>
      <c r="K148" s="255" t="s">
        <v>161</v>
      </c>
      <c r="L148" s="260"/>
      <c r="M148" s="261" t="s">
        <v>19</v>
      </c>
      <c r="N148" s="262" t="s">
        <v>47</v>
      </c>
      <c r="O148" s="85"/>
      <c r="P148" s="222">
        <f>O148*H148</f>
        <v>0</v>
      </c>
      <c r="Q148" s="222">
        <v>0.0040000000000000001</v>
      </c>
      <c r="R148" s="222">
        <f>Q148*H148</f>
        <v>0.0080000000000000002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205</v>
      </c>
      <c r="AT148" s="224" t="s">
        <v>229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1506</v>
      </c>
    </row>
    <row r="149" s="2" customFormat="1" ht="24.15" customHeight="1">
      <c r="A149" s="39"/>
      <c r="B149" s="40"/>
      <c r="C149" s="213" t="s">
        <v>300</v>
      </c>
      <c r="D149" s="213" t="s">
        <v>157</v>
      </c>
      <c r="E149" s="214" t="s">
        <v>1507</v>
      </c>
      <c r="F149" s="215" t="s">
        <v>1508</v>
      </c>
      <c r="G149" s="216" t="s">
        <v>322</v>
      </c>
      <c r="H149" s="217">
        <v>1</v>
      </c>
      <c r="I149" s="218"/>
      <c r="J149" s="219">
        <f>ROUND(I149*H149,2)</f>
        <v>0</v>
      </c>
      <c r="K149" s="215" t="s">
        <v>161</v>
      </c>
      <c r="L149" s="45"/>
      <c r="M149" s="220" t="s">
        <v>19</v>
      </c>
      <c r="N149" s="221" t="s">
        <v>47</v>
      </c>
      <c r="O149" s="85"/>
      <c r="P149" s="222">
        <f>O149*H149</f>
        <v>0</v>
      </c>
      <c r="Q149" s="222">
        <v>0.01018</v>
      </c>
      <c r="R149" s="222">
        <f>Q149*H149</f>
        <v>0.01018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162</v>
      </c>
      <c r="AT149" s="224" t="s">
        <v>157</v>
      </c>
      <c r="AU149" s="224" t="s">
        <v>86</v>
      </c>
      <c r="AY149" s="18" t="s">
        <v>155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84</v>
      </c>
      <c r="BK149" s="225">
        <f>ROUND(I149*H149,2)</f>
        <v>0</v>
      </c>
      <c r="BL149" s="18" t="s">
        <v>162</v>
      </c>
      <c r="BM149" s="224" t="s">
        <v>1509</v>
      </c>
    </row>
    <row r="150" s="2" customFormat="1">
      <c r="A150" s="39"/>
      <c r="B150" s="40"/>
      <c r="C150" s="41"/>
      <c r="D150" s="226" t="s">
        <v>164</v>
      </c>
      <c r="E150" s="41"/>
      <c r="F150" s="227" t="s">
        <v>1510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164</v>
      </c>
      <c r="AU150" s="18" t="s">
        <v>86</v>
      </c>
    </row>
    <row r="151" s="2" customFormat="1" ht="24.15" customHeight="1">
      <c r="A151" s="39"/>
      <c r="B151" s="40"/>
      <c r="C151" s="253" t="s">
        <v>308</v>
      </c>
      <c r="D151" s="253" t="s">
        <v>229</v>
      </c>
      <c r="E151" s="254" t="s">
        <v>1511</v>
      </c>
      <c r="F151" s="255" t="s">
        <v>1512</v>
      </c>
      <c r="G151" s="256" t="s">
        <v>322</v>
      </c>
      <c r="H151" s="257">
        <v>1</v>
      </c>
      <c r="I151" s="258"/>
      <c r="J151" s="259">
        <f>ROUND(I151*H151,2)</f>
        <v>0</v>
      </c>
      <c r="K151" s="255" t="s">
        <v>161</v>
      </c>
      <c r="L151" s="260"/>
      <c r="M151" s="261" t="s">
        <v>19</v>
      </c>
      <c r="N151" s="262" t="s">
        <v>47</v>
      </c>
      <c r="O151" s="85"/>
      <c r="P151" s="222">
        <f>O151*H151</f>
        <v>0</v>
      </c>
      <c r="Q151" s="222">
        <v>0.38400000000000001</v>
      </c>
      <c r="R151" s="222">
        <f>Q151*H151</f>
        <v>0.38400000000000001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205</v>
      </c>
      <c r="AT151" s="224" t="s">
        <v>229</v>
      </c>
      <c r="AU151" s="224" t="s">
        <v>86</v>
      </c>
      <c r="AY151" s="18" t="s">
        <v>155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84</v>
      </c>
      <c r="BK151" s="225">
        <f>ROUND(I151*H151,2)</f>
        <v>0</v>
      </c>
      <c r="BL151" s="18" t="s">
        <v>162</v>
      </c>
      <c r="BM151" s="224" t="s">
        <v>1513</v>
      </c>
    </row>
    <row r="152" s="2" customFormat="1" ht="24.15" customHeight="1">
      <c r="A152" s="39"/>
      <c r="B152" s="40"/>
      <c r="C152" s="213" t="s">
        <v>313</v>
      </c>
      <c r="D152" s="213" t="s">
        <v>157</v>
      </c>
      <c r="E152" s="214" t="s">
        <v>1514</v>
      </c>
      <c r="F152" s="215" t="s">
        <v>1515</v>
      </c>
      <c r="G152" s="216" t="s">
        <v>322</v>
      </c>
      <c r="H152" s="217">
        <v>1</v>
      </c>
      <c r="I152" s="218"/>
      <c r="J152" s="219">
        <f>ROUND(I152*H152,2)</f>
        <v>0</v>
      </c>
      <c r="K152" s="215" t="s">
        <v>161</v>
      </c>
      <c r="L152" s="45"/>
      <c r="M152" s="220" t="s">
        <v>19</v>
      </c>
      <c r="N152" s="221" t="s">
        <v>47</v>
      </c>
      <c r="O152" s="85"/>
      <c r="P152" s="222">
        <f>O152*H152</f>
        <v>0</v>
      </c>
      <c r="Q152" s="222">
        <v>0.01018</v>
      </c>
      <c r="R152" s="222">
        <f>Q152*H152</f>
        <v>0.01018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162</v>
      </c>
      <c r="AT152" s="224" t="s">
        <v>157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162</v>
      </c>
      <c r="BM152" s="224" t="s">
        <v>1516</v>
      </c>
    </row>
    <row r="153" s="2" customFormat="1">
      <c r="A153" s="39"/>
      <c r="B153" s="40"/>
      <c r="C153" s="41"/>
      <c r="D153" s="226" t="s">
        <v>164</v>
      </c>
      <c r="E153" s="41"/>
      <c r="F153" s="227" t="s">
        <v>1517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164</v>
      </c>
      <c r="AU153" s="18" t="s">
        <v>86</v>
      </c>
    </row>
    <row r="154" s="2" customFormat="1" ht="24.15" customHeight="1">
      <c r="A154" s="39"/>
      <c r="B154" s="40"/>
      <c r="C154" s="253" t="s">
        <v>319</v>
      </c>
      <c r="D154" s="253" t="s">
        <v>229</v>
      </c>
      <c r="E154" s="254" t="s">
        <v>1518</v>
      </c>
      <c r="F154" s="255" t="s">
        <v>1519</v>
      </c>
      <c r="G154" s="256" t="s">
        <v>322</v>
      </c>
      <c r="H154" s="257">
        <v>1</v>
      </c>
      <c r="I154" s="258"/>
      <c r="J154" s="259">
        <f>ROUND(I154*H154,2)</f>
        <v>0</v>
      </c>
      <c r="K154" s="255" t="s">
        <v>161</v>
      </c>
      <c r="L154" s="260"/>
      <c r="M154" s="261" t="s">
        <v>19</v>
      </c>
      <c r="N154" s="262" t="s">
        <v>47</v>
      </c>
      <c r="O154" s="85"/>
      <c r="P154" s="222">
        <f>O154*H154</f>
        <v>0</v>
      </c>
      <c r="Q154" s="222">
        <v>1.5960000000000001</v>
      </c>
      <c r="R154" s="222">
        <f>Q154*H154</f>
        <v>1.5960000000000001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205</v>
      </c>
      <c r="AT154" s="224" t="s">
        <v>229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162</v>
      </c>
      <c r="BM154" s="224" t="s">
        <v>1520</v>
      </c>
    </row>
    <row r="155" s="2" customFormat="1" ht="24.15" customHeight="1">
      <c r="A155" s="39"/>
      <c r="B155" s="40"/>
      <c r="C155" s="213" t="s">
        <v>325</v>
      </c>
      <c r="D155" s="213" t="s">
        <v>157</v>
      </c>
      <c r="E155" s="214" t="s">
        <v>1521</v>
      </c>
      <c r="F155" s="215" t="s">
        <v>1522</v>
      </c>
      <c r="G155" s="216" t="s">
        <v>322</v>
      </c>
      <c r="H155" s="217">
        <v>2</v>
      </c>
      <c r="I155" s="218"/>
      <c r="J155" s="219">
        <f>ROUND(I155*H155,2)</f>
        <v>0</v>
      </c>
      <c r="K155" s="215" t="s">
        <v>161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0.019349999999999999</v>
      </c>
      <c r="R155" s="222">
        <f>Q155*H155</f>
        <v>0.038699999999999998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162</v>
      </c>
      <c r="AT155" s="224" t="s">
        <v>157</v>
      </c>
      <c r="AU155" s="224" t="s">
        <v>86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162</v>
      </c>
      <c r="BM155" s="224" t="s">
        <v>1523</v>
      </c>
    </row>
    <row r="156" s="2" customFormat="1">
      <c r="A156" s="39"/>
      <c r="B156" s="40"/>
      <c r="C156" s="41"/>
      <c r="D156" s="226" t="s">
        <v>164</v>
      </c>
      <c r="E156" s="41"/>
      <c r="F156" s="227" t="s">
        <v>1524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164</v>
      </c>
      <c r="AU156" s="18" t="s">
        <v>86</v>
      </c>
    </row>
    <row r="157" s="2" customFormat="1" ht="24.15" customHeight="1">
      <c r="A157" s="39"/>
      <c r="B157" s="40"/>
      <c r="C157" s="253" t="s">
        <v>330</v>
      </c>
      <c r="D157" s="253" t="s">
        <v>229</v>
      </c>
      <c r="E157" s="254" t="s">
        <v>1525</v>
      </c>
      <c r="F157" s="255" t="s">
        <v>1526</v>
      </c>
      <c r="G157" s="256" t="s">
        <v>322</v>
      </c>
      <c r="H157" s="257">
        <v>2</v>
      </c>
      <c r="I157" s="258"/>
      <c r="J157" s="259">
        <f>ROUND(I157*H157,2)</f>
        <v>0</v>
      </c>
      <c r="K157" s="255" t="s">
        <v>161</v>
      </c>
      <c r="L157" s="260"/>
      <c r="M157" s="261" t="s">
        <v>19</v>
      </c>
      <c r="N157" s="262" t="s">
        <v>47</v>
      </c>
      <c r="O157" s="85"/>
      <c r="P157" s="222">
        <f>O157*H157</f>
        <v>0</v>
      </c>
      <c r="Q157" s="222">
        <v>1.0900000000000001</v>
      </c>
      <c r="R157" s="222">
        <f>Q157*H157</f>
        <v>2.1800000000000002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205</v>
      </c>
      <c r="AT157" s="224" t="s">
        <v>229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1527</v>
      </c>
    </row>
    <row r="158" s="2" customFormat="1" ht="37.8" customHeight="1">
      <c r="A158" s="39"/>
      <c r="B158" s="40"/>
      <c r="C158" s="213" t="s">
        <v>337</v>
      </c>
      <c r="D158" s="213" t="s">
        <v>157</v>
      </c>
      <c r="E158" s="214" t="s">
        <v>1528</v>
      </c>
      <c r="F158" s="215" t="s">
        <v>1529</v>
      </c>
      <c r="G158" s="216" t="s">
        <v>322</v>
      </c>
      <c r="H158" s="217">
        <v>2</v>
      </c>
      <c r="I158" s="218"/>
      <c r="J158" s="219">
        <f>ROUND(I158*H158,2)</f>
        <v>0</v>
      </c>
      <c r="K158" s="215" t="s">
        <v>161</v>
      </c>
      <c r="L158" s="45"/>
      <c r="M158" s="220" t="s">
        <v>19</v>
      </c>
      <c r="N158" s="221" t="s">
        <v>47</v>
      </c>
      <c r="O158" s="85"/>
      <c r="P158" s="222">
        <f>O158*H158</f>
        <v>0</v>
      </c>
      <c r="Q158" s="222">
        <v>0.089999999999999997</v>
      </c>
      <c r="R158" s="222">
        <f>Q158*H158</f>
        <v>0.17999999999999999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162</v>
      </c>
      <c r="AT158" s="224" t="s">
        <v>157</v>
      </c>
      <c r="AU158" s="224" t="s">
        <v>86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162</v>
      </c>
      <c r="BM158" s="224" t="s">
        <v>1530</v>
      </c>
    </row>
    <row r="159" s="2" customFormat="1">
      <c r="A159" s="39"/>
      <c r="B159" s="40"/>
      <c r="C159" s="41"/>
      <c r="D159" s="226" t="s">
        <v>164</v>
      </c>
      <c r="E159" s="41"/>
      <c r="F159" s="227" t="s">
        <v>1531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164</v>
      </c>
      <c r="AU159" s="18" t="s">
        <v>86</v>
      </c>
    </row>
    <row r="160" s="2" customFormat="1" ht="21.75" customHeight="1">
      <c r="A160" s="39"/>
      <c r="B160" s="40"/>
      <c r="C160" s="253" t="s">
        <v>343</v>
      </c>
      <c r="D160" s="253" t="s">
        <v>229</v>
      </c>
      <c r="E160" s="254" t="s">
        <v>1532</v>
      </c>
      <c r="F160" s="255" t="s">
        <v>1533</v>
      </c>
      <c r="G160" s="256" t="s">
        <v>322</v>
      </c>
      <c r="H160" s="257">
        <v>2</v>
      </c>
      <c r="I160" s="258"/>
      <c r="J160" s="259">
        <f>ROUND(I160*H160,2)</f>
        <v>0</v>
      </c>
      <c r="K160" s="255" t="s">
        <v>161</v>
      </c>
      <c r="L160" s="260"/>
      <c r="M160" s="261" t="s">
        <v>19</v>
      </c>
      <c r="N160" s="262" t="s">
        <v>47</v>
      </c>
      <c r="O160" s="85"/>
      <c r="P160" s="222">
        <f>O160*H160</f>
        <v>0</v>
      </c>
      <c r="Q160" s="222">
        <v>0.19600000000000001</v>
      </c>
      <c r="R160" s="222">
        <f>Q160*H160</f>
        <v>0.39200000000000002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205</v>
      </c>
      <c r="AT160" s="224" t="s">
        <v>229</v>
      </c>
      <c r="AU160" s="224" t="s">
        <v>86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162</v>
      </c>
      <c r="BM160" s="224" t="s">
        <v>1534</v>
      </c>
    </row>
    <row r="161" s="12" customFormat="1" ht="22.8" customHeight="1">
      <c r="A161" s="12"/>
      <c r="B161" s="197"/>
      <c r="C161" s="198"/>
      <c r="D161" s="199" t="s">
        <v>75</v>
      </c>
      <c r="E161" s="211" t="s">
        <v>212</v>
      </c>
      <c r="F161" s="211" t="s">
        <v>299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SUM(P162:P163)</f>
        <v>0</v>
      </c>
      <c r="Q161" s="205"/>
      <c r="R161" s="206">
        <f>SUM(R162:R163)</f>
        <v>0.00016000000000000001</v>
      </c>
      <c r="S161" s="205"/>
      <c r="T161" s="207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84</v>
      </c>
      <c r="AT161" s="209" t="s">
        <v>75</v>
      </c>
      <c r="AU161" s="209" t="s">
        <v>84</v>
      </c>
      <c r="AY161" s="208" t="s">
        <v>155</v>
      </c>
      <c r="BK161" s="210">
        <f>SUM(BK162:BK163)</f>
        <v>0</v>
      </c>
    </row>
    <row r="162" s="2" customFormat="1" ht="37.8" customHeight="1">
      <c r="A162" s="39"/>
      <c r="B162" s="40"/>
      <c r="C162" s="213" t="s">
        <v>351</v>
      </c>
      <c r="D162" s="213" t="s">
        <v>157</v>
      </c>
      <c r="E162" s="214" t="s">
        <v>1535</v>
      </c>
      <c r="F162" s="215" t="s">
        <v>1536</v>
      </c>
      <c r="G162" s="216" t="s">
        <v>322</v>
      </c>
      <c r="H162" s="217">
        <v>1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0.00016000000000000001</v>
      </c>
      <c r="R162" s="222">
        <f>Q162*H162</f>
        <v>0.00016000000000000001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162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162</v>
      </c>
      <c r="BM162" s="224" t="s">
        <v>1537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1538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12" customFormat="1" ht="22.8" customHeight="1">
      <c r="A164" s="12"/>
      <c r="B164" s="197"/>
      <c r="C164" s="198"/>
      <c r="D164" s="199" t="s">
        <v>75</v>
      </c>
      <c r="E164" s="211" t="s">
        <v>335</v>
      </c>
      <c r="F164" s="211" t="s">
        <v>336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SUM(P165:P172)</f>
        <v>0</v>
      </c>
      <c r="Q164" s="205"/>
      <c r="R164" s="206">
        <f>SUM(R165:R172)</f>
        <v>0</v>
      </c>
      <c r="S164" s="205"/>
      <c r="T164" s="207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84</v>
      </c>
      <c r="AT164" s="209" t="s">
        <v>75</v>
      </c>
      <c r="AU164" s="209" t="s">
        <v>84</v>
      </c>
      <c r="AY164" s="208" t="s">
        <v>155</v>
      </c>
      <c r="BK164" s="210">
        <f>SUM(BK165:BK172)</f>
        <v>0</v>
      </c>
    </row>
    <row r="165" s="2" customFormat="1" ht="33" customHeight="1">
      <c r="A165" s="39"/>
      <c r="B165" s="40"/>
      <c r="C165" s="213" t="s">
        <v>356</v>
      </c>
      <c r="D165" s="213" t="s">
        <v>157</v>
      </c>
      <c r="E165" s="214" t="s">
        <v>1539</v>
      </c>
      <c r="F165" s="215" t="s">
        <v>1540</v>
      </c>
      <c r="G165" s="216" t="s">
        <v>340</v>
      </c>
      <c r="H165" s="217">
        <v>3.7000000000000002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1541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1542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2" customFormat="1" ht="44.25" customHeight="1">
      <c r="A167" s="39"/>
      <c r="B167" s="40"/>
      <c r="C167" s="213" t="s">
        <v>361</v>
      </c>
      <c r="D167" s="213" t="s">
        <v>157</v>
      </c>
      <c r="E167" s="214" t="s">
        <v>1543</v>
      </c>
      <c r="F167" s="215" t="s">
        <v>1544</v>
      </c>
      <c r="G167" s="216" t="s">
        <v>340</v>
      </c>
      <c r="H167" s="217">
        <v>88.799999999999997</v>
      </c>
      <c r="I167" s="218"/>
      <c r="J167" s="219">
        <f>ROUND(I167*H167,2)</f>
        <v>0</v>
      </c>
      <c r="K167" s="215" t="s">
        <v>161</v>
      </c>
      <c r="L167" s="45"/>
      <c r="M167" s="220" t="s">
        <v>19</v>
      </c>
      <c r="N167" s="221" t="s">
        <v>47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162</v>
      </c>
      <c r="AT167" s="224" t="s">
        <v>157</v>
      </c>
      <c r="AU167" s="224" t="s">
        <v>86</v>
      </c>
      <c r="AY167" s="18" t="s">
        <v>155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84</v>
      </c>
      <c r="BK167" s="225">
        <f>ROUND(I167*H167,2)</f>
        <v>0</v>
      </c>
      <c r="BL167" s="18" t="s">
        <v>162</v>
      </c>
      <c r="BM167" s="224" t="s">
        <v>1545</v>
      </c>
    </row>
    <row r="168" s="2" customFormat="1">
      <c r="A168" s="39"/>
      <c r="B168" s="40"/>
      <c r="C168" s="41"/>
      <c r="D168" s="226" t="s">
        <v>164</v>
      </c>
      <c r="E168" s="41"/>
      <c r="F168" s="227" t="s">
        <v>1546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164</v>
      </c>
      <c r="AU168" s="18" t="s">
        <v>86</v>
      </c>
    </row>
    <row r="169" s="13" customFormat="1">
      <c r="A169" s="13"/>
      <c r="B169" s="231"/>
      <c r="C169" s="232"/>
      <c r="D169" s="233" t="s">
        <v>166</v>
      </c>
      <c r="E169" s="234" t="s">
        <v>19</v>
      </c>
      <c r="F169" s="235" t="s">
        <v>1547</v>
      </c>
      <c r="G169" s="232"/>
      <c r="H169" s="236">
        <v>88.799999999999997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166</v>
      </c>
      <c r="AU169" s="242" t="s">
        <v>86</v>
      </c>
      <c r="AV169" s="13" t="s">
        <v>86</v>
      </c>
      <c r="AW169" s="13" t="s">
        <v>37</v>
      </c>
      <c r="AX169" s="13" t="s">
        <v>76</v>
      </c>
      <c r="AY169" s="242" t="s">
        <v>155</v>
      </c>
    </row>
    <row r="170" s="15" customFormat="1">
      <c r="A170" s="15"/>
      <c r="B170" s="264"/>
      <c r="C170" s="265"/>
      <c r="D170" s="233" t="s">
        <v>166</v>
      </c>
      <c r="E170" s="266" t="s">
        <v>19</v>
      </c>
      <c r="F170" s="267" t="s">
        <v>307</v>
      </c>
      <c r="G170" s="265"/>
      <c r="H170" s="268">
        <v>88.799999999999997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166</v>
      </c>
      <c r="AU170" s="274" t="s">
        <v>86</v>
      </c>
      <c r="AV170" s="15" t="s">
        <v>162</v>
      </c>
      <c r="AW170" s="15" t="s">
        <v>37</v>
      </c>
      <c r="AX170" s="15" t="s">
        <v>84</v>
      </c>
      <c r="AY170" s="274" t="s">
        <v>155</v>
      </c>
    </row>
    <row r="171" s="2" customFormat="1" ht="44.25" customHeight="1">
      <c r="A171" s="39"/>
      <c r="B171" s="40"/>
      <c r="C171" s="213" t="s">
        <v>367</v>
      </c>
      <c r="D171" s="213" t="s">
        <v>157</v>
      </c>
      <c r="E171" s="214" t="s">
        <v>1548</v>
      </c>
      <c r="F171" s="215" t="s">
        <v>1412</v>
      </c>
      <c r="G171" s="216" t="s">
        <v>340</v>
      </c>
      <c r="H171" s="217">
        <v>3.7000000000000002</v>
      </c>
      <c r="I171" s="218"/>
      <c r="J171" s="219">
        <f>ROUND(I171*H171,2)</f>
        <v>0</v>
      </c>
      <c r="K171" s="215" t="s">
        <v>161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162</v>
      </c>
      <c r="AT171" s="224" t="s">
        <v>157</v>
      </c>
      <c r="AU171" s="224" t="s">
        <v>86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162</v>
      </c>
      <c r="BM171" s="224" t="s">
        <v>1549</v>
      </c>
    </row>
    <row r="172" s="2" customFormat="1">
      <c r="A172" s="39"/>
      <c r="B172" s="40"/>
      <c r="C172" s="41"/>
      <c r="D172" s="226" t="s">
        <v>164</v>
      </c>
      <c r="E172" s="41"/>
      <c r="F172" s="227" t="s">
        <v>1550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164</v>
      </c>
      <c r="AU172" s="18" t="s">
        <v>86</v>
      </c>
    </row>
    <row r="173" s="12" customFormat="1" ht="22.8" customHeight="1">
      <c r="A173" s="12"/>
      <c r="B173" s="197"/>
      <c r="C173" s="198"/>
      <c r="D173" s="199" t="s">
        <v>75</v>
      </c>
      <c r="E173" s="211" t="s">
        <v>377</v>
      </c>
      <c r="F173" s="211" t="s">
        <v>378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SUM(P174:P175)</f>
        <v>0</v>
      </c>
      <c r="Q173" s="205"/>
      <c r="R173" s="206">
        <f>SUM(R174:R175)</f>
        <v>0</v>
      </c>
      <c r="S173" s="205"/>
      <c r="T173" s="207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84</v>
      </c>
      <c r="AT173" s="209" t="s">
        <v>75</v>
      </c>
      <c r="AU173" s="209" t="s">
        <v>84</v>
      </c>
      <c r="AY173" s="208" t="s">
        <v>155</v>
      </c>
      <c r="BK173" s="210">
        <f>SUM(BK174:BK175)</f>
        <v>0</v>
      </c>
    </row>
    <row r="174" s="2" customFormat="1" ht="49.05" customHeight="1">
      <c r="A174" s="39"/>
      <c r="B174" s="40"/>
      <c r="C174" s="213" t="s">
        <v>379</v>
      </c>
      <c r="D174" s="213" t="s">
        <v>157</v>
      </c>
      <c r="E174" s="214" t="s">
        <v>1551</v>
      </c>
      <c r="F174" s="215" t="s">
        <v>1552</v>
      </c>
      <c r="G174" s="216" t="s">
        <v>340</v>
      </c>
      <c r="H174" s="217">
        <v>22.594999999999999</v>
      </c>
      <c r="I174" s="218"/>
      <c r="J174" s="219">
        <f>ROUND(I174*H174,2)</f>
        <v>0</v>
      </c>
      <c r="K174" s="215" t="s">
        <v>161</v>
      </c>
      <c r="L174" s="45"/>
      <c r="M174" s="220" t="s">
        <v>19</v>
      </c>
      <c r="N174" s="221" t="s">
        <v>47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162</v>
      </c>
      <c r="AT174" s="224" t="s">
        <v>157</v>
      </c>
      <c r="AU174" s="224" t="s">
        <v>86</v>
      </c>
      <c r="AY174" s="18" t="s">
        <v>155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84</v>
      </c>
      <c r="BK174" s="225">
        <f>ROUND(I174*H174,2)</f>
        <v>0</v>
      </c>
      <c r="BL174" s="18" t="s">
        <v>162</v>
      </c>
      <c r="BM174" s="224" t="s">
        <v>1553</v>
      </c>
    </row>
    <row r="175" s="2" customFormat="1">
      <c r="A175" s="39"/>
      <c r="B175" s="40"/>
      <c r="C175" s="41"/>
      <c r="D175" s="226" t="s">
        <v>164</v>
      </c>
      <c r="E175" s="41"/>
      <c r="F175" s="227" t="s">
        <v>1554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164</v>
      </c>
      <c r="AU175" s="18" t="s">
        <v>86</v>
      </c>
    </row>
    <row r="176" s="12" customFormat="1" ht="22.8" customHeight="1">
      <c r="A176" s="12"/>
      <c r="B176" s="197"/>
      <c r="C176" s="198"/>
      <c r="D176" s="199" t="s">
        <v>75</v>
      </c>
      <c r="E176" s="211" t="s">
        <v>1555</v>
      </c>
      <c r="F176" s="211" t="s">
        <v>1556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SUM(P177:P212)</f>
        <v>0</v>
      </c>
      <c r="Q176" s="205"/>
      <c r="R176" s="206">
        <f>SUM(R177:R212)</f>
        <v>9.8458574999999993</v>
      </c>
      <c r="S176" s="205"/>
      <c r="T176" s="207">
        <f>SUM(T177:T212)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84</v>
      </c>
      <c r="AT176" s="209" t="s">
        <v>75</v>
      </c>
      <c r="AU176" s="209" t="s">
        <v>84</v>
      </c>
      <c r="AY176" s="208" t="s">
        <v>155</v>
      </c>
      <c r="BK176" s="210">
        <f>SUM(BK177:BK212)</f>
        <v>0</v>
      </c>
    </row>
    <row r="177" s="2" customFormat="1" ht="66.75" customHeight="1">
      <c r="A177" s="39"/>
      <c r="B177" s="40"/>
      <c r="C177" s="213" t="s">
        <v>388</v>
      </c>
      <c r="D177" s="213" t="s">
        <v>157</v>
      </c>
      <c r="E177" s="214" t="s">
        <v>1557</v>
      </c>
      <c r="F177" s="215" t="s">
        <v>1558</v>
      </c>
      <c r="G177" s="216" t="s">
        <v>200</v>
      </c>
      <c r="H177" s="217">
        <v>4.8499999999999996</v>
      </c>
      <c r="I177" s="218"/>
      <c r="J177" s="219">
        <f>ROUND(I177*H177,2)</f>
        <v>0</v>
      </c>
      <c r="K177" s="215" t="s">
        <v>161</v>
      </c>
      <c r="L177" s="45"/>
      <c r="M177" s="220" t="s">
        <v>19</v>
      </c>
      <c r="N177" s="221" t="s">
        <v>47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162</v>
      </c>
      <c r="AT177" s="224" t="s">
        <v>157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162</v>
      </c>
      <c r="BM177" s="224" t="s">
        <v>1559</v>
      </c>
    </row>
    <row r="178" s="2" customFormat="1">
      <c r="A178" s="39"/>
      <c r="B178" s="40"/>
      <c r="C178" s="41"/>
      <c r="D178" s="226" t="s">
        <v>164</v>
      </c>
      <c r="E178" s="41"/>
      <c r="F178" s="227" t="s">
        <v>1560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164</v>
      </c>
      <c r="AU178" s="18" t="s">
        <v>86</v>
      </c>
    </row>
    <row r="179" s="13" customFormat="1">
      <c r="A179" s="13"/>
      <c r="B179" s="231"/>
      <c r="C179" s="232"/>
      <c r="D179" s="233" t="s">
        <v>166</v>
      </c>
      <c r="E179" s="234" t="s">
        <v>19</v>
      </c>
      <c r="F179" s="235" t="s">
        <v>1561</v>
      </c>
      <c r="G179" s="232"/>
      <c r="H179" s="236">
        <v>4.4000000000000004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166</v>
      </c>
      <c r="AU179" s="242" t="s">
        <v>86</v>
      </c>
      <c r="AV179" s="13" t="s">
        <v>86</v>
      </c>
      <c r="AW179" s="13" t="s">
        <v>37</v>
      </c>
      <c r="AX179" s="13" t="s">
        <v>76</v>
      </c>
      <c r="AY179" s="242" t="s">
        <v>155</v>
      </c>
    </row>
    <row r="180" s="13" customFormat="1">
      <c r="A180" s="13"/>
      <c r="B180" s="231"/>
      <c r="C180" s="232"/>
      <c r="D180" s="233" t="s">
        <v>166</v>
      </c>
      <c r="E180" s="234" t="s">
        <v>19</v>
      </c>
      <c r="F180" s="235" t="s">
        <v>1562</v>
      </c>
      <c r="G180" s="232"/>
      <c r="H180" s="236">
        <v>0.45000000000000001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166</v>
      </c>
      <c r="AU180" s="242" t="s">
        <v>86</v>
      </c>
      <c r="AV180" s="13" t="s">
        <v>86</v>
      </c>
      <c r="AW180" s="13" t="s">
        <v>37</v>
      </c>
      <c r="AX180" s="13" t="s">
        <v>76</v>
      </c>
      <c r="AY180" s="242" t="s">
        <v>155</v>
      </c>
    </row>
    <row r="181" s="15" customFormat="1">
      <c r="A181" s="15"/>
      <c r="B181" s="264"/>
      <c r="C181" s="265"/>
      <c r="D181" s="233" t="s">
        <v>166</v>
      </c>
      <c r="E181" s="266" t="s">
        <v>19</v>
      </c>
      <c r="F181" s="267" t="s">
        <v>307</v>
      </c>
      <c r="G181" s="265"/>
      <c r="H181" s="268">
        <v>4.8499999999999996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166</v>
      </c>
      <c r="AU181" s="274" t="s">
        <v>86</v>
      </c>
      <c r="AV181" s="15" t="s">
        <v>162</v>
      </c>
      <c r="AW181" s="15" t="s">
        <v>37</v>
      </c>
      <c r="AX181" s="15" t="s">
        <v>84</v>
      </c>
      <c r="AY181" s="274" t="s">
        <v>155</v>
      </c>
    </row>
    <row r="182" s="2" customFormat="1" ht="90" customHeight="1">
      <c r="A182" s="39"/>
      <c r="B182" s="40"/>
      <c r="C182" s="213" t="s">
        <v>393</v>
      </c>
      <c r="D182" s="213" t="s">
        <v>157</v>
      </c>
      <c r="E182" s="214" t="s">
        <v>1563</v>
      </c>
      <c r="F182" s="215" t="s">
        <v>1564</v>
      </c>
      <c r="G182" s="216" t="s">
        <v>340</v>
      </c>
      <c r="H182" s="217">
        <v>0.65000000000000002</v>
      </c>
      <c r="I182" s="218"/>
      <c r="J182" s="219">
        <f>ROUND(I182*H182,2)</f>
        <v>0</v>
      </c>
      <c r="K182" s="215" t="s">
        <v>161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1.03955</v>
      </c>
      <c r="R182" s="222">
        <f>Q182*H182</f>
        <v>0.67570750000000002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162</v>
      </c>
      <c r="AT182" s="224" t="s">
        <v>157</v>
      </c>
      <c r="AU182" s="224" t="s">
        <v>86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162</v>
      </c>
      <c r="BM182" s="224" t="s">
        <v>1565</v>
      </c>
    </row>
    <row r="183" s="2" customFormat="1">
      <c r="A183" s="39"/>
      <c r="B183" s="40"/>
      <c r="C183" s="41"/>
      <c r="D183" s="226" t="s">
        <v>164</v>
      </c>
      <c r="E183" s="41"/>
      <c r="F183" s="227" t="s">
        <v>1566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164</v>
      </c>
      <c r="AU183" s="18" t="s">
        <v>86</v>
      </c>
    </row>
    <row r="184" s="2" customFormat="1" ht="76.35" customHeight="1">
      <c r="A184" s="39"/>
      <c r="B184" s="40"/>
      <c r="C184" s="213" t="s">
        <v>397</v>
      </c>
      <c r="D184" s="213" t="s">
        <v>157</v>
      </c>
      <c r="E184" s="214" t="s">
        <v>1567</v>
      </c>
      <c r="F184" s="215" t="s">
        <v>1568</v>
      </c>
      <c r="G184" s="216" t="s">
        <v>160</v>
      </c>
      <c r="H184" s="217">
        <v>11</v>
      </c>
      <c r="I184" s="218"/>
      <c r="J184" s="219">
        <f>ROUND(I184*H184,2)</f>
        <v>0</v>
      </c>
      <c r="K184" s="215" t="s">
        <v>161</v>
      </c>
      <c r="L184" s="45"/>
      <c r="M184" s="220" t="s">
        <v>19</v>
      </c>
      <c r="N184" s="221" t="s">
        <v>47</v>
      </c>
      <c r="O184" s="85"/>
      <c r="P184" s="222">
        <f>O184*H184</f>
        <v>0</v>
      </c>
      <c r="Q184" s="222">
        <v>0.0086499999999999997</v>
      </c>
      <c r="R184" s="222">
        <f>Q184*H184</f>
        <v>0.095149999999999998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162</v>
      </c>
      <c r="AT184" s="224" t="s">
        <v>157</v>
      </c>
      <c r="AU184" s="224" t="s">
        <v>86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162</v>
      </c>
      <c r="BM184" s="224" t="s">
        <v>1569</v>
      </c>
    </row>
    <row r="185" s="2" customFormat="1">
      <c r="A185" s="39"/>
      <c r="B185" s="40"/>
      <c r="C185" s="41"/>
      <c r="D185" s="226" t="s">
        <v>164</v>
      </c>
      <c r="E185" s="41"/>
      <c r="F185" s="227" t="s">
        <v>1570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164</v>
      </c>
      <c r="AU185" s="18" t="s">
        <v>86</v>
      </c>
    </row>
    <row r="186" s="13" customFormat="1">
      <c r="A186" s="13"/>
      <c r="B186" s="231"/>
      <c r="C186" s="232"/>
      <c r="D186" s="233" t="s">
        <v>166</v>
      </c>
      <c r="E186" s="234" t="s">
        <v>19</v>
      </c>
      <c r="F186" s="235" t="s">
        <v>1571</v>
      </c>
      <c r="G186" s="232"/>
      <c r="H186" s="236">
        <v>7.0999999999999996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166</v>
      </c>
      <c r="AU186" s="242" t="s">
        <v>86</v>
      </c>
      <c r="AV186" s="13" t="s">
        <v>86</v>
      </c>
      <c r="AW186" s="13" t="s">
        <v>37</v>
      </c>
      <c r="AX186" s="13" t="s">
        <v>76</v>
      </c>
      <c r="AY186" s="242" t="s">
        <v>155</v>
      </c>
    </row>
    <row r="187" s="13" customFormat="1">
      <c r="A187" s="13"/>
      <c r="B187" s="231"/>
      <c r="C187" s="232"/>
      <c r="D187" s="233" t="s">
        <v>166</v>
      </c>
      <c r="E187" s="234" t="s">
        <v>19</v>
      </c>
      <c r="F187" s="235" t="s">
        <v>1572</v>
      </c>
      <c r="G187" s="232"/>
      <c r="H187" s="236">
        <v>3.8999999999999999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166</v>
      </c>
      <c r="AU187" s="242" t="s">
        <v>86</v>
      </c>
      <c r="AV187" s="13" t="s">
        <v>86</v>
      </c>
      <c r="AW187" s="13" t="s">
        <v>37</v>
      </c>
      <c r="AX187" s="13" t="s">
        <v>76</v>
      </c>
      <c r="AY187" s="242" t="s">
        <v>155</v>
      </c>
    </row>
    <row r="188" s="15" customFormat="1">
      <c r="A188" s="15"/>
      <c r="B188" s="264"/>
      <c r="C188" s="265"/>
      <c r="D188" s="233" t="s">
        <v>166</v>
      </c>
      <c r="E188" s="266" t="s">
        <v>19</v>
      </c>
      <c r="F188" s="267" t="s">
        <v>307</v>
      </c>
      <c r="G188" s="265"/>
      <c r="H188" s="268">
        <v>11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166</v>
      </c>
      <c r="AU188" s="274" t="s">
        <v>86</v>
      </c>
      <c r="AV188" s="15" t="s">
        <v>162</v>
      </c>
      <c r="AW188" s="15" t="s">
        <v>37</v>
      </c>
      <c r="AX188" s="15" t="s">
        <v>84</v>
      </c>
      <c r="AY188" s="274" t="s">
        <v>155</v>
      </c>
    </row>
    <row r="189" s="2" customFormat="1" ht="76.35" customHeight="1">
      <c r="A189" s="39"/>
      <c r="B189" s="40"/>
      <c r="C189" s="213" t="s">
        <v>402</v>
      </c>
      <c r="D189" s="213" t="s">
        <v>157</v>
      </c>
      <c r="E189" s="214" t="s">
        <v>1573</v>
      </c>
      <c r="F189" s="215" t="s">
        <v>1574</v>
      </c>
      <c r="G189" s="216" t="s">
        <v>160</v>
      </c>
      <c r="H189" s="217">
        <v>11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162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162</v>
      </c>
      <c r="BM189" s="224" t="s">
        <v>1575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1576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2" customFormat="1" ht="44.25" customHeight="1">
      <c r="A191" s="39"/>
      <c r="B191" s="40"/>
      <c r="C191" s="213" t="s">
        <v>406</v>
      </c>
      <c r="D191" s="213" t="s">
        <v>157</v>
      </c>
      <c r="E191" s="214" t="s">
        <v>1577</v>
      </c>
      <c r="F191" s="215" t="s">
        <v>1578</v>
      </c>
      <c r="G191" s="216" t="s">
        <v>200</v>
      </c>
      <c r="H191" s="217">
        <v>4.4000000000000004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162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162</v>
      </c>
      <c r="BM191" s="224" t="s">
        <v>1579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1580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13" customFormat="1">
      <c r="A193" s="13"/>
      <c r="B193" s="231"/>
      <c r="C193" s="232"/>
      <c r="D193" s="233" t="s">
        <v>166</v>
      </c>
      <c r="E193" s="234" t="s">
        <v>19</v>
      </c>
      <c r="F193" s="235" t="s">
        <v>1581</v>
      </c>
      <c r="G193" s="232"/>
      <c r="H193" s="236">
        <v>4.4000000000000004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166</v>
      </c>
      <c r="AU193" s="242" t="s">
        <v>86</v>
      </c>
      <c r="AV193" s="13" t="s">
        <v>86</v>
      </c>
      <c r="AW193" s="13" t="s">
        <v>37</v>
      </c>
      <c r="AX193" s="13" t="s">
        <v>84</v>
      </c>
      <c r="AY193" s="242" t="s">
        <v>155</v>
      </c>
    </row>
    <row r="194" s="2" customFormat="1" ht="62.7" customHeight="1">
      <c r="A194" s="39"/>
      <c r="B194" s="40"/>
      <c r="C194" s="213" t="s">
        <v>410</v>
      </c>
      <c r="D194" s="213" t="s">
        <v>157</v>
      </c>
      <c r="E194" s="214" t="s">
        <v>462</v>
      </c>
      <c r="F194" s="215" t="s">
        <v>463</v>
      </c>
      <c r="G194" s="216" t="s">
        <v>200</v>
      </c>
      <c r="H194" s="217">
        <v>4.4000000000000004</v>
      </c>
      <c r="I194" s="218"/>
      <c r="J194" s="219">
        <f>ROUND(I194*H194,2)</f>
        <v>0</v>
      </c>
      <c r="K194" s="215" t="s">
        <v>161</v>
      </c>
      <c r="L194" s="45"/>
      <c r="M194" s="220" t="s">
        <v>19</v>
      </c>
      <c r="N194" s="221" t="s">
        <v>47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162</v>
      </c>
      <c r="AT194" s="224" t="s">
        <v>157</v>
      </c>
      <c r="AU194" s="224" t="s">
        <v>86</v>
      </c>
      <c r="AY194" s="18" t="s">
        <v>155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84</v>
      </c>
      <c r="BK194" s="225">
        <f>ROUND(I194*H194,2)</f>
        <v>0</v>
      </c>
      <c r="BL194" s="18" t="s">
        <v>162</v>
      </c>
      <c r="BM194" s="224" t="s">
        <v>1582</v>
      </c>
    </row>
    <row r="195" s="2" customFormat="1">
      <c r="A195" s="39"/>
      <c r="B195" s="40"/>
      <c r="C195" s="41"/>
      <c r="D195" s="226" t="s">
        <v>164</v>
      </c>
      <c r="E195" s="41"/>
      <c r="F195" s="227" t="s">
        <v>465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164</v>
      </c>
      <c r="AU195" s="18" t="s">
        <v>86</v>
      </c>
    </row>
    <row r="196" s="2" customFormat="1" ht="66.75" customHeight="1">
      <c r="A196" s="39"/>
      <c r="B196" s="40"/>
      <c r="C196" s="213" t="s">
        <v>416</v>
      </c>
      <c r="D196" s="213" t="s">
        <v>157</v>
      </c>
      <c r="E196" s="214" t="s">
        <v>467</v>
      </c>
      <c r="F196" s="215" t="s">
        <v>468</v>
      </c>
      <c r="G196" s="216" t="s">
        <v>200</v>
      </c>
      <c r="H196" s="217">
        <v>66</v>
      </c>
      <c r="I196" s="218"/>
      <c r="J196" s="219">
        <f>ROUND(I196*H196,2)</f>
        <v>0</v>
      </c>
      <c r="K196" s="215" t="s">
        <v>161</v>
      </c>
      <c r="L196" s="45"/>
      <c r="M196" s="220" t="s">
        <v>19</v>
      </c>
      <c r="N196" s="221" t="s">
        <v>47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162</v>
      </c>
      <c r="AT196" s="224" t="s">
        <v>157</v>
      </c>
      <c r="AU196" s="224" t="s">
        <v>86</v>
      </c>
      <c r="AY196" s="18" t="s">
        <v>155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84</v>
      </c>
      <c r="BK196" s="225">
        <f>ROUND(I196*H196,2)</f>
        <v>0</v>
      </c>
      <c r="BL196" s="18" t="s">
        <v>162</v>
      </c>
      <c r="BM196" s="224" t="s">
        <v>1583</v>
      </c>
    </row>
    <row r="197" s="2" customFormat="1">
      <c r="A197" s="39"/>
      <c r="B197" s="40"/>
      <c r="C197" s="41"/>
      <c r="D197" s="226" t="s">
        <v>164</v>
      </c>
      <c r="E197" s="41"/>
      <c r="F197" s="227" t="s">
        <v>470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164</v>
      </c>
      <c r="AU197" s="18" t="s">
        <v>86</v>
      </c>
    </row>
    <row r="198" s="13" customFormat="1">
      <c r="A198" s="13"/>
      <c r="B198" s="231"/>
      <c r="C198" s="232"/>
      <c r="D198" s="233" t="s">
        <v>166</v>
      </c>
      <c r="E198" s="234" t="s">
        <v>19</v>
      </c>
      <c r="F198" s="235" t="s">
        <v>1584</v>
      </c>
      <c r="G198" s="232"/>
      <c r="H198" s="236">
        <v>66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166</v>
      </c>
      <c r="AU198" s="242" t="s">
        <v>86</v>
      </c>
      <c r="AV198" s="13" t="s">
        <v>86</v>
      </c>
      <c r="AW198" s="13" t="s">
        <v>37</v>
      </c>
      <c r="AX198" s="13" t="s">
        <v>84</v>
      </c>
      <c r="AY198" s="242" t="s">
        <v>155</v>
      </c>
    </row>
    <row r="199" s="2" customFormat="1" ht="44.25" customHeight="1">
      <c r="A199" s="39"/>
      <c r="B199" s="40"/>
      <c r="C199" s="213" t="s">
        <v>423</v>
      </c>
      <c r="D199" s="213" t="s">
        <v>157</v>
      </c>
      <c r="E199" s="214" t="s">
        <v>1165</v>
      </c>
      <c r="F199" s="215" t="s">
        <v>1166</v>
      </c>
      <c r="G199" s="216" t="s">
        <v>200</v>
      </c>
      <c r="H199" s="217">
        <v>4.4000000000000004</v>
      </c>
      <c r="I199" s="218"/>
      <c r="J199" s="219">
        <f>ROUND(I199*H199,2)</f>
        <v>0</v>
      </c>
      <c r="K199" s="215" t="s">
        <v>161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162</v>
      </c>
      <c r="AT199" s="224" t="s">
        <v>157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162</v>
      </c>
      <c r="BM199" s="224" t="s">
        <v>1585</v>
      </c>
    </row>
    <row r="200" s="2" customFormat="1">
      <c r="A200" s="39"/>
      <c r="B200" s="40"/>
      <c r="C200" s="41"/>
      <c r="D200" s="226" t="s">
        <v>164</v>
      </c>
      <c r="E200" s="41"/>
      <c r="F200" s="227" t="s">
        <v>1168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164</v>
      </c>
      <c r="AU200" s="18" t="s">
        <v>86</v>
      </c>
    </row>
    <row r="201" s="2" customFormat="1" ht="44.25" customHeight="1">
      <c r="A201" s="39"/>
      <c r="B201" s="40"/>
      <c r="C201" s="213" t="s">
        <v>430</v>
      </c>
      <c r="D201" s="213" t="s">
        <v>157</v>
      </c>
      <c r="E201" s="214" t="s">
        <v>357</v>
      </c>
      <c r="F201" s="215" t="s">
        <v>358</v>
      </c>
      <c r="G201" s="216" t="s">
        <v>340</v>
      </c>
      <c r="H201" s="217">
        <v>7.9199999999999999</v>
      </c>
      <c r="I201" s="218"/>
      <c r="J201" s="219">
        <f>ROUND(I201*H201,2)</f>
        <v>0</v>
      </c>
      <c r="K201" s="215" t="s">
        <v>161</v>
      </c>
      <c r="L201" s="45"/>
      <c r="M201" s="220" t="s">
        <v>19</v>
      </c>
      <c r="N201" s="221" t="s">
        <v>47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162</v>
      </c>
      <c r="AT201" s="224" t="s">
        <v>157</v>
      </c>
      <c r="AU201" s="224" t="s">
        <v>86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162</v>
      </c>
      <c r="BM201" s="224" t="s">
        <v>1586</v>
      </c>
    </row>
    <row r="202" s="2" customFormat="1">
      <c r="A202" s="39"/>
      <c r="B202" s="40"/>
      <c r="C202" s="41"/>
      <c r="D202" s="226" t="s">
        <v>164</v>
      </c>
      <c r="E202" s="41"/>
      <c r="F202" s="227" t="s">
        <v>360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164</v>
      </c>
      <c r="AU202" s="18" t="s">
        <v>86</v>
      </c>
    </row>
    <row r="203" s="13" customFormat="1">
      <c r="A203" s="13"/>
      <c r="B203" s="231"/>
      <c r="C203" s="232"/>
      <c r="D203" s="233" t="s">
        <v>166</v>
      </c>
      <c r="E203" s="234" t="s">
        <v>19</v>
      </c>
      <c r="F203" s="235" t="s">
        <v>1587</v>
      </c>
      <c r="G203" s="232"/>
      <c r="H203" s="236">
        <v>7.9199999999999999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166</v>
      </c>
      <c r="AU203" s="242" t="s">
        <v>86</v>
      </c>
      <c r="AV203" s="13" t="s">
        <v>86</v>
      </c>
      <c r="AW203" s="13" t="s">
        <v>37</v>
      </c>
      <c r="AX203" s="13" t="s">
        <v>76</v>
      </c>
      <c r="AY203" s="242" t="s">
        <v>155</v>
      </c>
    </row>
    <row r="204" s="15" customFormat="1">
      <c r="A204" s="15"/>
      <c r="B204" s="264"/>
      <c r="C204" s="265"/>
      <c r="D204" s="233" t="s">
        <v>166</v>
      </c>
      <c r="E204" s="266" t="s">
        <v>19</v>
      </c>
      <c r="F204" s="267" t="s">
        <v>307</v>
      </c>
      <c r="G204" s="265"/>
      <c r="H204" s="268">
        <v>7.9199999999999999</v>
      </c>
      <c r="I204" s="269"/>
      <c r="J204" s="265"/>
      <c r="K204" s="265"/>
      <c r="L204" s="270"/>
      <c r="M204" s="271"/>
      <c r="N204" s="272"/>
      <c r="O204" s="272"/>
      <c r="P204" s="272"/>
      <c r="Q204" s="272"/>
      <c r="R204" s="272"/>
      <c r="S204" s="272"/>
      <c r="T204" s="27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4" t="s">
        <v>166</v>
      </c>
      <c r="AU204" s="274" t="s">
        <v>86</v>
      </c>
      <c r="AV204" s="15" t="s">
        <v>162</v>
      </c>
      <c r="AW204" s="15" t="s">
        <v>37</v>
      </c>
      <c r="AX204" s="15" t="s">
        <v>84</v>
      </c>
      <c r="AY204" s="274" t="s">
        <v>155</v>
      </c>
    </row>
    <row r="205" s="2" customFormat="1" ht="55.5" customHeight="1">
      <c r="A205" s="39"/>
      <c r="B205" s="40"/>
      <c r="C205" s="213" t="s">
        <v>282</v>
      </c>
      <c r="D205" s="213" t="s">
        <v>157</v>
      </c>
      <c r="E205" s="214" t="s">
        <v>1588</v>
      </c>
      <c r="F205" s="215" t="s">
        <v>1589</v>
      </c>
      <c r="G205" s="216" t="s">
        <v>200</v>
      </c>
      <c r="H205" s="217">
        <v>4.125</v>
      </c>
      <c r="I205" s="218"/>
      <c r="J205" s="219">
        <f>ROUND(I205*H205,2)</f>
        <v>0</v>
      </c>
      <c r="K205" s="215" t="s">
        <v>161</v>
      </c>
      <c r="L205" s="45"/>
      <c r="M205" s="220" t="s">
        <v>19</v>
      </c>
      <c r="N205" s="221" t="s">
        <v>47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162</v>
      </c>
      <c r="AT205" s="224" t="s">
        <v>157</v>
      </c>
      <c r="AU205" s="224" t="s">
        <v>86</v>
      </c>
      <c r="AY205" s="18" t="s">
        <v>155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84</v>
      </c>
      <c r="BK205" s="225">
        <f>ROUND(I205*H205,2)</f>
        <v>0</v>
      </c>
      <c r="BL205" s="18" t="s">
        <v>162</v>
      </c>
      <c r="BM205" s="224" t="s">
        <v>1590</v>
      </c>
    </row>
    <row r="206" s="2" customFormat="1">
      <c r="A206" s="39"/>
      <c r="B206" s="40"/>
      <c r="C206" s="41"/>
      <c r="D206" s="226" t="s">
        <v>164</v>
      </c>
      <c r="E206" s="41"/>
      <c r="F206" s="227" t="s">
        <v>1591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164</v>
      </c>
      <c r="AU206" s="18" t="s">
        <v>86</v>
      </c>
    </row>
    <row r="207" s="13" customFormat="1">
      <c r="A207" s="13"/>
      <c r="B207" s="231"/>
      <c r="C207" s="232"/>
      <c r="D207" s="233" t="s">
        <v>166</v>
      </c>
      <c r="E207" s="234" t="s">
        <v>19</v>
      </c>
      <c r="F207" s="235" t="s">
        <v>1592</v>
      </c>
      <c r="G207" s="232"/>
      <c r="H207" s="236">
        <v>4.125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166</v>
      </c>
      <c r="AU207" s="242" t="s">
        <v>86</v>
      </c>
      <c r="AV207" s="13" t="s">
        <v>86</v>
      </c>
      <c r="AW207" s="13" t="s">
        <v>37</v>
      </c>
      <c r="AX207" s="13" t="s">
        <v>84</v>
      </c>
      <c r="AY207" s="242" t="s">
        <v>155</v>
      </c>
    </row>
    <row r="208" s="2" customFormat="1" ht="16.5" customHeight="1">
      <c r="A208" s="39"/>
      <c r="B208" s="40"/>
      <c r="C208" s="253" t="s">
        <v>288</v>
      </c>
      <c r="D208" s="253" t="s">
        <v>229</v>
      </c>
      <c r="E208" s="254" t="s">
        <v>1593</v>
      </c>
      <c r="F208" s="255" t="s">
        <v>1594</v>
      </c>
      <c r="G208" s="256" t="s">
        <v>340</v>
      </c>
      <c r="H208" s="257">
        <v>9.0749999999999993</v>
      </c>
      <c r="I208" s="258"/>
      <c r="J208" s="259">
        <f>ROUND(I208*H208,2)</f>
        <v>0</v>
      </c>
      <c r="K208" s="255" t="s">
        <v>161</v>
      </c>
      <c r="L208" s="260"/>
      <c r="M208" s="261" t="s">
        <v>19</v>
      </c>
      <c r="N208" s="262" t="s">
        <v>47</v>
      </c>
      <c r="O208" s="85"/>
      <c r="P208" s="222">
        <f>O208*H208</f>
        <v>0</v>
      </c>
      <c r="Q208" s="222">
        <v>1</v>
      </c>
      <c r="R208" s="222">
        <f>Q208*H208</f>
        <v>9.0749999999999993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205</v>
      </c>
      <c r="AT208" s="224" t="s">
        <v>229</v>
      </c>
      <c r="AU208" s="224" t="s">
        <v>86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162</v>
      </c>
      <c r="BM208" s="224" t="s">
        <v>1595</v>
      </c>
    </row>
    <row r="209" s="13" customFormat="1">
      <c r="A209" s="13"/>
      <c r="B209" s="231"/>
      <c r="C209" s="232"/>
      <c r="D209" s="233" t="s">
        <v>166</v>
      </c>
      <c r="E209" s="232"/>
      <c r="F209" s="235" t="s">
        <v>1596</v>
      </c>
      <c r="G209" s="232"/>
      <c r="H209" s="236">
        <v>9.0749999999999993</v>
      </c>
      <c r="I209" s="237"/>
      <c r="J209" s="232"/>
      <c r="K209" s="232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166</v>
      </c>
      <c r="AU209" s="242" t="s">
        <v>86</v>
      </c>
      <c r="AV209" s="13" t="s">
        <v>86</v>
      </c>
      <c r="AW209" s="13" t="s">
        <v>4</v>
      </c>
      <c r="AX209" s="13" t="s">
        <v>84</v>
      </c>
      <c r="AY209" s="242" t="s">
        <v>155</v>
      </c>
    </row>
    <row r="210" s="2" customFormat="1" ht="16.5" customHeight="1">
      <c r="A210" s="39"/>
      <c r="B210" s="40"/>
      <c r="C210" s="213" t="s">
        <v>373</v>
      </c>
      <c r="D210" s="213" t="s">
        <v>157</v>
      </c>
      <c r="E210" s="214" t="s">
        <v>1597</v>
      </c>
      <c r="F210" s="215" t="s">
        <v>1598</v>
      </c>
      <c r="G210" s="216" t="s">
        <v>160</v>
      </c>
      <c r="H210" s="217">
        <v>20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47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162</v>
      </c>
      <c r="AT210" s="224" t="s">
        <v>157</v>
      </c>
      <c r="AU210" s="224" t="s">
        <v>86</v>
      </c>
      <c r="AY210" s="18" t="s">
        <v>155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162</v>
      </c>
      <c r="BM210" s="224" t="s">
        <v>1599</v>
      </c>
    </row>
    <row r="211" s="2" customFormat="1" ht="33" customHeight="1">
      <c r="A211" s="39"/>
      <c r="B211" s="40"/>
      <c r="C211" s="213" t="s">
        <v>632</v>
      </c>
      <c r="D211" s="213" t="s">
        <v>157</v>
      </c>
      <c r="E211" s="214" t="s">
        <v>1600</v>
      </c>
      <c r="F211" s="215" t="s">
        <v>1601</v>
      </c>
      <c r="G211" s="216" t="s">
        <v>340</v>
      </c>
      <c r="H211" s="217">
        <v>9.8460000000000001</v>
      </c>
      <c r="I211" s="218"/>
      <c r="J211" s="219">
        <f>ROUND(I211*H211,2)</f>
        <v>0</v>
      </c>
      <c r="K211" s="215" t="s">
        <v>161</v>
      </c>
      <c r="L211" s="45"/>
      <c r="M211" s="220" t="s">
        <v>19</v>
      </c>
      <c r="N211" s="221" t="s">
        <v>47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162</v>
      </c>
      <c r="AT211" s="224" t="s">
        <v>157</v>
      </c>
      <c r="AU211" s="224" t="s">
        <v>86</v>
      </c>
      <c r="AY211" s="18" t="s">
        <v>155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84</v>
      </c>
      <c r="BK211" s="225">
        <f>ROUND(I211*H211,2)</f>
        <v>0</v>
      </c>
      <c r="BL211" s="18" t="s">
        <v>162</v>
      </c>
      <c r="BM211" s="224" t="s">
        <v>1602</v>
      </c>
    </row>
    <row r="212" s="2" customFormat="1">
      <c r="A212" s="39"/>
      <c r="B212" s="40"/>
      <c r="C212" s="41"/>
      <c r="D212" s="226" t="s">
        <v>164</v>
      </c>
      <c r="E212" s="41"/>
      <c r="F212" s="227" t="s">
        <v>1603</v>
      </c>
      <c r="G212" s="41"/>
      <c r="H212" s="41"/>
      <c r="I212" s="228"/>
      <c r="J212" s="41"/>
      <c r="K212" s="41"/>
      <c r="L212" s="45"/>
      <c r="M212" s="278"/>
      <c r="N212" s="279"/>
      <c r="O212" s="280"/>
      <c r="P212" s="280"/>
      <c r="Q212" s="280"/>
      <c r="R212" s="280"/>
      <c r="S212" s="280"/>
      <c r="T212" s="281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164</v>
      </c>
      <c r="AU212" s="18" t="s">
        <v>86</v>
      </c>
    </row>
    <row r="213" s="2" customFormat="1" ht="6.96" customHeight="1">
      <c r="A213" s="39"/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eLoDsKkzmndd/w2enKRKPr3nU2GAIaaavhhsWJv3N1W58JNUvmExQlrUJegKipp1qn+/RYbZuO5OGXEqBfEbLA==" hashValue="CvG1AtilUnaForCCXfPgkInDVm4Xc6a3FzJyH/BPxqgKn80ZcM+Q0oDM0q1Gq+zaqUdUMyL9E7chAiKVUOOFew==" algorithmName="SHA-512" password="CC35"/>
  <autoFilter ref="C88:K21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115101201"/>
    <hyperlink ref="F98" r:id="rId2" display="https://podminky.urs.cz/item/CS_URS_2024_02/115101301"/>
    <hyperlink ref="F100" r:id="rId3" display="https://podminky.urs.cz/item/CS_URS_2024_02/119003131"/>
    <hyperlink ref="F102" r:id="rId4" display="https://podminky.urs.cz/item/CS_URS_2024_02/119003132"/>
    <hyperlink ref="F104" r:id="rId5" display="https://podminky.urs.cz/item/CS_URS_2024_02/119003215"/>
    <hyperlink ref="F106" r:id="rId6" display="https://podminky.urs.cz/item/CS_URS_2024_02/119003216"/>
    <hyperlink ref="F108" r:id="rId7" display="https://podminky.urs.cz/item/CS_URS_2024_02/131251202"/>
    <hyperlink ref="F112" r:id="rId8" display="https://podminky.urs.cz/item/CS_URS_2024_02/171201231"/>
    <hyperlink ref="F116" r:id="rId9" display="https://podminky.urs.cz/item/CS_URS_2024_02/174151101"/>
    <hyperlink ref="F119" r:id="rId10" display="https://podminky.urs.cz/item/CS_URS_2024_02/358325114"/>
    <hyperlink ref="F123" r:id="rId11" display="https://podminky.urs.cz/item/CS_URS_2024_02/359321113"/>
    <hyperlink ref="F127" r:id="rId12" display="https://podminky.urs.cz/item/CS_URS_2024_02/359901111"/>
    <hyperlink ref="F129" r:id="rId13" display="https://podminky.urs.cz/item/CS_URS_2024_02/359901212"/>
    <hyperlink ref="F132" r:id="rId14" display="https://podminky.urs.cz/item/CS_URS_2024_02/452112122"/>
    <hyperlink ref="F137" r:id="rId15" display="https://podminky.urs.cz/item/CS_URS_2024_02/616633111"/>
    <hyperlink ref="F142" r:id="rId16" display="https://podminky.urs.cz/item/CS_URS_2024_02/810491811"/>
    <hyperlink ref="F144" r:id="rId17" display="https://podminky.urs.cz/item/CS_URS_2024_02/892512122"/>
    <hyperlink ref="F146" r:id="rId18" display="https://podminky.urs.cz/item/CS_URS_2024_02/894410124"/>
    <hyperlink ref="F150" r:id="rId19" display="https://podminky.urs.cz/item/CS_URS_2024_02/894410220"/>
    <hyperlink ref="F153" r:id="rId20" display="https://podminky.urs.cz/item/CS_URS_2024_02/894410222"/>
    <hyperlink ref="F156" r:id="rId21" display="https://podminky.urs.cz/item/CS_URS_2024_02/894410304"/>
    <hyperlink ref="F159" r:id="rId22" display="https://podminky.urs.cz/item/CS_URS_2024_02/899104112"/>
    <hyperlink ref="F163" r:id="rId23" display="https://podminky.urs.cz/item/CS_URS_2024_02/977213713"/>
    <hyperlink ref="F166" r:id="rId24" display="https://podminky.urs.cz/item/CS_URS_2024_02/997013501"/>
    <hyperlink ref="F168" r:id="rId25" display="https://podminky.urs.cz/item/CS_URS_2024_02/997013509"/>
    <hyperlink ref="F172" r:id="rId26" display="https://podminky.urs.cz/item/CS_URS_2024_02/997013861"/>
    <hyperlink ref="F175" r:id="rId27" display="https://podminky.urs.cz/item/CS_URS_2024_02/998274101"/>
    <hyperlink ref="F178" r:id="rId28" display="https://podminky.urs.cz/item/CS_URS_2024_02/321321216"/>
    <hyperlink ref="F183" r:id="rId29" display="https://podminky.urs.cz/item/CS_URS_2024_02/321368211"/>
    <hyperlink ref="F185" r:id="rId30" display="https://podminky.urs.cz/item/CS_URS_2024_02/321351010"/>
    <hyperlink ref="F190" r:id="rId31" display="https://podminky.urs.cz/item/CS_URS_2024_02/321352010"/>
    <hyperlink ref="F192" r:id="rId32" display="https://podminky.urs.cz/item/CS_URS_2024_02/131213702"/>
    <hyperlink ref="F195" r:id="rId33" display="https://podminky.urs.cz/item/CS_URS_2024_02/162751117"/>
    <hyperlink ref="F197" r:id="rId34" display="https://podminky.urs.cz/item/CS_URS_2024_02/162751119"/>
    <hyperlink ref="F200" r:id="rId35" display="https://podminky.urs.cz/item/CS_URS_2024_02/167151111"/>
    <hyperlink ref="F202" r:id="rId36" display="https://podminky.urs.cz/item/CS_URS_2024_02/171201231"/>
    <hyperlink ref="F206" r:id="rId37" display="https://podminky.urs.cz/item/CS_URS_2024_02/174112102"/>
    <hyperlink ref="F212" r:id="rId38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1604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ROUND(J97,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ROUND((SUM(BE97:BE415)),  2)</f>
        <v>0</v>
      </c>
      <c r="G33" s="39"/>
      <c r="H33" s="39"/>
      <c r="I33" s="158">
        <v>0.20999999999999999</v>
      </c>
      <c r="J33" s="157">
        <f>ROUND(((SUM(BE97:BE415))*I33),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ROUND((SUM(BF97:BF415)),  2)</f>
        <v>0</v>
      </c>
      <c r="G34" s="39"/>
      <c r="H34" s="39"/>
      <c r="I34" s="158">
        <v>0.12</v>
      </c>
      <c r="J34" s="157">
        <f>ROUND(((SUM(BF97:BF415))*I34),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ROUND((SUM(BG97:BG415)),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ROUND((SUM(BH97:BH415)),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ROUND((SUM(BI97:BI415)),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D.9. - Stavební úpravy šaten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129</v>
      </c>
      <c r="E60" s="178"/>
      <c r="F60" s="178"/>
      <c r="G60" s="178"/>
      <c r="H60" s="178"/>
      <c r="I60" s="178"/>
      <c r="J60" s="179">
        <f>J98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444</v>
      </c>
      <c r="E61" s="183"/>
      <c r="F61" s="183"/>
      <c r="G61" s="183"/>
      <c r="H61" s="183"/>
      <c r="I61" s="183"/>
      <c r="J61" s="184">
        <f>J99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1097</v>
      </c>
      <c r="E62" s="183"/>
      <c r="F62" s="183"/>
      <c r="G62" s="183"/>
      <c r="H62" s="183"/>
      <c r="I62" s="183"/>
      <c r="J62" s="184">
        <f>J131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134</v>
      </c>
      <c r="E63" s="183"/>
      <c r="F63" s="183"/>
      <c r="G63" s="183"/>
      <c r="H63" s="183"/>
      <c r="I63" s="183"/>
      <c r="J63" s="184">
        <f>J172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135</v>
      </c>
      <c r="E64" s="183"/>
      <c r="F64" s="183"/>
      <c r="G64" s="183"/>
      <c r="H64" s="183"/>
      <c r="I64" s="183"/>
      <c r="J64" s="184">
        <f>J212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136</v>
      </c>
      <c r="E65" s="183"/>
      <c r="F65" s="183"/>
      <c r="G65" s="183"/>
      <c r="H65" s="183"/>
      <c r="I65" s="183"/>
      <c r="J65" s="184">
        <f>J222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5"/>
      <c r="C66" s="176"/>
      <c r="D66" s="177" t="s">
        <v>137</v>
      </c>
      <c r="E66" s="178"/>
      <c r="F66" s="178"/>
      <c r="G66" s="178"/>
      <c r="H66" s="178"/>
      <c r="I66" s="178"/>
      <c r="J66" s="179">
        <f>J225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1"/>
      <c r="C67" s="126"/>
      <c r="D67" s="182" t="s">
        <v>1605</v>
      </c>
      <c r="E67" s="183"/>
      <c r="F67" s="183"/>
      <c r="G67" s="183"/>
      <c r="H67" s="183"/>
      <c r="I67" s="183"/>
      <c r="J67" s="184">
        <f>J226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1606</v>
      </c>
      <c r="E68" s="183"/>
      <c r="F68" s="183"/>
      <c r="G68" s="183"/>
      <c r="H68" s="183"/>
      <c r="I68" s="183"/>
      <c r="J68" s="184">
        <f>J240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1607</v>
      </c>
      <c r="E69" s="183"/>
      <c r="F69" s="183"/>
      <c r="G69" s="183"/>
      <c r="H69" s="183"/>
      <c r="I69" s="183"/>
      <c r="J69" s="184">
        <f>J252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1608</v>
      </c>
      <c r="E70" s="183"/>
      <c r="F70" s="183"/>
      <c r="G70" s="183"/>
      <c r="H70" s="183"/>
      <c r="I70" s="183"/>
      <c r="J70" s="184">
        <f>J262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1"/>
      <c r="C71" s="126"/>
      <c r="D71" s="182" t="s">
        <v>138</v>
      </c>
      <c r="E71" s="183"/>
      <c r="F71" s="183"/>
      <c r="G71" s="183"/>
      <c r="H71" s="183"/>
      <c r="I71" s="183"/>
      <c r="J71" s="184">
        <f>J294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1"/>
      <c r="C72" s="126"/>
      <c r="D72" s="182" t="s">
        <v>1609</v>
      </c>
      <c r="E72" s="183"/>
      <c r="F72" s="183"/>
      <c r="G72" s="183"/>
      <c r="H72" s="183"/>
      <c r="I72" s="183"/>
      <c r="J72" s="184">
        <f>J319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1"/>
      <c r="C73" s="126"/>
      <c r="D73" s="182" t="s">
        <v>1610</v>
      </c>
      <c r="E73" s="183"/>
      <c r="F73" s="183"/>
      <c r="G73" s="183"/>
      <c r="H73" s="183"/>
      <c r="I73" s="183"/>
      <c r="J73" s="184">
        <f>J329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1"/>
      <c r="C74" s="126"/>
      <c r="D74" s="182" t="s">
        <v>1611</v>
      </c>
      <c r="E74" s="183"/>
      <c r="F74" s="183"/>
      <c r="G74" s="183"/>
      <c r="H74" s="183"/>
      <c r="I74" s="183"/>
      <c r="J74" s="184">
        <f>J340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1"/>
      <c r="C75" s="126"/>
      <c r="D75" s="182" t="s">
        <v>1612</v>
      </c>
      <c r="E75" s="183"/>
      <c r="F75" s="183"/>
      <c r="G75" s="183"/>
      <c r="H75" s="183"/>
      <c r="I75" s="183"/>
      <c r="J75" s="184">
        <f>J361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1"/>
      <c r="C76" s="126"/>
      <c r="D76" s="182" t="s">
        <v>1613</v>
      </c>
      <c r="E76" s="183"/>
      <c r="F76" s="183"/>
      <c r="G76" s="183"/>
      <c r="H76" s="183"/>
      <c r="I76" s="183"/>
      <c r="J76" s="184">
        <f>J382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75"/>
      <c r="C77" s="176"/>
      <c r="D77" s="177" t="s">
        <v>139</v>
      </c>
      <c r="E77" s="178"/>
      <c r="F77" s="178"/>
      <c r="G77" s="178"/>
      <c r="H77" s="178"/>
      <c r="I77" s="178"/>
      <c r="J77" s="179">
        <f>J411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140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41"/>
      <c r="D87" s="41"/>
      <c r="E87" s="170" t="str">
        <f>E7</f>
        <v>Technické zhodnocení fotbalového hřiště UMT areál Viktoria, Mariánské Lázně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D.9. - Stavební úpravy šaten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par.č.: 881, 126/7, 126/9</v>
      </c>
      <c r="G91" s="41"/>
      <c r="H91" s="41"/>
      <c r="I91" s="33" t="s">
        <v>23</v>
      </c>
      <c r="J91" s="73" t="str">
        <f>IF(J12="","",J12)</f>
        <v>24. 1. 2024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Město Mariánské Lázně</v>
      </c>
      <c r="G93" s="41"/>
      <c r="H93" s="41"/>
      <c r="I93" s="33" t="s">
        <v>33</v>
      </c>
      <c r="J93" s="37" t="str">
        <f>E21</f>
        <v>MSP Projekty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IF(E18="","",E18)</f>
        <v>Vyplň údaj</v>
      </c>
      <c r="G94" s="41"/>
      <c r="H94" s="41"/>
      <c r="I94" s="33" t="s">
        <v>38</v>
      </c>
      <c r="J94" s="37" t="str">
        <f>E24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141</v>
      </c>
      <c r="D96" s="189" t="s">
        <v>61</v>
      </c>
      <c r="E96" s="189" t="s">
        <v>57</v>
      </c>
      <c r="F96" s="189" t="s">
        <v>58</v>
      </c>
      <c r="G96" s="189" t="s">
        <v>142</v>
      </c>
      <c r="H96" s="189" t="s">
        <v>143</v>
      </c>
      <c r="I96" s="189" t="s">
        <v>144</v>
      </c>
      <c r="J96" s="189" t="s">
        <v>127</v>
      </c>
      <c r="K96" s="190" t="s">
        <v>145</v>
      </c>
      <c r="L96" s="191"/>
      <c r="M96" s="93" t="s">
        <v>19</v>
      </c>
      <c r="N96" s="94" t="s">
        <v>46</v>
      </c>
      <c r="O96" s="94" t="s">
        <v>146</v>
      </c>
      <c r="P96" s="94" t="s">
        <v>147</v>
      </c>
      <c r="Q96" s="94" t="s">
        <v>148</v>
      </c>
      <c r="R96" s="94" t="s">
        <v>149</v>
      </c>
      <c r="S96" s="94" t="s">
        <v>150</v>
      </c>
      <c r="T96" s="95" t="s">
        <v>151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152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P98+P225+P411</f>
        <v>0</v>
      </c>
      <c r="Q97" s="97"/>
      <c r="R97" s="194">
        <f>R98+R225+R411</f>
        <v>33.270851260000001</v>
      </c>
      <c r="S97" s="97"/>
      <c r="T97" s="195">
        <f>T98+T225+T411</f>
        <v>32.539254419999999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128</v>
      </c>
      <c r="BK97" s="196">
        <f>BK98+BK225+BK411</f>
        <v>0</v>
      </c>
    </row>
    <row r="98" s="12" customFormat="1" ht="25.92" customHeight="1">
      <c r="A98" s="12"/>
      <c r="B98" s="197"/>
      <c r="C98" s="198"/>
      <c r="D98" s="199" t="s">
        <v>75</v>
      </c>
      <c r="E98" s="200" t="s">
        <v>153</v>
      </c>
      <c r="F98" s="200" t="s">
        <v>154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P99+P131+P172+P212+P222</f>
        <v>0</v>
      </c>
      <c r="Q98" s="205"/>
      <c r="R98" s="206">
        <f>R99+R131+R172+R212+R222</f>
        <v>21.738839819999999</v>
      </c>
      <c r="S98" s="205"/>
      <c r="T98" s="207">
        <f>T99+T131+T172+T212+T222</f>
        <v>14.303700000000001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84</v>
      </c>
      <c r="AT98" s="209" t="s">
        <v>75</v>
      </c>
      <c r="AU98" s="209" t="s">
        <v>76</v>
      </c>
      <c r="AY98" s="208" t="s">
        <v>155</v>
      </c>
      <c r="BK98" s="210">
        <f>BK99+BK131+BK172+BK212+BK222</f>
        <v>0</v>
      </c>
    </row>
    <row r="99" s="12" customFormat="1" ht="22.8" customHeight="1">
      <c r="A99" s="12"/>
      <c r="B99" s="197"/>
      <c r="C99" s="198"/>
      <c r="D99" s="199" t="s">
        <v>75</v>
      </c>
      <c r="E99" s="211" t="s">
        <v>174</v>
      </c>
      <c r="F99" s="211" t="s">
        <v>512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SUM(P100:P130)</f>
        <v>0</v>
      </c>
      <c r="Q99" s="205"/>
      <c r="R99" s="206">
        <f>SUM(R100:R130)</f>
        <v>10.44556742</v>
      </c>
      <c r="S99" s="205"/>
      <c r="T99" s="207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84</v>
      </c>
      <c r="AT99" s="209" t="s">
        <v>75</v>
      </c>
      <c r="AU99" s="209" t="s">
        <v>84</v>
      </c>
      <c r="AY99" s="208" t="s">
        <v>155</v>
      </c>
      <c r="BK99" s="210">
        <f>SUM(BK100:BK130)</f>
        <v>0</v>
      </c>
    </row>
    <row r="100" s="2" customFormat="1" ht="44.25" customHeight="1">
      <c r="A100" s="39"/>
      <c r="B100" s="40"/>
      <c r="C100" s="213" t="s">
        <v>84</v>
      </c>
      <c r="D100" s="213" t="s">
        <v>157</v>
      </c>
      <c r="E100" s="214" t="s">
        <v>1614</v>
      </c>
      <c r="F100" s="215" t="s">
        <v>1615</v>
      </c>
      <c r="G100" s="216" t="s">
        <v>160</v>
      </c>
      <c r="H100" s="217">
        <v>23.998000000000001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0.15273999999999999</v>
      </c>
      <c r="R100" s="222">
        <f>Q100*H100</f>
        <v>3.6654545199999999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1616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1617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13" customFormat="1">
      <c r="A102" s="13"/>
      <c r="B102" s="231"/>
      <c r="C102" s="232"/>
      <c r="D102" s="233" t="s">
        <v>166</v>
      </c>
      <c r="E102" s="234" t="s">
        <v>19</v>
      </c>
      <c r="F102" s="235" t="s">
        <v>1618</v>
      </c>
      <c r="G102" s="232"/>
      <c r="H102" s="236">
        <v>51.317999999999998</v>
      </c>
      <c r="I102" s="237"/>
      <c r="J102" s="232"/>
      <c r="K102" s="232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166</v>
      </c>
      <c r="AU102" s="242" t="s">
        <v>86</v>
      </c>
      <c r="AV102" s="13" t="s">
        <v>86</v>
      </c>
      <c r="AW102" s="13" t="s">
        <v>37</v>
      </c>
      <c r="AX102" s="13" t="s">
        <v>76</v>
      </c>
      <c r="AY102" s="242" t="s">
        <v>155</v>
      </c>
    </row>
    <row r="103" s="14" customFormat="1">
      <c r="A103" s="14"/>
      <c r="B103" s="243"/>
      <c r="C103" s="244"/>
      <c r="D103" s="233" t="s">
        <v>166</v>
      </c>
      <c r="E103" s="245" t="s">
        <v>19</v>
      </c>
      <c r="F103" s="246" t="s">
        <v>1619</v>
      </c>
      <c r="G103" s="244"/>
      <c r="H103" s="245" t="s">
        <v>19</v>
      </c>
      <c r="I103" s="247"/>
      <c r="J103" s="244"/>
      <c r="K103" s="244"/>
      <c r="L103" s="248"/>
      <c r="M103" s="249"/>
      <c r="N103" s="250"/>
      <c r="O103" s="250"/>
      <c r="P103" s="250"/>
      <c r="Q103" s="250"/>
      <c r="R103" s="250"/>
      <c r="S103" s="250"/>
      <c r="T103" s="25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2" t="s">
        <v>166</v>
      </c>
      <c r="AU103" s="252" t="s">
        <v>86</v>
      </c>
      <c r="AV103" s="14" t="s">
        <v>84</v>
      </c>
      <c r="AW103" s="14" t="s">
        <v>37</v>
      </c>
      <c r="AX103" s="14" t="s">
        <v>76</v>
      </c>
      <c r="AY103" s="252" t="s">
        <v>155</v>
      </c>
    </row>
    <row r="104" s="13" customFormat="1">
      <c r="A104" s="13"/>
      <c r="B104" s="231"/>
      <c r="C104" s="232"/>
      <c r="D104" s="233" t="s">
        <v>166</v>
      </c>
      <c r="E104" s="234" t="s">
        <v>19</v>
      </c>
      <c r="F104" s="235" t="s">
        <v>1620</v>
      </c>
      <c r="G104" s="232"/>
      <c r="H104" s="236">
        <v>-27.32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166</v>
      </c>
      <c r="AU104" s="242" t="s">
        <v>86</v>
      </c>
      <c r="AV104" s="13" t="s">
        <v>86</v>
      </c>
      <c r="AW104" s="13" t="s">
        <v>37</v>
      </c>
      <c r="AX104" s="13" t="s">
        <v>76</v>
      </c>
      <c r="AY104" s="242" t="s">
        <v>155</v>
      </c>
    </row>
    <row r="105" s="15" customFormat="1">
      <c r="A105" s="15"/>
      <c r="B105" s="264"/>
      <c r="C105" s="265"/>
      <c r="D105" s="233" t="s">
        <v>166</v>
      </c>
      <c r="E105" s="266" t="s">
        <v>19</v>
      </c>
      <c r="F105" s="267" t="s">
        <v>307</v>
      </c>
      <c r="G105" s="265"/>
      <c r="H105" s="268">
        <v>23.997999999999998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166</v>
      </c>
      <c r="AU105" s="274" t="s">
        <v>86</v>
      </c>
      <c r="AV105" s="15" t="s">
        <v>162</v>
      </c>
      <c r="AW105" s="15" t="s">
        <v>37</v>
      </c>
      <c r="AX105" s="15" t="s">
        <v>84</v>
      </c>
      <c r="AY105" s="274" t="s">
        <v>155</v>
      </c>
    </row>
    <row r="106" s="2" customFormat="1" ht="44.25" customHeight="1">
      <c r="A106" s="39"/>
      <c r="B106" s="40"/>
      <c r="C106" s="213" t="s">
        <v>86</v>
      </c>
      <c r="D106" s="213" t="s">
        <v>157</v>
      </c>
      <c r="E106" s="214" t="s">
        <v>1621</v>
      </c>
      <c r="F106" s="215" t="s">
        <v>1622</v>
      </c>
      <c r="G106" s="216" t="s">
        <v>322</v>
      </c>
      <c r="H106" s="217">
        <v>6</v>
      </c>
      <c r="I106" s="218"/>
      <c r="J106" s="219">
        <f>ROUND(I106*H106,2)</f>
        <v>0</v>
      </c>
      <c r="K106" s="215" t="s">
        <v>161</v>
      </c>
      <c r="L106" s="45"/>
      <c r="M106" s="220" t="s">
        <v>19</v>
      </c>
      <c r="N106" s="221" t="s">
        <v>47</v>
      </c>
      <c r="O106" s="85"/>
      <c r="P106" s="222">
        <f>O106*H106</f>
        <v>0</v>
      </c>
      <c r="Q106" s="222">
        <v>0.026280000000000001</v>
      </c>
      <c r="R106" s="222">
        <f>Q106*H106</f>
        <v>0.15768000000000002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162</v>
      </c>
      <c r="AT106" s="224" t="s">
        <v>157</v>
      </c>
      <c r="AU106" s="224" t="s">
        <v>86</v>
      </c>
      <c r="AY106" s="18" t="s">
        <v>155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84</v>
      </c>
      <c r="BK106" s="225">
        <f>ROUND(I106*H106,2)</f>
        <v>0</v>
      </c>
      <c r="BL106" s="18" t="s">
        <v>162</v>
      </c>
      <c r="BM106" s="224" t="s">
        <v>1623</v>
      </c>
    </row>
    <row r="107" s="2" customFormat="1">
      <c r="A107" s="39"/>
      <c r="B107" s="40"/>
      <c r="C107" s="41"/>
      <c r="D107" s="226" t="s">
        <v>164</v>
      </c>
      <c r="E107" s="41"/>
      <c r="F107" s="227" t="s">
        <v>1624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164</v>
      </c>
      <c r="AU107" s="18" t="s">
        <v>86</v>
      </c>
    </row>
    <row r="108" s="2" customFormat="1" ht="37.8" customHeight="1">
      <c r="A108" s="39"/>
      <c r="B108" s="40"/>
      <c r="C108" s="213" t="s">
        <v>174</v>
      </c>
      <c r="D108" s="213" t="s">
        <v>157</v>
      </c>
      <c r="E108" s="214" t="s">
        <v>1625</v>
      </c>
      <c r="F108" s="215" t="s">
        <v>1626</v>
      </c>
      <c r="G108" s="216" t="s">
        <v>340</v>
      </c>
      <c r="H108" s="217">
        <v>0.98199999999999998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0.017090000000000001</v>
      </c>
      <c r="R108" s="222">
        <f>Q108*H108</f>
        <v>0.01678238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162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162</v>
      </c>
      <c r="BM108" s="224" t="s">
        <v>1627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1628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14" customFormat="1">
      <c r="A110" s="14"/>
      <c r="B110" s="243"/>
      <c r="C110" s="244"/>
      <c r="D110" s="233" t="s">
        <v>166</v>
      </c>
      <c r="E110" s="245" t="s">
        <v>19</v>
      </c>
      <c r="F110" s="246" t="s">
        <v>1629</v>
      </c>
      <c r="G110" s="244"/>
      <c r="H110" s="245" t="s">
        <v>19</v>
      </c>
      <c r="I110" s="247"/>
      <c r="J110" s="244"/>
      <c r="K110" s="244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166</v>
      </c>
      <c r="AU110" s="252" t="s">
        <v>86</v>
      </c>
      <c r="AV110" s="14" t="s">
        <v>84</v>
      </c>
      <c r="AW110" s="14" t="s">
        <v>37</v>
      </c>
      <c r="AX110" s="14" t="s">
        <v>76</v>
      </c>
      <c r="AY110" s="252" t="s">
        <v>155</v>
      </c>
    </row>
    <row r="111" s="13" customFormat="1">
      <c r="A111" s="13"/>
      <c r="B111" s="231"/>
      <c r="C111" s="232"/>
      <c r="D111" s="233" t="s">
        <v>166</v>
      </c>
      <c r="E111" s="234" t="s">
        <v>19</v>
      </c>
      <c r="F111" s="235" t="s">
        <v>1630</v>
      </c>
      <c r="G111" s="232"/>
      <c r="H111" s="236">
        <v>0.27400000000000002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166</v>
      </c>
      <c r="AU111" s="242" t="s">
        <v>86</v>
      </c>
      <c r="AV111" s="13" t="s">
        <v>86</v>
      </c>
      <c r="AW111" s="13" t="s">
        <v>37</v>
      </c>
      <c r="AX111" s="13" t="s">
        <v>76</v>
      </c>
      <c r="AY111" s="242" t="s">
        <v>155</v>
      </c>
    </row>
    <row r="112" s="13" customFormat="1">
      <c r="A112" s="13"/>
      <c r="B112" s="231"/>
      <c r="C112" s="232"/>
      <c r="D112" s="233" t="s">
        <v>166</v>
      </c>
      <c r="E112" s="234" t="s">
        <v>19</v>
      </c>
      <c r="F112" s="235" t="s">
        <v>1631</v>
      </c>
      <c r="G112" s="232"/>
      <c r="H112" s="236">
        <v>0.23100000000000001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166</v>
      </c>
      <c r="AU112" s="242" t="s">
        <v>86</v>
      </c>
      <c r="AV112" s="13" t="s">
        <v>86</v>
      </c>
      <c r="AW112" s="13" t="s">
        <v>37</v>
      </c>
      <c r="AX112" s="13" t="s">
        <v>76</v>
      </c>
      <c r="AY112" s="242" t="s">
        <v>155</v>
      </c>
    </row>
    <row r="113" s="13" customFormat="1">
      <c r="A113" s="13"/>
      <c r="B113" s="231"/>
      <c r="C113" s="232"/>
      <c r="D113" s="233" t="s">
        <v>166</v>
      </c>
      <c r="E113" s="234" t="s">
        <v>19</v>
      </c>
      <c r="F113" s="235" t="s">
        <v>1632</v>
      </c>
      <c r="G113" s="232"/>
      <c r="H113" s="236">
        <v>0.24199999999999999</v>
      </c>
      <c r="I113" s="237"/>
      <c r="J113" s="232"/>
      <c r="K113" s="232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166</v>
      </c>
      <c r="AU113" s="242" t="s">
        <v>86</v>
      </c>
      <c r="AV113" s="13" t="s">
        <v>86</v>
      </c>
      <c r="AW113" s="13" t="s">
        <v>37</v>
      </c>
      <c r="AX113" s="13" t="s">
        <v>76</v>
      </c>
      <c r="AY113" s="242" t="s">
        <v>155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1633</v>
      </c>
      <c r="G114" s="232"/>
      <c r="H114" s="236">
        <v>0.23499999999999999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76</v>
      </c>
      <c r="AY114" s="242" t="s">
        <v>155</v>
      </c>
    </row>
    <row r="115" s="15" customFormat="1">
      <c r="A115" s="15"/>
      <c r="B115" s="264"/>
      <c r="C115" s="265"/>
      <c r="D115" s="233" t="s">
        <v>166</v>
      </c>
      <c r="E115" s="266" t="s">
        <v>19</v>
      </c>
      <c r="F115" s="267" t="s">
        <v>307</v>
      </c>
      <c r="G115" s="265"/>
      <c r="H115" s="268">
        <v>0.98199999999999998</v>
      </c>
      <c r="I115" s="269"/>
      <c r="J115" s="265"/>
      <c r="K115" s="265"/>
      <c r="L115" s="270"/>
      <c r="M115" s="271"/>
      <c r="N115" s="272"/>
      <c r="O115" s="272"/>
      <c r="P115" s="272"/>
      <c r="Q115" s="272"/>
      <c r="R115" s="272"/>
      <c r="S115" s="272"/>
      <c r="T115" s="27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4" t="s">
        <v>166</v>
      </c>
      <c r="AU115" s="274" t="s">
        <v>86</v>
      </c>
      <c r="AV115" s="15" t="s">
        <v>162</v>
      </c>
      <c r="AW115" s="15" t="s">
        <v>37</v>
      </c>
      <c r="AX115" s="15" t="s">
        <v>84</v>
      </c>
      <c r="AY115" s="274" t="s">
        <v>155</v>
      </c>
    </row>
    <row r="116" s="2" customFormat="1" ht="24.15" customHeight="1">
      <c r="A116" s="39"/>
      <c r="B116" s="40"/>
      <c r="C116" s="253" t="s">
        <v>162</v>
      </c>
      <c r="D116" s="253" t="s">
        <v>229</v>
      </c>
      <c r="E116" s="254" t="s">
        <v>1634</v>
      </c>
      <c r="F116" s="255" t="s">
        <v>1635</v>
      </c>
      <c r="G116" s="256" t="s">
        <v>340</v>
      </c>
      <c r="H116" s="257">
        <v>1.0800000000000001</v>
      </c>
      <c r="I116" s="258"/>
      <c r="J116" s="259">
        <f>ROUND(I116*H116,2)</f>
        <v>0</v>
      </c>
      <c r="K116" s="255" t="s">
        <v>161</v>
      </c>
      <c r="L116" s="260"/>
      <c r="M116" s="261" t="s">
        <v>19</v>
      </c>
      <c r="N116" s="262" t="s">
        <v>47</v>
      </c>
      <c r="O116" s="85"/>
      <c r="P116" s="222">
        <f>O116*H116</f>
        <v>0</v>
      </c>
      <c r="Q116" s="222">
        <v>1</v>
      </c>
      <c r="R116" s="222">
        <f>Q116*H116</f>
        <v>1.0800000000000001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205</v>
      </c>
      <c r="AT116" s="224" t="s">
        <v>229</v>
      </c>
      <c r="AU116" s="224" t="s">
        <v>86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162</v>
      </c>
      <c r="BM116" s="224" t="s">
        <v>1636</v>
      </c>
    </row>
    <row r="117" s="13" customFormat="1">
      <c r="A117" s="13"/>
      <c r="B117" s="231"/>
      <c r="C117" s="232"/>
      <c r="D117" s="233" t="s">
        <v>166</v>
      </c>
      <c r="E117" s="232"/>
      <c r="F117" s="235" t="s">
        <v>1637</v>
      </c>
      <c r="G117" s="232"/>
      <c r="H117" s="236">
        <v>1.0800000000000001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86</v>
      </c>
      <c r="AV117" s="13" t="s">
        <v>86</v>
      </c>
      <c r="AW117" s="13" t="s">
        <v>4</v>
      </c>
      <c r="AX117" s="13" t="s">
        <v>84</v>
      </c>
      <c r="AY117" s="242" t="s">
        <v>155</v>
      </c>
    </row>
    <row r="118" s="2" customFormat="1" ht="37.8" customHeight="1">
      <c r="A118" s="39"/>
      <c r="B118" s="40"/>
      <c r="C118" s="213" t="s">
        <v>183</v>
      </c>
      <c r="D118" s="213" t="s">
        <v>157</v>
      </c>
      <c r="E118" s="214" t="s">
        <v>1638</v>
      </c>
      <c r="F118" s="215" t="s">
        <v>1639</v>
      </c>
      <c r="G118" s="216" t="s">
        <v>160</v>
      </c>
      <c r="H118" s="217">
        <v>48.235999999999997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0.061719999999999997</v>
      </c>
      <c r="R118" s="222">
        <f>Q118*H118</f>
        <v>2.9771259199999998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1640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1641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13" customFormat="1">
      <c r="A120" s="13"/>
      <c r="B120" s="231"/>
      <c r="C120" s="232"/>
      <c r="D120" s="233" t="s">
        <v>166</v>
      </c>
      <c r="E120" s="234" t="s">
        <v>19</v>
      </c>
      <c r="F120" s="235" t="s">
        <v>1642</v>
      </c>
      <c r="G120" s="232"/>
      <c r="H120" s="236">
        <v>48.235999999999997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166</v>
      </c>
      <c r="AU120" s="242" t="s">
        <v>86</v>
      </c>
      <c r="AV120" s="13" t="s">
        <v>86</v>
      </c>
      <c r="AW120" s="13" t="s">
        <v>37</v>
      </c>
      <c r="AX120" s="13" t="s">
        <v>84</v>
      </c>
      <c r="AY120" s="242" t="s">
        <v>155</v>
      </c>
    </row>
    <row r="121" s="2" customFormat="1" ht="24.15" customHeight="1">
      <c r="A121" s="39"/>
      <c r="B121" s="40"/>
      <c r="C121" s="213" t="s">
        <v>190</v>
      </c>
      <c r="D121" s="213" t="s">
        <v>157</v>
      </c>
      <c r="E121" s="214" t="s">
        <v>1643</v>
      </c>
      <c r="F121" s="215" t="s">
        <v>1644</v>
      </c>
      <c r="G121" s="216" t="s">
        <v>160</v>
      </c>
      <c r="H121" s="217">
        <v>4.7999999999999998</v>
      </c>
      <c r="I121" s="218"/>
      <c r="J121" s="219">
        <f>ROUND(I121*H121,2)</f>
        <v>0</v>
      </c>
      <c r="K121" s="215" t="s">
        <v>161</v>
      </c>
      <c r="L121" s="45"/>
      <c r="M121" s="220" t="s">
        <v>19</v>
      </c>
      <c r="N121" s="221" t="s">
        <v>47</v>
      </c>
      <c r="O121" s="85"/>
      <c r="P121" s="222">
        <f>O121*H121</f>
        <v>0</v>
      </c>
      <c r="Q121" s="222">
        <v>0.25364999999999999</v>
      </c>
      <c r="R121" s="222">
        <f>Q121*H121</f>
        <v>1.2175199999999999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162</v>
      </c>
      <c r="AT121" s="224" t="s">
        <v>157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162</v>
      </c>
      <c r="BM121" s="224" t="s">
        <v>1645</v>
      </c>
    </row>
    <row r="122" s="2" customFormat="1">
      <c r="A122" s="39"/>
      <c r="B122" s="40"/>
      <c r="C122" s="41"/>
      <c r="D122" s="226" t="s">
        <v>164</v>
      </c>
      <c r="E122" s="41"/>
      <c r="F122" s="227" t="s">
        <v>1646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164</v>
      </c>
      <c r="AU122" s="18" t="s">
        <v>86</v>
      </c>
    </row>
    <row r="123" s="13" customFormat="1">
      <c r="A123" s="13"/>
      <c r="B123" s="231"/>
      <c r="C123" s="232"/>
      <c r="D123" s="233" t="s">
        <v>166</v>
      </c>
      <c r="E123" s="234" t="s">
        <v>19</v>
      </c>
      <c r="F123" s="235" t="s">
        <v>1647</v>
      </c>
      <c r="G123" s="232"/>
      <c r="H123" s="236">
        <v>4.7999999999999998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166</v>
      </c>
      <c r="AU123" s="242" t="s">
        <v>86</v>
      </c>
      <c r="AV123" s="13" t="s">
        <v>86</v>
      </c>
      <c r="AW123" s="13" t="s">
        <v>37</v>
      </c>
      <c r="AX123" s="13" t="s">
        <v>84</v>
      </c>
      <c r="AY123" s="242" t="s">
        <v>155</v>
      </c>
    </row>
    <row r="124" s="2" customFormat="1" ht="37.8" customHeight="1">
      <c r="A124" s="39"/>
      <c r="B124" s="40"/>
      <c r="C124" s="213" t="s">
        <v>197</v>
      </c>
      <c r="D124" s="213" t="s">
        <v>157</v>
      </c>
      <c r="E124" s="214" t="s">
        <v>1648</v>
      </c>
      <c r="F124" s="215" t="s">
        <v>1649</v>
      </c>
      <c r="G124" s="216" t="s">
        <v>160</v>
      </c>
      <c r="H124" s="217">
        <v>7.4699999999999998</v>
      </c>
      <c r="I124" s="218"/>
      <c r="J124" s="219">
        <f>ROUND(I124*H124,2)</f>
        <v>0</v>
      </c>
      <c r="K124" s="215" t="s">
        <v>161</v>
      </c>
      <c r="L124" s="45"/>
      <c r="M124" s="220" t="s">
        <v>19</v>
      </c>
      <c r="N124" s="221" t="s">
        <v>47</v>
      </c>
      <c r="O124" s="85"/>
      <c r="P124" s="222">
        <f>O124*H124</f>
        <v>0</v>
      </c>
      <c r="Q124" s="222">
        <v>0.17818000000000001</v>
      </c>
      <c r="R124" s="222">
        <f>Q124*H124</f>
        <v>1.3310046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162</v>
      </c>
      <c r="AT124" s="224" t="s">
        <v>157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162</v>
      </c>
      <c r="BM124" s="224" t="s">
        <v>1650</v>
      </c>
    </row>
    <row r="125" s="2" customFormat="1">
      <c r="A125" s="39"/>
      <c r="B125" s="40"/>
      <c r="C125" s="41"/>
      <c r="D125" s="226" t="s">
        <v>164</v>
      </c>
      <c r="E125" s="41"/>
      <c r="F125" s="227" t="s">
        <v>1651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164</v>
      </c>
      <c r="AU125" s="18" t="s">
        <v>86</v>
      </c>
    </row>
    <row r="126" s="13" customFormat="1">
      <c r="A126" s="13"/>
      <c r="B126" s="231"/>
      <c r="C126" s="232"/>
      <c r="D126" s="233" t="s">
        <v>166</v>
      </c>
      <c r="E126" s="234" t="s">
        <v>19</v>
      </c>
      <c r="F126" s="235" t="s">
        <v>1652</v>
      </c>
      <c r="G126" s="232"/>
      <c r="H126" s="236">
        <v>2.0800000000000001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166</v>
      </c>
      <c r="AU126" s="242" t="s">
        <v>86</v>
      </c>
      <c r="AV126" s="13" t="s">
        <v>86</v>
      </c>
      <c r="AW126" s="13" t="s">
        <v>37</v>
      </c>
      <c r="AX126" s="13" t="s">
        <v>76</v>
      </c>
      <c r="AY126" s="242" t="s">
        <v>155</v>
      </c>
    </row>
    <row r="127" s="13" customFormat="1">
      <c r="A127" s="13"/>
      <c r="B127" s="231"/>
      <c r="C127" s="232"/>
      <c r="D127" s="233" t="s">
        <v>166</v>
      </c>
      <c r="E127" s="234" t="s">
        <v>19</v>
      </c>
      <c r="F127" s="235" t="s">
        <v>1653</v>
      </c>
      <c r="G127" s="232"/>
      <c r="H127" s="236">
        <v>1.76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86</v>
      </c>
      <c r="AV127" s="13" t="s">
        <v>86</v>
      </c>
      <c r="AW127" s="13" t="s">
        <v>37</v>
      </c>
      <c r="AX127" s="13" t="s">
        <v>76</v>
      </c>
      <c r="AY127" s="242" t="s">
        <v>155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1654</v>
      </c>
      <c r="G128" s="232"/>
      <c r="H128" s="236">
        <v>1.8400000000000001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76</v>
      </c>
      <c r="AY128" s="242" t="s">
        <v>155</v>
      </c>
    </row>
    <row r="129" s="13" customFormat="1">
      <c r="A129" s="13"/>
      <c r="B129" s="231"/>
      <c r="C129" s="232"/>
      <c r="D129" s="233" t="s">
        <v>166</v>
      </c>
      <c r="E129" s="234" t="s">
        <v>19</v>
      </c>
      <c r="F129" s="235" t="s">
        <v>1655</v>
      </c>
      <c r="G129" s="232"/>
      <c r="H129" s="236">
        <v>1.79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166</v>
      </c>
      <c r="AU129" s="242" t="s">
        <v>86</v>
      </c>
      <c r="AV129" s="13" t="s">
        <v>86</v>
      </c>
      <c r="AW129" s="13" t="s">
        <v>37</v>
      </c>
      <c r="AX129" s="13" t="s">
        <v>76</v>
      </c>
      <c r="AY129" s="242" t="s">
        <v>155</v>
      </c>
    </row>
    <row r="130" s="15" customFormat="1">
      <c r="A130" s="15"/>
      <c r="B130" s="264"/>
      <c r="C130" s="265"/>
      <c r="D130" s="233" t="s">
        <v>166</v>
      </c>
      <c r="E130" s="266" t="s">
        <v>19</v>
      </c>
      <c r="F130" s="267" t="s">
        <v>307</v>
      </c>
      <c r="G130" s="265"/>
      <c r="H130" s="268">
        <v>7.4699999999999998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4" t="s">
        <v>166</v>
      </c>
      <c r="AU130" s="274" t="s">
        <v>86</v>
      </c>
      <c r="AV130" s="15" t="s">
        <v>162</v>
      </c>
      <c r="AW130" s="15" t="s">
        <v>37</v>
      </c>
      <c r="AX130" s="15" t="s">
        <v>84</v>
      </c>
      <c r="AY130" s="274" t="s">
        <v>155</v>
      </c>
    </row>
    <row r="131" s="12" customFormat="1" ht="22.8" customHeight="1">
      <c r="A131" s="12"/>
      <c r="B131" s="197"/>
      <c r="C131" s="198"/>
      <c r="D131" s="199" t="s">
        <v>75</v>
      </c>
      <c r="E131" s="211" t="s">
        <v>190</v>
      </c>
      <c r="F131" s="211" t="s">
        <v>1255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SUM(P132:P171)</f>
        <v>0</v>
      </c>
      <c r="Q131" s="205"/>
      <c r="R131" s="206">
        <f>SUM(R132:R171)</f>
        <v>11.247848399999999</v>
      </c>
      <c r="S131" s="205"/>
      <c r="T131" s="207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84</v>
      </c>
      <c r="AT131" s="209" t="s">
        <v>75</v>
      </c>
      <c r="AU131" s="209" t="s">
        <v>84</v>
      </c>
      <c r="AY131" s="208" t="s">
        <v>155</v>
      </c>
      <c r="BK131" s="210">
        <f>SUM(BK132:BK171)</f>
        <v>0</v>
      </c>
    </row>
    <row r="132" s="2" customFormat="1" ht="49.05" customHeight="1">
      <c r="A132" s="39"/>
      <c r="B132" s="40"/>
      <c r="C132" s="213" t="s">
        <v>205</v>
      </c>
      <c r="D132" s="213" t="s">
        <v>157</v>
      </c>
      <c r="E132" s="214" t="s">
        <v>1656</v>
      </c>
      <c r="F132" s="215" t="s">
        <v>1657</v>
      </c>
      <c r="G132" s="216" t="s">
        <v>160</v>
      </c>
      <c r="H132" s="217">
        <v>75</v>
      </c>
      <c r="I132" s="218"/>
      <c r="J132" s="219">
        <f>ROUND(I132*H132,2)</f>
        <v>0</v>
      </c>
      <c r="K132" s="215" t="s">
        <v>161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0.021899999999999999</v>
      </c>
      <c r="R132" s="222">
        <f>Q132*H132</f>
        <v>1.6424999999999999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162</v>
      </c>
      <c r="AT132" s="224" t="s">
        <v>157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162</v>
      </c>
      <c r="BM132" s="224" t="s">
        <v>1658</v>
      </c>
    </row>
    <row r="133" s="2" customFormat="1">
      <c r="A133" s="39"/>
      <c r="B133" s="40"/>
      <c r="C133" s="41"/>
      <c r="D133" s="226" t="s">
        <v>164</v>
      </c>
      <c r="E133" s="41"/>
      <c r="F133" s="227" t="s">
        <v>1659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164</v>
      </c>
      <c r="AU133" s="18" t="s">
        <v>86</v>
      </c>
    </row>
    <row r="134" s="2" customFormat="1" ht="24.15" customHeight="1">
      <c r="A134" s="39"/>
      <c r="B134" s="40"/>
      <c r="C134" s="213" t="s">
        <v>212</v>
      </c>
      <c r="D134" s="213" t="s">
        <v>157</v>
      </c>
      <c r="E134" s="214" t="s">
        <v>1660</v>
      </c>
      <c r="F134" s="215" t="s">
        <v>1661</v>
      </c>
      <c r="G134" s="216" t="s">
        <v>160</v>
      </c>
      <c r="H134" s="217">
        <v>120.47</v>
      </c>
      <c r="I134" s="218"/>
      <c r="J134" s="219">
        <f>ROUND(I134*H134,2)</f>
        <v>0</v>
      </c>
      <c r="K134" s="215" t="s">
        <v>161</v>
      </c>
      <c r="L134" s="45"/>
      <c r="M134" s="220" t="s">
        <v>19</v>
      </c>
      <c r="N134" s="221" t="s">
        <v>47</v>
      </c>
      <c r="O134" s="85"/>
      <c r="P134" s="222">
        <f>O134*H134</f>
        <v>0</v>
      </c>
      <c r="Q134" s="222">
        <v>0.00025999999999999998</v>
      </c>
      <c r="R134" s="222">
        <f>Q134*H134</f>
        <v>0.031322199999999994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162</v>
      </c>
      <c r="AT134" s="224" t="s">
        <v>157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162</v>
      </c>
      <c r="BM134" s="224" t="s">
        <v>1662</v>
      </c>
    </row>
    <row r="135" s="2" customFormat="1">
      <c r="A135" s="39"/>
      <c r="B135" s="40"/>
      <c r="C135" s="41"/>
      <c r="D135" s="226" t="s">
        <v>164</v>
      </c>
      <c r="E135" s="41"/>
      <c r="F135" s="227" t="s">
        <v>1663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164</v>
      </c>
      <c r="AU135" s="18" t="s">
        <v>86</v>
      </c>
    </row>
    <row r="136" s="13" customFormat="1">
      <c r="A136" s="13"/>
      <c r="B136" s="231"/>
      <c r="C136" s="232"/>
      <c r="D136" s="233" t="s">
        <v>166</v>
      </c>
      <c r="E136" s="234" t="s">
        <v>19</v>
      </c>
      <c r="F136" s="235" t="s">
        <v>1664</v>
      </c>
      <c r="G136" s="232"/>
      <c r="H136" s="236">
        <v>120.47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166</v>
      </c>
      <c r="AU136" s="242" t="s">
        <v>86</v>
      </c>
      <c r="AV136" s="13" t="s">
        <v>86</v>
      </c>
      <c r="AW136" s="13" t="s">
        <v>37</v>
      </c>
      <c r="AX136" s="13" t="s">
        <v>84</v>
      </c>
      <c r="AY136" s="242" t="s">
        <v>155</v>
      </c>
    </row>
    <row r="137" s="2" customFormat="1" ht="44.25" customHeight="1">
      <c r="A137" s="39"/>
      <c r="B137" s="40"/>
      <c r="C137" s="213" t="s">
        <v>219</v>
      </c>
      <c r="D137" s="213" t="s">
        <v>157</v>
      </c>
      <c r="E137" s="214" t="s">
        <v>1665</v>
      </c>
      <c r="F137" s="215" t="s">
        <v>1666</v>
      </c>
      <c r="G137" s="216" t="s">
        <v>160</v>
      </c>
      <c r="H137" s="217">
        <v>120.47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0.018380000000000001</v>
      </c>
      <c r="R137" s="222">
        <f>Q137*H137</f>
        <v>2.2142385999999998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162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162</v>
      </c>
      <c r="BM137" s="224" t="s">
        <v>1667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1668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49.05" customHeight="1">
      <c r="A139" s="39"/>
      <c r="B139" s="40"/>
      <c r="C139" s="213" t="s">
        <v>224</v>
      </c>
      <c r="D139" s="213" t="s">
        <v>157</v>
      </c>
      <c r="E139" s="214" t="s">
        <v>1669</v>
      </c>
      <c r="F139" s="215" t="s">
        <v>1670</v>
      </c>
      <c r="G139" s="216" t="s">
        <v>160</v>
      </c>
      <c r="H139" s="217">
        <v>160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0.0206</v>
      </c>
      <c r="R139" s="222">
        <f>Q139*H139</f>
        <v>3.2960000000000003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162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162</v>
      </c>
      <c r="BM139" s="224" t="s">
        <v>1671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1672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2" customFormat="1" ht="33" customHeight="1">
      <c r="A141" s="39"/>
      <c r="B141" s="40"/>
      <c r="C141" s="213" t="s">
        <v>8</v>
      </c>
      <c r="D141" s="213" t="s">
        <v>157</v>
      </c>
      <c r="E141" s="214" t="s">
        <v>1673</v>
      </c>
      <c r="F141" s="215" t="s">
        <v>1674</v>
      </c>
      <c r="G141" s="216" t="s">
        <v>160</v>
      </c>
      <c r="H141" s="217">
        <v>20.873999999999999</v>
      </c>
      <c r="I141" s="218"/>
      <c r="J141" s="219">
        <f>ROUND(I141*H141,2)</f>
        <v>0</v>
      </c>
      <c r="K141" s="215" t="s">
        <v>161</v>
      </c>
      <c r="L141" s="45"/>
      <c r="M141" s="220" t="s">
        <v>19</v>
      </c>
      <c r="N141" s="221" t="s">
        <v>47</v>
      </c>
      <c r="O141" s="85"/>
      <c r="P141" s="222">
        <f>O141*H141</f>
        <v>0</v>
      </c>
      <c r="Q141" s="222">
        <v>0.0043800000000000002</v>
      </c>
      <c r="R141" s="222">
        <f>Q141*H141</f>
        <v>0.091428120000000002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162</v>
      </c>
      <c r="AT141" s="224" t="s">
        <v>157</v>
      </c>
      <c r="AU141" s="224" t="s">
        <v>86</v>
      </c>
      <c r="AY141" s="18" t="s">
        <v>155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84</v>
      </c>
      <c r="BK141" s="225">
        <f>ROUND(I141*H141,2)</f>
        <v>0</v>
      </c>
      <c r="BL141" s="18" t="s">
        <v>162</v>
      </c>
      <c r="BM141" s="224" t="s">
        <v>1675</v>
      </c>
    </row>
    <row r="142" s="2" customFormat="1">
      <c r="A142" s="39"/>
      <c r="B142" s="40"/>
      <c r="C142" s="41"/>
      <c r="D142" s="226" t="s">
        <v>164</v>
      </c>
      <c r="E142" s="41"/>
      <c r="F142" s="227" t="s">
        <v>1676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164</v>
      </c>
      <c r="AU142" s="18" t="s">
        <v>86</v>
      </c>
    </row>
    <row r="143" s="2" customFormat="1" ht="66.75" customHeight="1">
      <c r="A143" s="39"/>
      <c r="B143" s="40"/>
      <c r="C143" s="213" t="s">
        <v>236</v>
      </c>
      <c r="D143" s="213" t="s">
        <v>157</v>
      </c>
      <c r="E143" s="214" t="s">
        <v>1677</v>
      </c>
      <c r="F143" s="215" t="s">
        <v>1678</v>
      </c>
      <c r="G143" s="216" t="s">
        <v>160</v>
      </c>
      <c r="H143" s="217">
        <v>20.873999999999999</v>
      </c>
      <c r="I143" s="218"/>
      <c r="J143" s="219">
        <f>ROUND(I143*H143,2)</f>
        <v>0</v>
      </c>
      <c r="K143" s="215" t="s">
        <v>161</v>
      </c>
      <c r="L143" s="45"/>
      <c r="M143" s="220" t="s">
        <v>19</v>
      </c>
      <c r="N143" s="221" t="s">
        <v>47</v>
      </c>
      <c r="O143" s="85"/>
      <c r="P143" s="222">
        <f>O143*H143</f>
        <v>0</v>
      </c>
      <c r="Q143" s="222">
        <v>0.0086</v>
      </c>
      <c r="R143" s="222">
        <f>Q143*H143</f>
        <v>0.17951639999999999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162</v>
      </c>
      <c r="AT143" s="224" t="s">
        <v>157</v>
      </c>
      <c r="AU143" s="224" t="s">
        <v>86</v>
      </c>
      <c r="AY143" s="18" t="s">
        <v>155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84</v>
      </c>
      <c r="BK143" s="225">
        <f>ROUND(I143*H143,2)</f>
        <v>0</v>
      </c>
      <c r="BL143" s="18" t="s">
        <v>162</v>
      </c>
      <c r="BM143" s="224" t="s">
        <v>1679</v>
      </c>
    </row>
    <row r="144" s="2" customFormat="1">
      <c r="A144" s="39"/>
      <c r="B144" s="40"/>
      <c r="C144" s="41"/>
      <c r="D144" s="226" t="s">
        <v>164</v>
      </c>
      <c r="E144" s="41"/>
      <c r="F144" s="227" t="s">
        <v>1680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164</v>
      </c>
      <c r="AU144" s="18" t="s">
        <v>86</v>
      </c>
    </row>
    <row r="145" s="13" customFormat="1">
      <c r="A145" s="13"/>
      <c r="B145" s="231"/>
      <c r="C145" s="232"/>
      <c r="D145" s="233" t="s">
        <v>166</v>
      </c>
      <c r="E145" s="234" t="s">
        <v>19</v>
      </c>
      <c r="F145" s="235" t="s">
        <v>1681</v>
      </c>
      <c r="G145" s="232"/>
      <c r="H145" s="236">
        <v>8.3699999999999992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166</v>
      </c>
      <c r="AU145" s="242" t="s">
        <v>86</v>
      </c>
      <c r="AV145" s="13" t="s">
        <v>86</v>
      </c>
      <c r="AW145" s="13" t="s">
        <v>37</v>
      </c>
      <c r="AX145" s="13" t="s">
        <v>76</v>
      </c>
      <c r="AY145" s="242" t="s">
        <v>155</v>
      </c>
    </row>
    <row r="146" s="13" customFormat="1">
      <c r="A146" s="13"/>
      <c r="B146" s="231"/>
      <c r="C146" s="232"/>
      <c r="D146" s="233" t="s">
        <v>166</v>
      </c>
      <c r="E146" s="234" t="s">
        <v>19</v>
      </c>
      <c r="F146" s="235" t="s">
        <v>1682</v>
      </c>
      <c r="G146" s="232"/>
      <c r="H146" s="236">
        <v>12.504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166</v>
      </c>
      <c r="AU146" s="242" t="s">
        <v>86</v>
      </c>
      <c r="AV146" s="13" t="s">
        <v>86</v>
      </c>
      <c r="AW146" s="13" t="s">
        <v>37</v>
      </c>
      <c r="AX146" s="13" t="s">
        <v>76</v>
      </c>
      <c r="AY146" s="242" t="s">
        <v>155</v>
      </c>
    </row>
    <row r="147" s="15" customFormat="1">
      <c r="A147" s="15"/>
      <c r="B147" s="264"/>
      <c r="C147" s="265"/>
      <c r="D147" s="233" t="s">
        <v>166</v>
      </c>
      <c r="E147" s="266" t="s">
        <v>19</v>
      </c>
      <c r="F147" s="267" t="s">
        <v>307</v>
      </c>
      <c r="G147" s="265"/>
      <c r="H147" s="268">
        <v>20.873999999999999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166</v>
      </c>
      <c r="AU147" s="274" t="s">
        <v>86</v>
      </c>
      <c r="AV147" s="15" t="s">
        <v>162</v>
      </c>
      <c r="AW147" s="15" t="s">
        <v>37</v>
      </c>
      <c r="AX147" s="15" t="s">
        <v>84</v>
      </c>
      <c r="AY147" s="274" t="s">
        <v>155</v>
      </c>
    </row>
    <row r="148" s="2" customFormat="1" ht="24.15" customHeight="1">
      <c r="A148" s="39"/>
      <c r="B148" s="40"/>
      <c r="C148" s="253" t="s">
        <v>242</v>
      </c>
      <c r="D148" s="253" t="s">
        <v>229</v>
      </c>
      <c r="E148" s="254" t="s">
        <v>1683</v>
      </c>
      <c r="F148" s="255" t="s">
        <v>1684</v>
      </c>
      <c r="G148" s="256" t="s">
        <v>160</v>
      </c>
      <c r="H148" s="257">
        <v>21.917999999999999</v>
      </c>
      <c r="I148" s="258"/>
      <c r="J148" s="259">
        <f>ROUND(I148*H148,2)</f>
        <v>0</v>
      </c>
      <c r="K148" s="255" t="s">
        <v>161</v>
      </c>
      <c r="L148" s="260"/>
      <c r="M148" s="261" t="s">
        <v>19</v>
      </c>
      <c r="N148" s="262" t="s">
        <v>47</v>
      </c>
      <c r="O148" s="85"/>
      <c r="P148" s="222">
        <f>O148*H148</f>
        <v>0</v>
      </c>
      <c r="Q148" s="222">
        <v>0.0030000000000000001</v>
      </c>
      <c r="R148" s="222">
        <f>Q148*H148</f>
        <v>0.065753999999999993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205</v>
      </c>
      <c r="AT148" s="224" t="s">
        <v>229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162</v>
      </c>
      <c r="BM148" s="224" t="s">
        <v>1685</v>
      </c>
    </row>
    <row r="149" s="13" customFormat="1">
      <c r="A149" s="13"/>
      <c r="B149" s="231"/>
      <c r="C149" s="232"/>
      <c r="D149" s="233" t="s">
        <v>166</v>
      </c>
      <c r="E149" s="232"/>
      <c r="F149" s="235" t="s">
        <v>1686</v>
      </c>
      <c r="G149" s="232"/>
      <c r="H149" s="236">
        <v>21.917999999999999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166</v>
      </c>
      <c r="AU149" s="242" t="s">
        <v>86</v>
      </c>
      <c r="AV149" s="13" t="s">
        <v>86</v>
      </c>
      <c r="AW149" s="13" t="s">
        <v>4</v>
      </c>
      <c r="AX149" s="13" t="s">
        <v>84</v>
      </c>
      <c r="AY149" s="242" t="s">
        <v>155</v>
      </c>
    </row>
    <row r="150" s="2" customFormat="1" ht="37.8" customHeight="1">
      <c r="A150" s="39"/>
      <c r="B150" s="40"/>
      <c r="C150" s="213" t="s">
        <v>250</v>
      </c>
      <c r="D150" s="213" t="s">
        <v>157</v>
      </c>
      <c r="E150" s="214" t="s">
        <v>1687</v>
      </c>
      <c r="F150" s="215" t="s">
        <v>1688</v>
      </c>
      <c r="G150" s="216" t="s">
        <v>160</v>
      </c>
      <c r="H150" s="217">
        <v>20.873999999999999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0.0033600000000000001</v>
      </c>
      <c r="R150" s="222">
        <f>Q150*H150</f>
        <v>0.07013664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162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162</v>
      </c>
      <c r="BM150" s="224" t="s">
        <v>1689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1690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2" customFormat="1" ht="24.15" customHeight="1">
      <c r="A152" s="39"/>
      <c r="B152" s="40"/>
      <c r="C152" s="213" t="s">
        <v>255</v>
      </c>
      <c r="D152" s="213" t="s">
        <v>157</v>
      </c>
      <c r="E152" s="214" t="s">
        <v>1691</v>
      </c>
      <c r="F152" s="215" t="s">
        <v>1692</v>
      </c>
      <c r="G152" s="216" t="s">
        <v>160</v>
      </c>
      <c r="H152" s="217">
        <v>143.499</v>
      </c>
      <c r="I152" s="218"/>
      <c r="J152" s="219">
        <f>ROUND(I152*H152,2)</f>
        <v>0</v>
      </c>
      <c r="K152" s="215" t="s">
        <v>161</v>
      </c>
      <c r="L152" s="45"/>
      <c r="M152" s="220" t="s">
        <v>19</v>
      </c>
      <c r="N152" s="221" t="s">
        <v>47</v>
      </c>
      <c r="O152" s="85"/>
      <c r="P152" s="222">
        <f>O152*H152</f>
        <v>0</v>
      </c>
      <c r="Q152" s="222">
        <v>0.00025999999999999998</v>
      </c>
      <c r="R152" s="222">
        <f>Q152*H152</f>
        <v>0.037309739999999994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162</v>
      </c>
      <c r="AT152" s="224" t="s">
        <v>157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162</v>
      </c>
      <c r="BM152" s="224" t="s">
        <v>1693</v>
      </c>
    </row>
    <row r="153" s="2" customFormat="1">
      <c r="A153" s="39"/>
      <c r="B153" s="40"/>
      <c r="C153" s="41"/>
      <c r="D153" s="226" t="s">
        <v>164</v>
      </c>
      <c r="E153" s="41"/>
      <c r="F153" s="227" t="s">
        <v>1694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164</v>
      </c>
      <c r="AU153" s="18" t="s">
        <v>86</v>
      </c>
    </row>
    <row r="154" s="13" customFormat="1">
      <c r="A154" s="13"/>
      <c r="B154" s="231"/>
      <c r="C154" s="232"/>
      <c r="D154" s="233" t="s">
        <v>166</v>
      </c>
      <c r="E154" s="234" t="s">
        <v>19</v>
      </c>
      <c r="F154" s="235" t="s">
        <v>1695</v>
      </c>
      <c r="G154" s="232"/>
      <c r="H154" s="236">
        <v>143.499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166</v>
      </c>
      <c r="AU154" s="242" t="s">
        <v>86</v>
      </c>
      <c r="AV154" s="13" t="s">
        <v>86</v>
      </c>
      <c r="AW154" s="13" t="s">
        <v>37</v>
      </c>
      <c r="AX154" s="13" t="s">
        <v>84</v>
      </c>
      <c r="AY154" s="242" t="s">
        <v>155</v>
      </c>
    </row>
    <row r="155" s="2" customFormat="1" ht="33" customHeight="1">
      <c r="A155" s="39"/>
      <c r="B155" s="40"/>
      <c r="C155" s="213" t="s">
        <v>260</v>
      </c>
      <c r="D155" s="213" t="s">
        <v>157</v>
      </c>
      <c r="E155" s="214" t="s">
        <v>1696</v>
      </c>
      <c r="F155" s="215" t="s">
        <v>1697</v>
      </c>
      <c r="G155" s="216" t="s">
        <v>160</v>
      </c>
      <c r="H155" s="217">
        <v>143.499</v>
      </c>
      <c r="I155" s="218"/>
      <c r="J155" s="219">
        <f>ROUND(I155*H155,2)</f>
        <v>0</v>
      </c>
      <c r="K155" s="215" t="s">
        <v>161</v>
      </c>
      <c r="L155" s="45"/>
      <c r="M155" s="220" t="s">
        <v>19</v>
      </c>
      <c r="N155" s="221" t="s">
        <v>47</v>
      </c>
      <c r="O155" s="85"/>
      <c r="P155" s="222">
        <f>O155*H155</f>
        <v>0</v>
      </c>
      <c r="Q155" s="222">
        <v>0.0043800000000000002</v>
      </c>
      <c r="R155" s="222">
        <f>Q155*H155</f>
        <v>0.62852562000000001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162</v>
      </c>
      <c r="AT155" s="224" t="s">
        <v>157</v>
      </c>
      <c r="AU155" s="224" t="s">
        <v>86</v>
      </c>
      <c r="AY155" s="18" t="s">
        <v>155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84</v>
      </c>
      <c r="BK155" s="225">
        <f>ROUND(I155*H155,2)</f>
        <v>0</v>
      </c>
      <c r="BL155" s="18" t="s">
        <v>162</v>
      </c>
      <c r="BM155" s="224" t="s">
        <v>1698</v>
      </c>
    </row>
    <row r="156" s="2" customFormat="1">
      <c r="A156" s="39"/>
      <c r="B156" s="40"/>
      <c r="C156" s="41"/>
      <c r="D156" s="226" t="s">
        <v>164</v>
      </c>
      <c r="E156" s="41"/>
      <c r="F156" s="227" t="s">
        <v>1699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164</v>
      </c>
      <c r="AU156" s="18" t="s">
        <v>86</v>
      </c>
    </row>
    <row r="157" s="2" customFormat="1" ht="24.15" customHeight="1">
      <c r="A157" s="39"/>
      <c r="B157" s="40"/>
      <c r="C157" s="213" t="s">
        <v>265</v>
      </c>
      <c r="D157" s="213" t="s">
        <v>157</v>
      </c>
      <c r="E157" s="214" t="s">
        <v>1700</v>
      </c>
      <c r="F157" s="215" t="s">
        <v>1701</v>
      </c>
      <c r="G157" s="216" t="s">
        <v>160</v>
      </c>
      <c r="H157" s="217">
        <v>143.499</v>
      </c>
      <c r="I157" s="218"/>
      <c r="J157" s="219">
        <f>ROUND(I157*H157,2)</f>
        <v>0</v>
      </c>
      <c r="K157" s="215" t="s">
        <v>161</v>
      </c>
      <c r="L157" s="45"/>
      <c r="M157" s="220" t="s">
        <v>19</v>
      </c>
      <c r="N157" s="221" t="s">
        <v>47</v>
      </c>
      <c r="O157" s="85"/>
      <c r="P157" s="222">
        <f>O157*H157</f>
        <v>0</v>
      </c>
      <c r="Q157" s="222">
        <v>0.00013999999999999999</v>
      </c>
      <c r="R157" s="222">
        <f>Q157*H157</f>
        <v>0.020089859999999998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162</v>
      </c>
      <c r="AT157" s="224" t="s">
        <v>157</v>
      </c>
      <c r="AU157" s="224" t="s">
        <v>86</v>
      </c>
      <c r="AY157" s="18" t="s">
        <v>155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84</v>
      </c>
      <c r="BK157" s="225">
        <f>ROUND(I157*H157,2)</f>
        <v>0</v>
      </c>
      <c r="BL157" s="18" t="s">
        <v>162</v>
      </c>
      <c r="BM157" s="224" t="s">
        <v>1702</v>
      </c>
    </row>
    <row r="158" s="2" customFormat="1">
      <c r="A158" s="39"/>
      <c r="B158" s="40"/>
      <c r="C158" s="41"/>
      <c r="D158" s="226" t="s">
        <v>164</v>
      </c>
      <c r="E158" s="41"/>
      <c r="F158" s="227" t="s">
        <v>1703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164</v>
      </c>
      <c r="AU158" s="18" t="s">
        <v>86</v>
      </c>
    </row>
    <row r="159" s="2" customFormat="1" ht="55.5" customHeight="1">
      <c r="A159" s="39"/>
      <c r="B159" s="40"/>
      <c r="C159" s="213" t="s">
        <v>270</v>
      </c>
      <c r="D159" s="213" t="s">
        <v>157</v>
      </c>
      <c r="E159" s="214" t="s">
        <v>1704</v>
      </c>
      <c r="F159" s="215" t="s">
        <v>1705</v>
      </c>
      <c r="G159" s="216" t="s">
        <v>160</v>
      </c>
      <c r="H159" s="217">
        <v>22.198</v>
      </c>
      <c r="I159" s="218"/>
      <c r="J159" s="219">
        <f>ROUND(I159*H159,2)</f>
        <v>0</v>
      </c>
      <c r="K159" s="215" t="s">
        <v>161</v>
      </c>
      <c r="L159" s="45"/>
      <c r="M159" s="220" t="s">
        <v>19</v>
      </c>
      <c r="N159" s="221" t="s">
        <v>47</v>
      </c>
      <c r="O159" s="85"/>
      <c r="P159" s="222">
        <f>O159*H159</f>
        <v>0</v>
      </c>
      <c r="Q159" s="222">
        <v>0.0085900000000000004</v>
      </c>
      <c r="R159" s="222">
        <f>Q159*H159</f>
        <v>0.19068082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162</v>
      </c>
      <c r="AT159" s="224" t="s">
        <v>157</v>
      </c>
      <c r="AU159" s="224" t="s">
        <v>86</v>
      </c>
      <c r="AY159" s="18" t="s">
        <v>155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84</v>
      </c>
      <c r="BK159" s="225">
        <f>ROUND(I159*H159,2)</f>
        <v>0</v>
      </c>
      <c r="BL159" s="18" t="s">
        <v>162</v>
      </c>
      <c r="BM159" s="224" t="s">
        <v>1706</v>
      </c>
    </row>
    <row r="160" s="2" customFormat="1">
      <c r="A160" s="39"/>
      <c r="B160" s="40"/>
      <c r="C160" s="41"/>
      <c r="D160" s="226" t="s">
        <v>164</v>
      </c>
      <c r="E160" s="41"/>
      <c r="F160" s="227" t="s">
        <v>1707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164</v>
      </c>
      <c r="AU160" s="18" t="s">
        <v>86</v>
      </c>
    </row>
    <row r="161" s="2" customFormat="1" ht="24.15" customHeight="1">
      <c r="A161" s="39"/>
      <c r="B161" s="40"/>
      <c r="C161" s="253" t="s">
        <v>275</v>
      </c>
      <c r="D161" s="253" t="s">
        <v>229</v>
      </c>
      <c r="E161" s="254" t="s">
        <v>1683</v>
      </c>
      <c r="F161" s="255" t="s">
        <v>1684</v>
      </c>
      <c r="G161" s="256" t="s">
        <v>160</v>
      </c>
      <c r="H161" s="257">
        <v>23.308</v>
      </c>
      <c r="I161" s="258"/>
      <c r="J161" s="259">
        <f>ROUND(I161*H161,2)</f>
        <v>0</v>
      </c>
      <c r="K161" s="255" t="s">
        <v>161</v>
      </c>
      <c r="L161" s="260"/>
      <c r="M161" s="261" t="s">
        <v>19</v>
      </c>
      <c r="N161" s="262" t="s">
        <v>47</v>
      </c>
      <c r="O161" s="85"/>
      <c r="P161" s="222">
        <f>O161*H161</f>
        <v>0</v>
      </c>
      <c r="Q161" s="222">
        <v>0.0030000000000000001</v>
      </c>
      <c r="R161" s="222">
        <f>Q161*H161</f>
        <v>0.069924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205</v>
      </c>
      <c r="AT161" s="224" t="s">
        <v>229</v>
      </c>
      <c r="AU161" s="224" t="s">
        <v>86</v>
      </c>
      <c r="AY161" s="18" t="s">
        <v>155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84</v>
      </c>
      <c r="BK161" s="225">
        <f>ROUND(I161*H161,2)</f>
        <v>0</v>
      </c>
      <c r="BL161" s="18" t="s">
        <v>162</v>
      </c>
      <c r="BM161" s="224" t="s">
        <v>1708</v>
      </c>
    </row>
    <row r="162" s="13" customFormat="1">
      <c r="A162" s="13"/>
      <c r="B162" s="231"/>
      <c r="C162" s="232"/>
      <c r="D162" s="233" t="s">
        <v>166</v>
      </c>
      <c r="E162" s="232"/>
      <c r="F162" s="235" t="s">
        <v>1709</v>
      </c>
      <c r="G162" s="232"/>
      <c r="H162" s="236">
        <v>23.308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166</v>
      </c>
      <c r="AU162" s="242" t="s">
        <v>86</v>
      </c>
      <c r="AV162" s="13" t="s">
        <v>86</v>
      </c>
      <c r="AW162" s="13" t="s">
        <v>4</v>
      </c>
      <c r="AX162" s="13" t="s">
        <v>84</v>
      </c>
      <c r="AY162" s="242" t="s">
        <v>155</v>
      </c>
    </row>
    <row r="163" s="2" customFormat="1" ht="37.8" customHeight="1">
      <c r="A163" s="39"/>
      <c r="B163" s="40"/>
      <c r="C163" s="213" t="s">
        <v>7</v>
      </c>
      <c r="D163" s="213" t="s">
        <v>157</v>
      </c>
      <c r="E163" s="214" t="s">
        <v>1710</v>
      </c>
      <c r="F163" s="215" t="s">
        <v>1711</v>
      </c>
      <c r="G163" s="216" t="s">
        <v>160</v>
      </c>
      <c r="H163" s="217">
        <v>143.499</v>
      </c>
      <c r="I163" s="218"/>
      <c r="J163" s="219">
        <f>ROUND(I163*H163,2)</f>
        <v>0</v>
      </c>
      <c r="K163" s="215" t="s">
        <v>161</v>
      </c>
      <c r="L163" s="45"/>
      <c r="M163" s="220" t="s">
        <v>19</v>
      </c>
      <c r="N163" s="221" t="s">
        <v>47</v>
      </c>
      <c r="O163" s="85"/>
      <c r="P163" s="222">
        <f>O163*H163</f>
        <v>0</v>
      </c>
      <c r="Q163" s="222">
        <v>0.0033</v>
      </c>
      <c r="R163" s="222">
        <f>Q163*H163</f>
        <v>0.47354669999999999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162</v>
      </c>
      <c r="AT163" s="224" t="s">
        <v>157</v>
      </c>
      <c r="AU163" s="224" t="s">
        <v>86</v>
      </c>
      <c r="AY163" s="18" t="s">
        <v>155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84</v>
      </c>
      <c r="BK163" s="225">
        <f>ROUND(I163*H163,2)</f>
        <v>0</v>
      </c>
      <c r="BL163" s="18" t="s">
        <v>162</v>
      </c>
      <c r="BM163" s="224" t="s">
        <v>1712</v>
      </c>
    </row>
    <row r="164" s="2" customFormat="1">
      <c r="A164" s="39"/>
      <c r="B164" s="40"/>
      <c r="C164" s="41"/>
      <c r="D164" s="226" t="s">
        <v>164</v>
      </c>
      <c r="E164" s="41"/>
      <c r="F164" s="227" t="s">
        <v>1713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164</v>
      </c>
      <c r="AU164" s="18" t="s">
        <v>86</v>
      </c>
    </row>
    <row r="165" s="2" customFormat="1" ht="33" customHeight="1">
      <c r="A165" s="39"/>
      <c r="B165" s="40"/>
      <c r="C165" s="213" t="s">
        <v>292</v>
      </c>
      <c r="D165" s="213" t="s">
        <v>157</v>
      </c>
      <c r="E165" s="214" t="s">
        <v>1714</v>
      </c>
      <c r="F165" s="215" t="s">
        <v>1715</v>
      </c>
      <c r="G165" s="216" t="s">
        <v>200</v>
      </c>
      <c r="H165" s="217">
        <v>0.89300000000000002</v>
      </c>
      <c r="I165" s="218"/>
      <c r="J165" s="219">
        <f>ROUND(I165*H165,2)</f>
        <v>0</v>
      </c>
      <c r="K165" s="215" t="s">
        <v>161</v>
      </c>
      <c r="L165" s="45"/>
      <c r="M165" s="220" t="s">
        <v>19</v>
      </c>
      <c r="N165" s="221" t="s">
        <v>47</v>
      </c>
      <c r="O165" s="85"/>
      <c r="P165" s="222">
        <f>O165*H165</f>
        <v>0</v>
      </c>
      <c r="Q165" s="222">
        <v>2.5018699999999998</v>
      </c>
      <c r="R165" s="222">
        <f>Q165*H165</f>
        <v>2.2341699099999999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162</v>
      </c>
      <c r="AT165" s="224" t="s">
        <v>157</v>
      </c>
      <c r="AU165" s="224" t="s">
        <v>86</v>
      </c>
      <c r="AY165" s="18" t="s">
        <v>155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84</v>
      </c>
      <c r="BK165" s="225">
        <f>ROUND(I165*H165,2)</f>
        <v>0</v>
      </c>
      <c r="BL165" s="18" t="s">
        <v>162</v>
      </c>
      <c r="BM165" s="224" t="s">
        <v>1716</v>
      </c>
    </row>
    <row r="166" s="2" customFormat="1">
      <c r="A166" s="39"/>
      <c r="B166" s="40"/>
      <c r="C166" s="41"/>
      <c r="D166" s="226" t="s">
        <v>164</v>
      </c>
      <c r="E166" s="41"/>
      <c r="F166" s="227" t="s">
        <v>1717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164</v>
      </c>
      <c r="AU166" s="18" t="s">
        <v>86</v>
      </c>
    </row>
    <row r="167" s="13" customFormat="1">
      <c r="A167" s="13"/>
      <c r="B167" s="231"/>
      <c r="C167" s="232"/>
      <c r="D167" s="233" t="s">
        <v>166</v>
      </c>
      <c r="E167" s="234" t="s">
        <v>19</v>
      </c>
      <c r="F167" s="235" t="s">
        <v>1718</v>
      </c>
      <c r="G167" s="232"/>
      <c r="H167" s="236">
        <v>0.89300000000000002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166</v>
      </c>
      <c r="AU167" s="242" t="s">
        <v>86</v>
      </c>
      <c r="AV167" s="13" t="s">
        <v>86</v>
      </c>
      <c r="AW167" s="13" t="s">
        <v>37</v>
      </c>
      <c r="AX167" s="13" t="s">
        <v>84</v>
      </c>
      <c r="AY167" s="242" t="s">
        <v>155</v>
      </c>
    </row>
    <row r="168" s="2" customFormat="1" ht="33" customHeight="1">
      <c r="A168" s="39"/>
      <c r="B168" s="40"/>
      <c r="C168" s="213" t="s">
        <v>300</v>
      </c>
      <c r="D168" s="213" t="s">
        <v>157</v>
      </c>
      <c r="E168" s="214" t="s">
        <v>1719</v>
      </c>
      <c r="F168" s="215" t="s">
        <v>1720</v>
      </c>
      <c r="G168" s="216" t="s">
        <v>200</v>
      </c>
      <c r="H168" s="217">
        <v>0.89300000000000002</v>
      </c>
      <c r="I168" s="218"/>
      <c r="J168" s="219">
        <f>ROUND(I168*H168,2)</f>
        <v>0</v>
      </c>
      <c r="K168" s="215" t="s">
        <v>161</v>
      </c>
      <c r="L168" s="45"/>
      <c r="M168" s="220" t="s">
        <v>19</v>
      </c>
      <c r="N168" s="221" t="s">
        <v>47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162</v>
      </c>
      <c r="AT168" s="224" t="s">
        <v>157</v>
      </c>
      <c r="AU168" s="224" t="s">
        <v>86</v>
      </c>
      <c r="AY168" s="18" t="s">
        <v>155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84</v>
      </c>
      <c r="BK168" s="225">
        <f>ROUND(I168*H168,2)</f>
        <v>0</v>
      </c>
      <c r="BL168" s="18" t="s">
        <v>162</v>
      </c>
      <c r="BM168" s="224" t="s">
        <v>1721</v>
      </c>
    </row>
    <row r="169" s="2" customFormat="1">
      <c r="A169" s="39"/>
      <c r="B169" s="40"/>
      <c r="C169" s="41"/>
      <c r="D169" s="226" t="s">
        <v>164</v>
      </c>
      <c r="E169" s="41"/>
      <c r="F169" s="227" t="s">
        <v>1722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164</v>
      </c>
      <c r="AU169" s="18" t="s">
        <v>86</v>
      </c>
    </row>
    <row r="170" s="2" customFormat="1" ht="37.8" customHeight="1">
      <c r="A170" s="39"/>
      <c r="B170" s="40"/>
      <c r="C170" s="213" t="s">
        <v>308</v>
      </c>
      <c r="D170" s="213" t="s">
        <v>157</v>
      </c>
      <c r="E170" s="214" t="s">
        <v>1723</v>
      </c>
      <c r="F170" s="215" t="s">
        <v>1724</v>
      </c>
      <c r="G170" s="216" t="s">
        <v>200</v>
      </c>
      <c r="H170" s="217">
        <v>0.89300000000000002</v>
      </c>
      <c r="I170" s="218"/>
      <c r="J170" s="219">
        <f>ROUND(I170*H170,2)</f>
        <v>0</v>
      </c>
      <c r="K170" s="215" t="s">
        <v>161</v>
      </c>
      <c r="L170" s="45"/>
      <c r="M170" s="220" t="s">
        <v>19</v>
      </c>
      <c r="N170" s="221" t="s">
        <v>47</v>
      </c>
      <c r="O170" s="85"/>
      <c r="P170" s="222">
        <f>O170*H170</f>
        <v>0</v>
      </c>
      <c r="Q170" s="222">
        <v>0.0030300000000000001</v>
      </c>
      <c r="R170" s="222">
        <f>Q170*H170</f>
        <v>0.00270579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162</v>
      </c>
      <c r="AT170" s="224" t="s">
        <v>157</v>
      </c>
      <c r="AU170" s="224" t="s">
        <v>86</v>
      </c>
      <c r="AY170" s="18" t="s">
        <v>155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84</v>
      </c>
      <c r="BK170" s="225">
        <f>ROUND(I170*H170,2)</f>
        <v>0</v>
      </c>
      <c r="BL170" s="18" t="s">
        <v>162</v>
      </c>
      <c r="BM170" s="224" t="s">
        <v>1725</v>
      </c>
    </row>
    <row r="171" s="2" customFormat="1">
      <c r="A171" s="39"/>
      <c r="B171" s="40"/>
      <c r="C171" s="41"/>
      <c r="D171" s="226" t="s">
        <v>164</v>
      </c>
      <c r="E171" s="41"/>
      <c r="F171" s="227" t="s">
        <v>1726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164</v>
      </c>
      <c r="AU171" s="18" t="s">
        <v>86</v>
      </c>
    </row>
    <row r="172" s="12" customFormat="1" ht="22.8" customHeight="1">
      <c r="A172" s="12"/>
      <c r="B172" s="197"/>
      <c r="C172" s="198"/>
      <c r="D172" s="199" t="s">
        <v>75</v>
      </c>
      <c r="E172" s="211" t="s">
        <v>212</v>
      </c>
      <c r="F172" s="211" t="s">
        <v>299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SUM(P173:P211)</f>
        <v>0</v>
      </c>
      <c r="Q172" s="205"/>
      <c r="R172" s="206">
        <f>SUM(R173:R211)</f>
        <v>0.045423999999999999</v>
      </c>
      <c r="S172" s="205"/>
      <c r="T172" s="207">
        <f>SUM(T173:T211)</f>
        <v>14.303700000000001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84</v>
      </c>
      <c r="AT172" s="209" t="s">
        <v>75</v>
      </c>
      <c r="AU172" s="209" t="s">
        <v>84</v>
      </c>
      <c r="AY172" s="208" t="s">
        <v>155</v>
      </c>
      <c r="BK172" s="210">
        <f>SUM(BK173:BK211)</f>
        <v>0</v>
      </c>
    </row>
    <row r="173" s="2" customFormat="1" ht="44.25" customHeight="1">
      <c r="A173" s="39"/>
      <c r="B173" s="40"/>
      <c r="C173" s="213" t="s">
        <v>313</v>
      </c>
      <c r="D173" s="213" t="s">
        <v>157</v>
      </c>
      <c r="E173" s="214" t="s">
        <v>1727</v>
      </c>
      <c r="F173" s="215" t="s">
        <v>1728</v>
      </c>
      <c r="G173" s="216" t="s">
        <v>160</v>
      </c>
      <c r="H173" s="217">
        <v>150</v>
      </c>
      <c r="I173" s="218"/>
      <c r="J173" s="219">
        <f>ROUND(I173*H173,2)</f>
        <v>0</v>
      </c>
      <c r="K173" s="215" t="s">
        <v>161</v>
      </c>
      <c r="L173" s="45"/>
      <c r="M173" s="220" t="s">
        <v>19</v>
      </c>
      <c r="N173" s="221" t="s">
        <v>47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162</v>
      </c>
      <c r="AT173" s="224" t="s">
        <v>157</v>
      </c>
      <c r="AU173" s="224" t="s">
        <v>86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162</v>
      </c>
      <c r="BM173" s="224" t="s">
        <v>1729</v>
      </c>
    </row>
    <row r="174" s="2" customFormat="1">
      <c r="A174" s="39"/>
      <c r="B174" s="40"/>
      <c r="C174" s="41"/>
      <c r="D174" s="226" t="s">
        <v>164</v>
      </c>
      <c r="E174" s="41"/>
      <c r="F174" s="227" t="s">
        <v>1730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164</v>
      </c>
      <c r="AU174" s="18" t="s">
        <v>86</v>
      </c>
    </row>
    <row r="175" s="2" customFormat="1" ht="49.05" customHeight="1">
      <c r="A175" s="39"/>
      <c r="B175" s="40"/>
      <c r="C175" s="213" t="s">
        <v>319</v>
      </c>
      <c r="D175" s="213" t="s">
        <v>157</v>
      </c>
      <c r="E175" s="214" t="s">
        <v>1731</v>
      </c>
      <c r="F175" s="215" t="s">
        <v>1732</v>
      </c>
      <c r="G175" s="216" t="s">
        <v>160</v>
      </c>
      <c r="H175" s="217">
        <v>13500</v>
      </c>
      <c r="I175" s="218"/>
      <c r="J175" s="219">
        <f>ROUND(I175*H175,2)</f>
        <v>0</v>
      </c>
      <c r="K175" s="215" t="s">
        <v>161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162</v>
      </c>
      <c r="AT175" s="224" t="s">
        <v>157</v>
      </c>
      <c r="AU175" s="224" t="s">
        <v>86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162</v>
      </c>
      <c r="BM175" s="224" t="s">
        <v>1733</v>
      </c>
    </row>
    <row r="176" s="2" customFormat="1">
      <c r="A176" s="39"/>
      <c r="B176" s="40"/>
      <c r="C176" s="41"/>
      <c r="D176" s="226" t="s">
        <v>164</v>
      </c>
      <c r="E176" s="41"/>
      <c r="F176" s="227" t="s">
        <v>1734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164</v>
      </c>
      <c r="AU176" s="18" t="s">
        <v>86</v>
      </c>
    </row>
    <row r="177" s="13" customFormat="1">
      <c r="A177" s="13"/>
      <c r="B177" s="231"/>
      <c r="C177" s="232"/>
      <c r="D177" s="233" t="s">
        <v>166</v>
      </c>
      <c r="E177" s="234" t="s">
        <v>19</v>
      </c>
      <c r="F177" s="235" t="s">
        <v>1735</v>
      </c>
      <c r="G177" s="232"/>
      <c r="H177" s="236">
        <v>13500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166</v>
      </c>
      <c r="AU177" s="242" t="s">
        <v>86</v>
      </c>
      <c r="AV177" s="13" t="s">
        <v>86</v>
      </c>
      <c r="AW177" s="13" t="s">
        <v>37</v>
      </c>
      <c r="AX177" s="13" t="s">
        <v>84</v>
      </c>
      <c r="AY177" s="242" t="s">
        <v>155</v>
      </c>
    </row>
    <row r="178" s="2" customFormat="1" ht="44.25" customHeight="1">
      <c r="A178" s="39"/>
      <c r="B178" s="40"/>
      <c r="C178" s="213" t="s">
        <v>325</v>
      </c>
      <c r="D178" s="213" t="s">
        <v>157</v>
      </c>
      <c r="E178" s="214" t="s">
        <v>1736</v>
      </c>
      <c r="F178" s="215" t="s">
        <v>1737</v>
      </c>
      <c r="G178" s="216" t="s">
        <v>160</v>
      </c>
      <c r="H178" s="217">
        <v>150</v>
      </c>
      <c r="I178" s="218"/>
      <c r="J178" s="219">
        <f>ROUND(I178*H178,2)</f>
        <v>0</v>
      </c>
      <c r="K178" s="215" t="s">
        <v>161</v>
      </c>
      <c r="L178" s="45"/>
      <c r="M178" s="220" t="s">
        <v>19</v>
      </c>
      <c r="N178" s="221" t="s">
        <v>47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162</v>
      </c>
      <c r="AT178" s="224" t="s">
        <v>157</v>
      </c>
      <c r="AU178" s="224" t="s">
        <v>86</v>
      </c>
      <c r="AY178" s="18" t="s">
        <v>155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84</v>
      </c>
      <c r="BK178" s="225">
        <f>ROUND(I178*H178,2)</f>
        <v>0</v>
      </c>
      <c r="BL178" s="18" t="s">
        <v>162</v>
      </c>
      <c r="BM178" s="224" t="s">
        <v>1738</v>
      </c>
    </row>
    <row r="179" s="2" customFormat="1">
      <c r="A179" s="39"/>
      <c r="B179" s="40"/>
      <c r="C179" s="41"/>
      <c r="D179" s="226" t="s">
        <v>164</v>
      </c>
      <c r="E179" s="41"/>
      <c r="F179" s="227" t="s">
        <v>1739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164</v>
      </c>
      <c r="AU179" s="18" t="s">
        <v>86</v>
      </c>
    </row>
    <row r="180" s="2" customFormat="1" ht="37.8" customHeight="1">
      <c r="A180" s="39"/>
      <c r="B180" s="40"/>
      <c r="C180" s="213" t="s">
        <v>330</v>
      </c>
      <c r="D180" s="213" t="s">
        <v>157</v>
      </c>
      <c r="E180" s="214" t="s">
        <v>1740</v>
      </c>
      <c r="F180" s="215" t="s">
        <v>1741</v>
      </c>
      <c r="G180" s="216" t="s">
        <v>160</v>
      </c>
      <c r="H180" s="217">
        <v>150</v>
      </c>
      <c r="I180" s="218"/>
      <c r="J180" s="219">
        <f>ROUND(I180*H180,2)</f>
        <v>0</v>
      </c>
      <c r="K180" s="215" t="s">
        <v>161</v>
      </c>
      <c r="L180" s="45"/>
      <c r="M180" s="220" t="s">
        <v>19</v>
      </c>
      <c r="N180" s="221" t="s">
        <v>47</v>
      </c>
      <c r="O180" s="85"/>
      <c r="P180" s="222">
        <f>O180*H180</f>
        <v>0</v>
      </c>
      <c r="Q180" s="222">
        <v>0.00012999999999999999</v>
      </c>
      <c r="R180" s="222">
        <f>Q180*H180</f>
        <v>0.0195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162</v>
      </c>
      <c r="AT180" s="224" t="s">
        <v>157</v>
      </c>
      <c r="AU180" s="224" t="s">
        <v>86</v>
      </c>
      <c r="AY180" s="18" t="s">
        <v>155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84</v>
      </c>
      <c r="BK180" s="225">
        <f>ROUND(I180*H180,2)</f>
        <v>0</v>
      </c>
      <c r="BL180" s="18" t="s">
        <v>162</v>
      </c>
      <c r="BM180" s="224" t="s">
        <v>1742</v>
      </c>
    </row>
    <row r="181" s="2" customFormat="1">
      <c r="A181" s="39"/>
      <c r="B181" s="40"/>
      <c r="C181" s="41"/>
      <c r="D181" s="226" t="s">
        <v>164</v>
      </c>
      <c r="E181" s="41"/>
      <c r="F181" s="227" t="s">
        <v>1743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164</v>
      </c>
      <c r="AU181" s="18" t="s">
        <v>86</v>
      </c>
    </row>
    <row r="182" s="2" customFormat="1" ht="24.15" customHeight="1">
      <c r="A182" s="39"/>
      <c r="B182" s="40"/>
      <c r="C182" s="213" t="s">
        <v>337</v>
      </c>
      <c r="D182" s="213" t="s">
        <v>157</v>
      </c>
      <c r="E182" s="214" t="s">
        <v>1744</v>
      </c>
      <c r="F182" s="215" t="s">
        <v>1745</v>
      </c>
      <c r="G182" s="216" t="s">
        <v>322</v>
      </c>
      <c r="H182" s="217">
        <v>2</v>
      </c>
      <c r="I182" s="218"/>
      <c r="J182" s="219">
        <f>ROUND(I182*H182,2)</f>
        <v>0</v>
      </c>
      <c r="K182" s="215" t="s">
        <v>161</v>
      </c>
      <c r="L182" s="45"/>
      <c r="M182" s="220" t="s">
        <v>19</v>
      </c>
      <c r="N182" s="221" t="s">
        <v>47</v>
      </c>
      <c r="O182" s="85"/>
      <c r="P182" s="222">
        <f>O182*H182</f>
        <v>0</v>
      </c>
      <c r="Q182" s="222">
        <v>0.00011</v>
      </c>
      <c r="R182" s="222">
        <f>Q182*H182</f>
        <v>0.00022000000000000001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162</v>
      </c>
      <c r="AT182" s="224" t="s">
        <v>157</v>
      </c>
      <c r="AU182" s="224" t="s">
        <v>86</v>
      </c>
      <c r="AY182" s="18" t="s">
        <v>155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84</v>
      </c>
      <c r="BK182" s="225">
        <f>ROUND(I182*H182,2)</f>
        <v>0</v>
      </c>
      <c r="BL182" s="18" t="s">
        <v>162</v>
      </c>
      <c r="BM182" s="224" t="s">
        <v>1746</v>
      </c>
    </row>
    <row r="183" s="2" customFormat="1">
      <c r="A183" s="39"/>
      <c r="B183" s="40"/>
      <c r="C183" s="41"/>
      <c r="D183" s="226" t="s">
        <v>164</v>
      </c>
      <c r="E183" s="41"/>
      <c r="F183" s="227" t="s">
        <v>1747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164</v>
      </c>
      <c r="AU183" s="18" t="s">
        <v>86</v>
      </c>
    </row>
    <row r="184" s="2" customFormat="1" ht="16.5" customHeight="1">
      <c r="A184" s="39"/>
      <c r="B184" s="40"/>
      <c r="C184" s="253" t="s">
        <v>343</v>
      </c>
      <c r="D184" s="253" t="s">
        <v>229</v>
      </c>
      <c r="E184" s="254" t="s">
        <v>1748</v>
      </c>
      <c r="F184" s="255" t="s">
        <v>1749</v>
      </c>
      <c r="G184" s="256" t="s">
        <v>322</v>
      </c>
      <c r="H184" s="257">
        <v>2</v>
      </c>
      <c r="I184" s="258"/>
      <c r="J184" s="259">
        <f>ROUND(I184*H184,2)</f>
        <v>0</v>
      </c>
      <c r="K184" s="255" t="s">
        <v>161</v>
      </c>
      <c r="L184" s="260"/>
      <c r="M184" s="261" t="s">
        <v>19</v>
      </c>
      <c r="N184" s="262" t="s">
        <v>47</v>
      </c>
      <c r="O184" s="85"/>
      <c r="P184" s="222">
        <f>O184*H184</f>
        <v>0</v>
      </c>
      <c r="Q184" s="222">
        <v>0.012</v>
      </c>
      <c r="R184" s="222">
        <f>Q184*H184</f>
        <v>0.024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205</v>
      </c>
      <c r="AT184" s="224" t="s">
        <v>229</v>
      </c>
      <c r="AU184" s="224" t="s">
        <v>86</v>
      </c>
      <c r="AY184" s="18" t="s">
        <v>155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84</v>
      </c>
      <c r="BK184" s="225">
        <f>ROUND(I184*H184,2)</f>
        <v>0</v>
      </c>
      <c r="BL184" s="18" t="s">
        <v>162</v>
      </c>
      <c r="BM184" s="224" t="s">
        <v>1750</v>
      </c>
    </row>
    <row r="185" s="2" customFormat="1" ht="44.25" customHeight="1">
      <c r="A185" s="39"/>
      <c r="B185" s="40"/>
      <c r="C185" s="213" t="s">
        <v>351</v>
      </c>
      <c r="D185" s="213" t="s">
        <v>157</v>
      </c>
      <c r="E185" s="214" t="s">
        <v>1751</v>
      </c>
      <c r="F185" s="215" t="s">
        <v>1752</v>
      </c>
      <c r="G185" s="216" t="s">
        <v>200</v>
      </c>
      <c r="H185" s="217">
        <v>3.7029999999999998</v>
      </c>
      <c r="I185" s="218"/>
      <c r="J185" s="219">
        <f>ROUND(I185*H185,2)</f>
        <v>0</v>
      </c>
      <c r="K185" s="215" t="s">
        <v>161</v>
      </c>
      <c r="L185" s="45"/>
      <c r="M185" s="220" t="s">
        <v>19</v>
      </c>
      <c r="N185" s="221" t="s">
        <v>47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1.8</v>
      </c>
      <c r="T185" s="223">
        <f>S185*H185</f>
        <v>6.6654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162</v>
      </c>
      <c r="AT185" s="224" t="s">
        <v>157</v>
      </c>
      <c r="AU185" s="224" t="s">
        <v>86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162</v>
      </c>
      <c r="BM185" s="224" t="s">
        <v>1753</v>
      </c>
    </row>
    <row r="186" s="2" customFormat="1">
      <c r="A186" s="39"/>
      <c r="B186" s="40"/>
      <c r="C186" s="41"/>
      <c r="D186" s="226" t="s">
        <v>164</v>
      </c>
      <c r="E186" s="41"/>
      <c r="F186" s="227" t="s">
        <v>1754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164</v>
      </c>
      <c r="AU186" s="18" t="s">
        <v>86</v>
      </c>
    </row>
    <row r="187" s="13" customFormat="1">
      <c r="A187" s="13"/>
      <c r="B187" s="231"/>
      <c r="C187" s="232"/>
      <c r="D187" s="233" t="s">
        <v>166</v>
      </c>
      <c r="E187" s="234" t="s">
        <v>19</v>
      </c>
      <c r="F187" s="235" t="s">
        <v>1755</v>
      </c>
      <c r="G187" s="232"/>
      <c r="H187" s="236">
        <v>1.3500000000000001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166</v>
      </c>
      <c r="AU187" s="242" t="s">
        <v>86</v>
      </c>
      <c r="AV187" s="13" t="s">
        <v>86</v>
      </c>
      <c r="AW187" s="13" t="s">
        <v>37</v>
      </c>
      <c r="AX187" s="13" t="s">
        <v>76</v>
      </c>
      <c r="AY187" s="242" t="s">
        <v>155</v>
      </c>
    </row>
    <row r="188" s="13" customFormat="1">
      <c r="A188" s="13"/>
      <c r="B188" s="231"/>
      <c r="C188" s="232"/>
      <c r="D188" s="233" t="s">
        <v>166</v>
      </c>
      <c r="E188" s="234" t="s">
        <v>19</v>
      </c>
      <c r="F188" s="235" t="s">
        <v>1756</v>
      </c>
      <c r="G188" s="232"/>
      <c r="H188" s="236">
        <v>0.55300000000000005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166</v>
      </c>
      <c r="AU188" s="242" t="s">
        <v>86</v>
      </c>
      <c r="AV188" s="13" t="s">
        <v>86</v>
      </c>
      <c r="AW188" s="13" t="s">
        <v>37</v>
      </c>
      <c r="AX188" s="13" t="s">
        <v>76</v>
      </c>
      <c r="AY188" s="242" t="s">
        <v>155</v>
      </c>
    </row>
    <row r="189" s="13" customFormat="1">
      <c r="A189" s="13"/>
      <c r="B189" s="231"/>
      <c r="C189" s="232"/>
      <c r="D189" s="233" t="s">
        <v>166</v>
      </c>
      <c r="E189" s="234" t="s">
        <v>19</v>
      </c>
      <c r="F189" s="235" t="s">
        <v>1757</v>
      </c>
      <c r="G189" s="232"/>
      <c r="H189" s="236">
        <v>1.8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166</v>
      </c>
      <c r="AU189" s="242" t="s">
        <v>86</v>
      </c>
      <c r="AV189" s="13" t="s">
        <v>86</v>
      </c>
      <c r="AW189" s="13" t="s">
        <v>37</v>
      </c>
      <c r="AX189" s="13" t="s">
        <v>76</v>
      </c>
      <c r="AY189" s="242" t="s">
        <v>155</v>
      </c>
    </row>
    <row r="190" s="15" customFormat="1">
      <c r="A190" s="15"/>
      <c r="B190" s="264"/>
      <c r="C190" s="265"/>
      <c r="D190" s="233" t="s">
        <v>166</v>
      </c>
      <c r="E190" s="266" t="s">
        <v>19</v>
      </c>
      <c r="F190" s="267" t="s">
        <v>307</v>
      </c>
      <c r="G190" s="265"/>
      <c r="H190" s="268">
        <v>3.7030000000000003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4" t="s">
        <v>166</v>
      </c>
      <c r="AU190" s="274" t="s">
        <v>86</v>
      </c>
      <c r="AV190" s="15" t="s">
        <v>162</v>
      </c>
      <c r="AW190" s="15" t="s">
        <v>37</v>
      </c>
      <c r="AX190" s="15" t="s">
        <v>84</v>
      </c>
      <c r="AY190" s="274" t="s">
        <v>155</v>
      </c>
    </row>
    <row r="191" s="2" customFormat="1" ht="24.15" customHeight="1">
      <c r="A191" s="39"/>
      <c r="B191" s="40"/>
      <c r="C191" s="213" t="s">
        <v>356</v>
      </c>
      <c r="D191" s="213" t="s">
        <v>157</v>
      </c>
      <c r="E191" s="214" t="s">
        <v>1758</v>
      </c>
      <c r="F191" s="215" t="s">
        <v>1759</v>
      </c>
      <c r="G191" s="216" t="s">
        <v>200</v>
      </c>
      <c r="H191" s="217">
        <v>2.6789999999999998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2.2000000000000002</v>
      </c>
      <c r="T191" s="223">
        <f>S191*H191</f>
        <v>5.8937999999999997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162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162</v>
      </c>
      <c r="BM191" s="224" t="s">
        <v>1760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1761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14" customFormat="1">
      <c r="A193" s="14"/>
      <c r="B193" s="243"/>
      <c r="C193" s="244"/>
      <c r="D193" s="233" t="s">
        <v>166</v>
      </c>
      <c r="E193" s="245" t="s">
        <v>19</v>
      </c>
      <c r="F193" s="246" t="s">
        <v>1762</v>
      </c>
      <c r="G193" s="244"/>
      <c r="H193" s="245" t="s">
        <v>19</v>
      </c>
      <c r="I193" s="247"/>
      <c r="J193" s="244"/>
      <c r="K193" s="244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166</v>
      </c>
      <c r="AU193" s="252" t="s">
        <v>86</v>
      </c>
      <c r="AV193" s="14" t="s">
        <v>84</v>
      </c>
      <c r="AW193" s="14" t="s">
        <v>37</v>
      </c>
      <c r="AX193" s="14" t="s">
        <v>76</v>
      </c>
      <c r="AY193" s="252" t="s">
        <v>155</v>
      </c>
    </row>
    <row r="194" s="13" customFormat="1">
      <c r="A194" s="13"/>
      <c r="B194" s="231"/>
      <c r="C194" s="232"/>
      <c r="D194" s="233" t="s">
        <v>166</v>
      </c>
      <c r="E194" s="234" t="s">
        <v>19</v>
      </c>
      <c r="F194" s="235" t="s">
        <v>1763</v>
      </c>
      <c r="G194" s="232"/>
      <c r="H194" s="236">
        <v>2.6789999999999998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166</v>
      </c>
      <c r="AU194" s="242" t="s">
        <v>86</v>
      </c>
      <c r="AV194" s="13" t="s">
        <v>86</v>
      </c>
      <c r="AW194" s="13" t="s">
        <v>37</v>
      </c>
      <c r="AX194" s="13" t="s">
        <v>84</v>
      </c>
      <c r="AY194" s="242" t="s">
        <v>155</v>
      </c>
    </row>
    <row r="195" s="2" customFormat="1" ht="37.8" customHeight="1">
      <c r="A195" s="39"/>
      <c r="B195" s="40"/>
      <c r="C195" s="213" t="s">
        <v>361</v>
      </c>
      <c r="D195" s="213" t="s">
        <v>157</v>
      </c>
      <c r="E195" s="214" t="s">
        <v>1764</v>
      </c>
      <c r="F195" s="215" t="s">
        <v>1765</v>
      </c>
      <c r="G195" s="216" t="s">
        <v>160</v>
      </c>
      <c r="H195" s="217">
        <v>4.7999999999999998</v>
      </c>
      <c r="I195" s="218"/>
      <c r="J195" s="219">
        <f>ROUND(I195*H195,2)</f>
        <v>0</v>
      </c>
      <c r="K195" s="215" t="s">
        <v>161</v>
      </c>
      <c r="L195" s="45"/>
      <c r="M195" s="220" t="s">
        <v>19</v>
      </c>
      <c r="N195" s="221" t="s">
        <v>47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0.075999999999999998</v>
      </c>
      <c r="T195" s="223">
        <f>S195*H195</f>
        <v>0.36479999999999996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162</v>
      </c>
      <c r="AT195" s="224" t="s">
        <v>157</v>
      </c>
      <c r="AU195" s="224" t="s">
        <v>86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162</v>
      </c>
      <c r="BM195" s="224" t="s">
        <v>1766</v>
      </c>
    </row>
    <row r="196" s="2" customFormat="1">
      <c r="A196" s="39"/>
      <c r="B196" s="40"/>
      <c r="C196" s="41"/>
      <c r="D196" s="226" t="s">
        <v>164</v>
      </c>
      <c r="E196" s="41"/>
      <c r="F196" s="227" t="s">
        <v>1767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164</v>
      </c>
      <c r="AU196" s="18" t="s">
        <v>86</v>
      </c>
    </row>
    <row r="197" s="13" customFormat="1">
      <c r="A197" s="13"/>
      <c r="B197" s="231"/>
      <c r="C197" s="232"/>
      <c r="D197" s="233" t="s">
        <v>166</v>
      </c>
      <c r="E197" s="234" t="s">
        <v>19</v>
      </c>
      <c r="F197" s="235" t="s">
        <v>1768</v>
      </c>
      <c r="G197" s="232"/>
      <c r="H197" s="236">
        <v>4.7999999999999998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166</v>
      </c>
      <c r="AU197" s="242" t="s">
        <v>86</v>
      </c>
      <c r="AV197" s="13" t="s">
        <v>86</v>
      </c>
      <c r="AW197" s="13" t="s">
        <v>37</v>
      </c>
      <c r="AX197" s="13" t="s">
        <v>84</v>
      </c>
      <c r="AY197" s="242" t="s">
        <v>155</v>
      </c>
    </row>
    <row r="198" s="2" customFormat="1" ht="33" customHeight="1">
      <c r="A198" s="39"/>
      <c r="B198" s="40"/>
      <c r="C198" s="213" t="s">
        <v>367</v>
      </c>
      <c r="D198" s="213" t="s">
        <v>157</v>
      </c>
      <c r="E198" s="214" t="s">
        <v>1769</v>
      </c>
      <c r="F198" s="215" t="s">
        <v>1770</v>
      </c>
      <c r="G198" s="216" t="s">
        <v>160</v>
      </c>
      <c r="H198" s="217">
        <v>5.7599999999999998</v>
      </c>
      <c r="I198" s="218"/>
      <c r="J198" s="219">
        <f>ROUND(I198*H198,2)</f>
        <v>0</v>
      </c>
      <c r="K198" s="215" t="s">
        <v>161</v>
      </c>
      <c r="L198" s="45"/>
      <c r="M198" s="220" t="s">
        <v>19</v>
      </c>
      <c r="N198" s="221" t="s">
        <v>47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0.058999999999999997</v>
      </c>
      <c r="T198" s="223">
        <f>S198*H198</f>
        <v>0.33983999999999998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162</v>
      </c>
      <c r="AT198" s="224" t="s">
        <v>157</v>
      </c>
      <c r="AU198" s="224" t="s">
        <v>86</v>
      </c>
      <c r="AY198" s="18" t="s">
        <v>155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84</v>
      </c>
      <c r="BK198" s="225">
        <f>ROUND(I198*H198,2)</f>
        <v>0</v>
      </c>
      <c r="BL198" s="18" t="s">
        <v>162</v>
      </c>
      <c r="BM198" s="224" t="s">
        <v>1771</v>
      </c>
    </row>
    <row r="199" s="2" customFormat="1">
      <c r="A199" s="39"/>
      <c r="B199" s="40"/>
      <c r="C199" s="41"/>
      <c r="D199" s="226" t="s">
        <v>164</v>
      </c>
      <c r="E199" s="41"/>
      <c r="F199" s="227" t="s">
        <v>1772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164</v>
      </c>
      <c r="AU199" s="18" t="s">
        <v>86</v>
      </c>
    </row>
    <row r="200" s="13" customFormat="1">
      <c r="A200" s="13"/>
      <c r="B200" s="231"/>
      <c r="C200" s="232"/>
      <c r="D200" s="233" t="s">
        <v>166</v>
      </c>
      <c r="E200" s="234" t="s">
        <v>19</v>
      </c>
      <c r="F200" s="235" t="s">
        <v>1773</v>
      </c>
      <c r="G200" s="232"/>
      <c r="H200" s="236">
        <v>5.7599999999999998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166</v>
      </c>
      <c r="AU200" s="242" t="s">
        <v>86</v>
      </c>
      <c r="AV200" s="13" t="s">
        <v>86</v>
      </c>
      <c r="AW200" s="13" t="s">
        <v>37</v>
      </c>
      <c r="AX200" s="13" t="s">
        <v>84</v>
      </c>
      <c r="AY200" s="242" t="s">
        <v>155</v>
      </c>
    </row>
    <row r="201" s="2" customFormat="1" ht="33" customHeight="1">
      <c r="A201" s="39"/>
      <c r="B201" s="40"/>
      <c r="C201" s="213" t="s">
        <v>379</v>
      </c>
      <c r="D201" s="213" t="s">
        <v>157</v>
      </c>
      <c r="E201" s="214" t="s">
        <v>1774</v>
      </c>
      <c r="F201" s="215" t="s">
        <v>1775</v>
      </c>
      <c r="G201" s="216" t="s">
        <v>160</v>
      </c>
      <c r="H201" s="217">
        <v>10.039999999999999</v>
      </c>
      <c r="I201" s="218"/>
      <c r="J201" s="219">
        <f>ROUND(I201*H201,2)</f>
        <v>0</v>
      </c>
      <c r="K201" s="215" t="s">
        <v>161</v>
      </c>
      <c r="L201" s="45"/>
      <c r="M201" s="220" t="s">
        <v>19</v>
      </c>
      <c r="N201" s="221" t="s">
        <v>47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0.050999999999999997</v>
      </c>
      <c r="T201" s="223">
        <f>S201*H201</f>
        <v>0.51203999999999994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162</v>
      </c>
      <c r="AT201" s="224" t="s">
        <v>157</v>
      </c>
      <c r="AU201" s="224" t="s">
        <v>86</v>
      </c>
      <c r="AY201" s="18" t="s">
        <v>155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84</v>
      </c>
      <c r="BK201" s="225">
        <f>ROUND(I201*H201,2)</f>
        <v>0</v>
      </c>
      <c r="BL201" s="18" t="s">
        <v>162</v>
      </c>
      <c r="BM201" s="224" t="s">
        <v>1776</v>
      </c>
    </row>
    <row r="202" s="2" customFormat="1">
      <c r="A202" s="39"/>
      <c r="B202" s="40"/>
      <c r="C202" s="41"/>
      <c r="D202" s="226" t="s">
        <v>164</v>
      </c>
      <c r="E202" s="41"/>
      <c r="F202" s="227" t="s">
        <v>1777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164</v>
      </c>
      <c r="AU202" s="18" t="s">
        <v>86</v>
      </c>
    </row>
    <row r="203" s="13" customFormat="1">
      <c r="A203" s="13"/>
      <c r="B203" s="231"/>
      <c r="C203" s="232"/>
      <c r="D203" s="233" t="s">
        <v>166</v>
      </c>
      <c r="E203" s="234" t="s">
        <v>19</v>
      </c>
      <c r="F203" s="235" t="s">
        <v>1778</v>
      </c>
      <c r="G203" s="232"/>
      <c r="H203" s="236">
        <v>2.3599999999999999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166</v>
      </c>
      <c r="AU203" s="242" t="s">
        <v>86</v>
      </c>
      <c r="AV203" s="13" t="s">
        <v>86</v>
      </c>
      <c r="AW203" s="13" t="s">
        <v>37</v>
      </c>
      <c r="AX203" s="13" t="s">
        <v>76</v>
      </c>
      <c r="AY203" s="242" t="s">
        <v>155</v>
      </c>
    </row>
    <row r="204" s="13" customFormat="1">
      <c r="A204" s="13"/>
      <c r="B204" s="231"/>
      <c r="C204" s="232"/>
      <c r="D204" s="233" t="s">
        <v>166</v>
      </c>
      <c r="E204" s="234" t="s">
        <v>19</v>
      </c>
      <c r="F204" s="235" t="s">
        <v>1779</v>
      </c>
      <c r="G204" s="232"/>
      <c r="H204" s="236">
        <v>7.6799999999999997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166</v>
      </c>
      <c r="AU204" s="242" t="s">
        <v>86</v>
      </c>
      <c r="AV204" s="13" t="s">
        <v>86</v>
      </c>
      <c r="AW204" s="13" t="s">
        <v>37</v>
      </c>
      <c r="AX204" s="13" t="s">
        <v>76</v>
      </c>
      <c r="AY204" s="242" t="s">
        <v>155</v>
      </c>
    </row>
    <row r="205" s="15" customFormat="1">
      <c r="A205" s="15"/>
      <c r="B205" s="264"/>
      <c r="C205" s="265"/>
      <c r="D205" s="233" t="s">
        <v>166</v>
      </c>
      <c r="E205" s="266" t="s">
        <v>19</v>
      </c>
      <c r="F205" s="267" t="s">
        <v>307</v>
      </c>
      <c r="G205" s="265"/>
      <c r="H205" s="268">
        <v>10.039999999999999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166</v>
      </c>
      <c r="AU205" s="274" t="s">
        <v>86</v>
      </c>
      <c r="AV205" s="15" t="s">
        <v>162</v>
      </c>
      <c r="AW205" s="15" t="s">
        <v>37</v>
      </c>
      <c r="AX205" s="15" t="s">
        <v>84</v>
      </c>
      <c r="AY205" s="274" t="s">
        <v>155</v>
      </c>
    </row>
    <row r="206" s="2" customFormat="1" ht="33" customHeight="1">
      <c r="A206" s="39"/>
      <c r="B206" s="40"/>
      <c r="C206" s="213" t="s">
        <v>388</v>
      </c>
      <c r="D206" s="213" t="s">
        <v>157</v>
      </c>
      <c r="E206" s="214" t="s">
        <v>1780</v>
      </c>
      <c r="F206" s="215" t="s">
        <v>1781</v>
      </c>
      <c r="G206" s="216" t="s">
        <v>160</v>
      </c>
      <c r="H206" s="217">
        <v>5.9400000000000004</v>
      </c>
      <c r="I206" s="218"/>
      <c r="J206" s="219">
        <f>ROUND(I206*H206,2)</f>
        <v>0</v>
      </c>
      <c r="K206" s="215" t="s">
        <v>161</v>
      </c>
      <c r="L206" s="45"/>
      <c r="M206" s="220" t="s">
        <v>19</v>
      </c>
      <c r="N206" s="221" t="s">
        <v>47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0.083000000000000004</v>
      </c>
      <c r="T206" s="223">
        <f>S206*H206</f>
        <v>0.49302000000000007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162</v>
      </c>
      <c r="AT206" s="224" t="s">
        <v>157</v>
      </c>
      <c r="AU206" s="224" t="s">
        <v>86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162</v>
      </c>
      <c r="BM206" s="224" t="s">
        <v>1782</v>
      </c>
    </row>
    <row r="207" s="2" customFormat="1">
      <c r="A207" s="39"/>
      <c r="B207" s="40"/>
      <c r="C207" s="41"/>
      <c r="D207" s="226" t="s">
        <v>164</v>
      </c>
      <c r="E207" s="41"/>
      <c r="F207" s="227" t="s">
        <v>1783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164</v>
      </c>
      <c r="AU207" s="18" t="s">
        <v>86</v>
      </c>
    </row>
    <row r="208" s="13" customFormat="1">
      <c r="A208" s="13"/>
      <c r="B208" s="231"/>
      <c r="C208" s="232"/>
      <c r="D208" s="233" t="s">
        <v>166</v>
      </c>
      <c r="E208" s="234" t="s">
        <v>19</v>
      </c>
      <c r="F208" s="235" t="s">
        <v>1784</v>
      </c>
      <c r="G208" s="232"/>
      <c r="H208" s="236">
        <v>5.9400000000000004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166</v>
      </c>
      <c r="AU208" s="242" t="s">
        <v>86</v>
      </c>
      <c r="AV208" s="13" t="s">
        <v>86</v>
      </c>
      <c r="AW208" s="13" t="s">
        <v>37</v>
      </c>
      <c r="AX208" s="13" t="s">
        <v>84</v>
      </c>
      <c r="AY208" s="242" t="s">
        <v>155</v>
      </c>
    </row>
    <row r="209" s="2" customFormat="1" ht="44.25" customHeight="1">
      <c r="A209" s="39"/>
      <c r="B209" s="40"/>
      <c r="C209" s="213" t="s">
        <v>393</v>
      </c>
      <c r="D209" s="213" t="s">
        <v>157</v>
      </c>
      <c r="E209" s="214" t="s">
        <v>1785</v>
      </c>
      <c r="F209" s="215" t="s">
        <v>1786</v>
      </c>
      <c r="G209" s="216" t="s">
        <v>186</v>
      </c>
      <c r="H209" s="217">
        <v>1.2</v>
      </c>
      <c r="I209" s="218"/>
      <c r="J209" s="219">
        <f>ROUND(I209*H209,2)</f>
        <v>0</v>
      </c>
      <c r="K209" s="215" t="s">
        <v>161</v>
      </c>
      <c r="L209" s="45"/>
      <c r="M209" s="220" t="s">
        <v>19</v>
      </c>
      <c r="N209" s="221" t="s">
        <v>47</v>
      </c>
      <c r="O209" s="85"/>
      <c r="P209" s="222">
        <f>O209*H209</f>
        <v>0</v>
      </c>
      <c r="Q209" s="222">
        <v>0.00142</v>
      </c>
      <c r="R209" s="222">
        <f>Q209*H209</f>
        <v>0.001704</v>
      </c>
      <c r="S209" s="222">
        <v>0.029000000000000001</v>
      </c>
      <c r="T209" s="223">
        <f>S209*H209</f>
        <v>0.034799999999999998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162</v>
      </c>
      <c r="AT209" s="224" t="s">
        <v>157</v>
      </c>
      <c r="AU209" s="224" t="s">
        <v>86</v>
      </c>
      <c r="AY209" s="18" t="s">
        <v>155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84</v>
      </c>
      <c r="BK209" s="225">
        <f>ROUND(I209*H209,2)</f>
        <v>0</v>
      </c>
      <c r="BL209" s="18" t="s">
        <v>162</v>
      </c>
      <c r="BM209" s="224" t="s">
        <v>1787</v>
      </c>
    </row>
    <row r="210" s="2" customFormat="1">
      <c r="A210" s="39"/>
      <c r="B210" s="40"/>
      <c r="C210" s="41"/>
      <c r="D210" s="226" t="s">
        <v>164</v>
      </c>
      <c r="E210" s="41"/>
      <c r="F210" s="227" t="s">
        <v>1788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164</v>
      </c>
      <c r="AU210" s="18" t="s">
        <v>86</v>
      </c>
    </row>
    <row r="211" s="13" customFormat="1">
      <c r="A211" s="13"/>
      <c r="B211" s="231"/>
      <c r="C211" s="232"/>
      <c r="D211" s="233" t="s">
        <v>166</v>
      </c>
      <c r="E211" s="234" t="s">
        <v>19</v>
      </c>
      <c r="F211" s="235" t="s">
        <v>1789</v>
      </c>
      <c r="G211" s="232"/>
      <c r="H211" s="236">
        <v>1.2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166</v>
      </c>
      <c r="AU211" s="242" t="s">
        <v>86</v>
      </c>
      <c r="AV211" s="13" t="s">
        <v>86</v>
      </c>
      <c r="AW211" s="13" t="s">
        <v>37</v>
      </c>
      <c r="AX211" s="13" t="s">
        <v>84</v>
      </c>
      <c r="AY211" s="242" t="s">
        <v>155</v>
      </c>
    </row>
    <row r="212" s="12" customFormat="1" ht="22.8" customHeight="1">
      <c r="A212" s="12"/>
      <c r="B212" s="197"/>
      <c r="C212" s="198"/>
      <c r="D212" s="199" t="s">
        <v>75</v>
      </c>
      <c r="E212" s="211" t="s">
        <v>335</v>
      </c>
      <c r="F212" s="211" t="s">
        <v>336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SUM(P213:P221)</f>
        <v>0</v>
      </c>
      <c r="Q212" s="205"/>
      <c r="R212" s="206">
        <f>SUM(R213:R221)</f>
        <v>0</v>
      </c>
      <c r="S212" s="205"/>
      <c r="T212" s="207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84</v>
      </c>
      <c r="AT212" s="209" t="s">
        <v>75</v>
      </c>
      <c r="AU212" s="209" t="s">
        <v>84</v>
      </c>
      <c r="AY212" s="208" t="s">
        <v>155</v>
      </c>
      <c r="BK212" s="210">
        <f>SUM(BK213:BK221)</f>
        <v>0</v>
      </c>
    </row>
    <row r="213" s="2" customFormat="1" ht="37.8" customHeight="1">
      <c r="A213" s="39"/>
      <c r="B213" s="40"/>
      <c r="C213" s="213" t="s">
        <v>397</v>
      </c>
      <c r="D213" s="213" t="s">
        <v>157</v>
      </c>
      <c r="E213" s="214" t="s">
        <v>1790</v>
      </c>
      <c r="F213" s="215" t="s">
        <v>1791</v>
      </c>
      <c r="G213" s="216" t="s">
        <v>340</v>
      </c>
      <c r="H213" s="217">
        <v>32.539000000000001</v>
      </c>
      <c r="I213" s="218"/>
      <c r="J213" s="219">
        <f>ROUND(I213*H213,2)</f>
        <v>0</v>
      </c>
      <c r="K213" s="215" t="s">
        <v>161</v>
      </c>
      <c r="L213" s="45"/>
      <c r="M213" s="220" t="s">
        <v>19</v>
      </c>
      <c r="N213" s="221" t="s">
        <v>47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162</v>
      </c>
      <c r="AT213" s="224" t="s">
        <v>157</v>
      </c>
      <c r="AU213" s="224" t="s">
        <v>86</v>
      </c>
      <c r="AY213" s="18" t="s">
        <v>155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84</v>
      </c>
      <c r="BK213" s="225">
        <f>ROUND(I213*H213,2)</f>
        <v>0</v>
      </c>
      <c r="BL213" s="18" t="s">
        <v>162</v>
      </c>
      <c r="BM213" s="224" t="s">
        <v>1792</v>
      </c>
    </row>
    <row r="214" s="2" customFormat="1">
      <c r="A214" s="39"/>
      <c r="B214" s="40"/>
      <c r="C214" s="41"/>
      <c r="D214" s="226" t="s">
        <v>164</v>
      </c>
      <c r="E214" s="41"/>
      <c r="F214" s="227" t="s">
        <v>1793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164</v>
      </c>
      <c r="AU214" s="18" t="s">
        <v>86</v>
      </c>
    </row>
    <row r="215" s="2" customFormat="1" ht="33" customHeight="1">
      <c r="A215" s="39"/>
      <c r="B215" s="40"/>
      <c r="C215" s="213" t="s">
        <v>402</v>
      </c>
      <c r="D215" s="213" t="s">
        <v>157</v>
      </c>
      <c r="E215" s="214" t="s">
        <v>1539</v>
      </c>
      <c r="F215" s="215" t="s">
        <v>1540</v>
      </c>
      <c r="G215" s="216" t="s">
        <v>340</v>
      </c>
      <c r="H215" s="217">
        <v>32.539000000000001</v>
      </c>
      <c r="I215" s="218"/>
      <c r="J215" s="219">
        <f>ROUND(I215*H215,2)</f>
        <v>0</v>
      </c>
      <c r="K215" s="215" t="s">
        <v>161</v>
      </c>
      <c r="L215" s="45"/>
      <c r="M215" s="220" t="s">
        <v>19</v>
      </c>
      <c r="N215" s="221" t="s">
        <v>47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162</v>
      </c>
      <c r="AT215" s="224" t="s">
        <v>157</v>
      </c>
      <c r="AU215" s="224" t="s">
        <v>86</v>
      </c>
      <c r="AY215" s="18" t="s">
        <v>155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162</v>
      </c>
      <c r="BM215" s="224" t="s">
        <v>1794</v>
      </c>
    </row>
    <row r="216" s="2" customFormat="1">
      <c r="A216" s="39"/>
      <c r="B216" s="40"/>
      <c r="C216" s="41"/>
      <c r="D216" s="226" t="s">
        <v>164</v>
      </c>
      <c r="E216" s="41"/>
      <c r="F216" s="227" t="s">
        <v>1542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164</v>
      </c>
      <c r="AU216" s="18" t="s">
        <v>86</v>
      </c>
    </row>
    <row r="217" s="2" customFormat="1" ht="44.25" customHeight="1">
      <c r="A217" s="39"/>
      <c r="B217" s="40"/>
      <c r="C217" s="213" t="s">
        <v>406</v>
      </c>
      <c r="D217" s="213" t="s">
        <v>157</v>
      </c>
      <c r="E217" s="214" t="s">
        <v>1543</v>
      </c>
      <c r="F217" s="215" t="s">
        <v>1544</v>
      </c>
      <c r="G217" s="216" t="s">
        <v>340</v>
      </c>
      <c r="H217" s="217">
        <v>455.54599999999999</v>
      </c>
      <c r="I217" s="218"/>
      <c r="J217" s="219">
        <f>ROUND(I217*H217,2)</f>
        <v>0</v>
      </c>
      <c r="K217" s="215" t="s">
        <v>161</v>
      </c>
      <c r="L217" s="45"/>
      <c r="M217" s="220" t="s">
        <v>19</v>
      </c>
      <c r="N217" s="221" t="s">
        <v>47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162</v>
      </c>
      <c r="AT217" s="224" t="s">
        <v>157</v>
      </c>
      <c r="AU217" s="224" t="s">
        <v>86</v>
      </c>
      <c r="AY217" s="18" t="s">
        <v>155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84</v>
      </c>
      <c r="BK217" s="225">
        <f>ROUND(I217*H217,2)</f>
        <v>0</v>
      </c>
      <c r="BL217" s="18" t="s">
        <v>162</v>
      </c>
      <c r="BM217" s="224" t="s">
        <v>1795</v>
      </c>
    </row>
    <row r="218" s="2" customFormat="1">
      <c r="A218" s="39"/>
      <c r="B218" s="40"/>
      <c r="C218" s="41"/>
      <c r="D218" s="226" t="s">
        <v>164</v>
      </c>
      <c r="E218" s="41"/>
      <c r="F218" s="227" t="s">
        <v>1546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164</v>
      </c>
      <c r="AU218" s="18" t="s">
        <v>86</v>
      </c>
    </row>
    <row r="219" s="13" customFormat="1">
      <c r="A219" s="13"/>
      <c r="B219" s="231"/>
      <c r="C219" s="232"/>
      <c r="D219" s="233" t="s">
        <v>166</v>
      </c>
      <c r="E219" s="234" t="s">
        <v>19</v>
      </c>
      <c r="F219" s="235" t="s">
        <v>1796</v>
      </c>
      <c r="G219" s="232"/>
      <c r="H219" s="236">
        <v>455.54599999999999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166</v>
      </c>
      <c r="AU219" s="242" t="s">
        <v>86</v>
      </c>
      <c r="AV219" s="13" t="s">
        <v>86</v>
      </c>
      <c r="AW219" s="13" t="s">
        <v>37</v>
      </c>
      <c r="AX219" s="13" t="s">
        <v>84</v>
      </c>
      <c r="AY219" s="242" t="s">
        <v>155</v>
      </c>
    </row>
    <row r="220" s="2" customFormat="1" ht="49.05" customHeight="1">
      <c r="A220" s="39"/>
      <c r="B220" s="40"/>
      <c r="C220" s="213" t="s">
        <v>410</v>
      </c>
      <c r="D220" s="213" t="s">
        <v>157</v>
      </c>
      <c r="E220" s="214" t="s">
        <v>368</v>
      </c>
      <c r="F220" s="215" t="s">
        <v>369</v>
      </c>
      <c r="G220" s="216" t="s">
        <v>340</v>
      </c>
      <c r="H220" s="217">
        <v>32.539000000000001</v>
      </c>
      <c r="I220" s="218"/>
      <c r="J220" s="219">
        <f>ROUND(I220*H220,2)</f>
        <v>0</v>
      </c>
      <c r="K220" s="215" t="s">
        <v>161</v>
      </c>
      <c r="L220" s="45"/>
      <c r="M220" s="220" t="s">
        <v>19</v>
      </c>
      <c r="N220" s="221" t="s">
        <v>47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162</v>
      </c>
      <c r="AT220" s="224" t="s">
        <v>157</v>
      </c>
      <c r="AU220" s="224" t="s">
        <v>86</v>
      </c>
      <c r="AY220" s="18" t="s">
        <v>155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84</v>
      </c>
      <c r="BK220" s="225">
        <f>ROUND(I220*H220,2)</f>
        <v>0</v>
      </c>
      <c r="BL220" s="18" t="s">
        <v>162</v>
      </c>
      <c r="BM220" s="224" t="s">
        <v>1797</v>
      </c>
    </row>
    <row r="221" s="2" customFormat="1">
      <c r="A221" s="39"/>
      <c r="B221" s="40"/>
      <c r="C221" s="41"/>
      <c r="D221" s="226" t="s">
        <v>164</v>
      </c>
      <c r="E221" s="41"/>
      <c r="F221" s="227" t="s">
        <v>371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164</v>
      </c>
      <c r="AU221" s="18" t="s">
        <v>86</v>
      </c>
    </row>
    <row r="222" s="12" customFormat="1" ht="22.8" customHeight="1">
      <c r="A222" s="12"/>
      <c r="B222" s="197"/>
      <c r="C222" s="198"/>
      <c r="D222" s="199" t="s">
        <v>75</v>
      </c>
      <c r="E222" s="211" t="s">
        <v>377</v>
      </c>
      <c r="F222" s="211" t="s">
        <v>378</v>
      </c>
      <c r="G222" s="198"/>
      <c r="H222" s="198"/>
      <c r="I222" s="201"/>
      <c r="J222" s="212">
        <f>BK222</f>
        <v>0</v>
      </c>
      <c r="K222" s="198"/>
      <c r="L222" s="203"/>
      <c r="M222" s="204"/>
      <c r="N222" s="205"/>
      <c r="O222" s="205"/>
      <c r="P222" s="206">
        <f>SUM(P223:P224)</f>
        <v>0</v>
      </c>
      <c r="Q222" s="205"/>
      <c r="R222" s="206">
        <f>SUM(R223:R224)</f>
        <v>0</v>
      </c>
      <c r="S222" s="205"/>
      <c r="T222" s="207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8" t="s">
        <v>84</v>
      </c>
      <c r="AT222" s="209" t="s">
        <v>75</v>
      </c>
      <c r="AU222" s="209" t="s">
        <v>84</v>
      </c>
      <c r="AY222" s="208" t="s">
        <v>155</v>
      </c>
      <c r="BK222" s="210">
        <f>SUM(BK223:BK224)</f>
        <v>0</v>
      </c>
    </row>
    <row r="223" s="2" customFormat="1" ht="55.5" customHeight="1">
      <c r="A223" s="39"/>
      <c r="B223" s="40"/>
      <c r="C223" s="213" t="s">
        <v>416</v>
      </c>
      <c r="D223" s="213" t="s">
        <v>157</v>
      </c>
      <c r="E223" s="214" t="s">
        <v>1798</v>
      </c>
      <c r="F223" s="215" t="s">
        <v>1799</v>
      </c>
      <c r="G223" s="216" t="s">
        <v>340</v>
      </c>
      <c r="H223" s="217">
        <v>21.739000000000001</v>
      </c>
      <c r="I223" s="218"/>
      <c r="J223" s="219">
        <f>ROUND(I223*H223,2)</f>
        <v>0</v>
      </c>
      <c r="K223" s="215" t="s">
        <v>161</v>
      </c>
      <c r="L223" s="45"/>
      <c r="M223" s="220" t="s">
        <v>19</v>
      </c>
      <c r="N223" s="221" t="s">
        <v>47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162</v>
      </c>
      <c r="AT223" s="224" t="s">
        <v>157</v>
      </c>
      <c r="AU223" s="224" t="s">
        <v>86</v>
      </c>
      <c r="AY223" s="18" t="s">
        <v>155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84</v>
      </c>
      <c r="BK223" s="225">
        <f>ROUND(I223*H223,2)</f>
        <v>0</v>
      </c>
      <c r="BL223" s="18" t="s">
        <v>162</v>
      </c>
      <c r="BM223" s="224" t="s">
        <v>1800</v>
      </c>
    </row>
    <row r="224" s="2" customFormat="1">
      <c r="A224" s="39"/>
      <c r="B224" s="40"/>
      <c r="C224" s="41"/>
      <c r="D224" s="226" t="s">
        <v>164</v>
      </c>
      <c r="E224" s="41"/>
      <c r="F224" s="227" t="s">
        <v>1801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164</v>
      </c>
      <c r="AU224" s="18" t="s">
        <v>86</v>
      </c>
    </row>
    <row r="225" s="12" customFormat="1" ht="25.92" customHeight="1">
      <c r="A225" s="12"/>
      <c r="B225" s="197"/>
      <c r="C225" s="198"/>
      <c r="D225" s="199" t="s">
        <v>75</v>
      </c>
      <c r="E225" s="200" t="s">
        <v>384</v>
      </c>
      <c r="F225" s="200" t="s">
        <v>385</v>
      </c>
      <c r="G225" s="198"/>
      <c r="H225" s="198"/>
      <c r="I225" s="201"/>
      <c r="J225" s="202">
        <f>BK225</f>
        <v>0</v>
      </c>
      <c r="K225" s="198"/>
      <c r="L225" s="203"/>
      <c r="M225" s="204"/>
      <c r="N225" s="205"/>
      <c r="O225" s="205"/>
      <c r="P225" s="206">
        <f>P226+P240+P252+P262+P294+P319+P329+P340+P361+P382</f>
        <v>0</v>
      </c>
      <c r="Q225" s="205"/>
      <c r="R225" s="206">
        <f>R226+R240+R252+R262+R294+R319+R329+R340+R361+R382</f>
        <v>11.532011439999998</v>
      </c>
      <c r="S225" s="205"/>
      <c r="T225" s="207">
        <f>T226+T240+T252+T262+T294+T319+T329+T340+T361+T382</f>
        <v>18.23555442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86</v>
      </c>
      <c r="AT225" s="209" t="s">
        <v>75</v>
      </c>
      <c r="AU225" s="209" t="s">
        <v>76</v>
      </c>
      <c r="AY225" s="208" t="s">
        <v>155</v>
      </c>
      <c r="BK225" s="210">
        <f>BK226+BK240+BK252+BK262+BK294+BK319+BK329+BK340+BK361+BK382</f>
        <v>0</v>
      </c>
    </row>
    <row r="226" s="12" customFormat="1" ht="22.8" customHeight="1">
      <c r="A226" s="12"/>
      <c r="B226" s="197"/>
      <c r="C226" s="198"/>
      <c r="D226" s="199" t="s">
        <v>75</v>
      </c>
      <c r="E226" s="211" t="s">
        <v>1802</v>
      </c>
      <c r="F226" s="211" t="s">
        <v>1803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SUM(P227:P239)</f>
        <v>0</v>
      </c>
      <c r="Q226" s="205"/>
      <c r="R226" s="206">
        <f>SUM(R227:R239)</f>
        <v>0.42651349999999999</v>
      </c>
      <c r="S226" s="205"/>
      <c r="T226" s="207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86</v>
      </c>
      <c r="AT226" s="209" t="s">
        <v>75</v>
      </c>
      <c r="AU226" s="209" t="s">
        <v>84</v>
      </c>
      <c r="AY226" s="208" t="s">
        <v>155</v>
      </c>
      <c r="BK226" s="210">
        <f>SUM(BK227:BK239)</f>
        <v>0</v>
      </c>
    </row>
    <row r="227" s="2" customFormat="1" ht="37.8" customHeight="1">
      <c r="A227" s="39"/>
      <c r="B227" s="40"/>
      <c r="C227" s="213" t="s">
        <v>423</v>
      </c>
      <c r="D227" s="213" t="s">
        <v>157</v>
      </c>
      <c r="E227" s="214" t="s">
        <v>1804</v>
      </c>
      <c r="F227" s="215" t="s">
        <v>1805</v>
      </c>
      <c r="G227" s="216" t="s">
        <v>160</v>
      </c>
      <c r="H227" s="217">
        <v>17.859000000000002</v>
      </c>
      <c r="I227" s="218"/>
      <c r="J227" s="219">
        <f>ROUND(I227*H227,2)</f>
        <v>0</v>
      </c>
      <c r="K227" s="215" t="s">
        <v>161</v>
      </c>
      <c r="L227" s="45"/>
      <c r="M227" s="220" t="s">
        <v>19</v>
      </c>
      <c r="N227" s="221" t="s">
        <v>47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255</v>
      </c>
      <c r="AT227" s="224" t="s">
        <v>157</v>
      </c>
      <c r="AU227" s="224" t="s">
        <v>86</v>
      </c>
      <c r="AY227" s="18" t="s">
        <v>155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84</v>
      </c>
      <c r="BK227" s="225">
        <f>ROUND(I227*H227,2)</f>
        <v>0</v>
      </c>
      <c r="BL227" s="18" t="s">
        <v>255</v>
      </c>
      <c r="BM227" s="224" t="s">
        <v>1806</v>
      </c>
    </row>
    <row r="228" s="2" customFormat="1">
      <c r="A228" s="39"/>
      <c r="B228" s="40"/>
      <c r="C228" s="41"/>
      <c r="D228" s="226" t="s">
        <v>164</v>
      </c>
      <c r="E228" s="41"/>
      <c r="F228" s="227" t="s">
        <v>1807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164</v>
      </c>
      <c r="AU228" s="18" t="s">
        <v>86</v>
      </c>
    </row>
    <row r="229" s="14" customFormat="1">
      <c r="A229" s="14"/>
      <c r="B229" s="243"/>
      <c r="C229" s="244"/>
      <c r="D229" s="233" t="s">
        <v>166</v>
      </c>
      <c r="E229" s="245" t="s">
        <v>19</v>
      </c>
      <c r="F229" s="246" t="s">
        <v>1762</v>
      </c>
      <c r="G229" s="244"/>
      <c r="H229" s="245" t="s">
        <v>19</v>
      </c>
      <c r="I229" s="247"/>
      <c r="J229" s="244"/>
      <c r="K229" s="244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166</v>
      </c>
      <c r="AU229" s="252" t="s">
        <v>86</v>
      </c>
      <c r="AV229" s="14" t="s">
        <v>84</v>
      </c>
      <c r="AW229" s="14" t="s">
        <v>37</v>
      </c>
      <c r="AX229" s="14" t="s">
        <v>76</v>
      </c>
      <c r="AY229" s="252" t="s">
        <v>155</v>
      </c>
    </row>
    <row r="230" s="13" customFormat="1">
      <c r="A230" s="13"/>
      <c r="B230" s="231"/>
      <c r="C230" s="232"/>
      <c r="D230" s="233" t="s">
        <v>166</v>
      </c>
      <c r="E230" s="234" t="s">
        <v>19</v>
      </c>
      <c r="F230" s="235" t="s">
        <v>1808</v>
      </c>
      <c r="G230" s="232"/>
      <c r="H230" s="236">
        <v>17.859000000000002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166</v>
      </c>
      <c r="AU230" s="242" t="s">
        <v>86</v>
      </c>
      <c r="AV230" s="13" t="s">
        <v>86</v>
      </c>
      <c r="AW230" s="13" t="s">
        <v>37</v>
      </c>
      <c r="AX230" s="13" t="s">
        <v>84</v>
      </c>
      <c r="AY230" s="242" t="s">
        <v>155</v>
      </c>
    </row>
    <row r="231" s="2" customFormat="1" ht="24.15" customHeight="1">
      <c r="A231" s="39"/>
      <c r="B231" s="40"/>
      <c r="C231" s="253" t="s">
        <v>430</v>
      </c>
      <c r="D231" s="253" t="s">
        <v>229</v>
      </c>
      <c r="E231" s="254" t="s">
        <v>1809</v>
      </c>
      <c r="F231" s="255" t="s">
        <v>1810</v>
      </c>
      <c r="G231" s="256" t="s">
        <v>160</v>
      </c>
      <c r="H231" s="257">
        <v>18.751999999999999</v>
      </c>
      <c r="I231" s="258"/>
      <c r="J231" s="259">
        <f>ROUND(I231*H231,2)</f>
        <v>0</v>
      </c>
      <c r="K231" s="255" t="s">
        <v>161</v>
      </c>
      <c r="L231" s="260"/>
      <c r="M231" s="261" t="s">
        <v>19</v>
      </c>
      <c r="N231" s="262" t="s">
        <v>47</v>
      </c>
      <c r="O231" s="85"/>
      <c r="P231" s="222">
        <f>O231*H231</f>
        <v>0</v>
      </c>
      <c r="Q231" s="222">
        <v>0.0025000000000000001</v>
      </c>
      <c r="R231" s="222">
        <f>Q231*H231</f>
        <v>0.046879999999999998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356</v>
      </c>
      <c r="AT231" s="224" t="s">
        <v>229</v>
      </c>
      <c r="AU231" s="224" t="s">
        <v>86</v>
      </c>
      <c r="AY231" s="18" t="s">
        <v>155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84</v>
      </c>
      <c r="BK231" s="225">
        <f>ROUND(I231*H231,2)</f>
        <v>0</v>
      </c>
      <c r="BL231" s="18" t="s">
        <v>255</v>
      </c>
      <c r="BM231" s="224" t="s">
        <v>1811</v>
      </c>
    </row>
    <row r="232" s="13" customFormat="1">
      <c r="A232" s="13"/>
      <c r="B232" s="231"/>
      <c r="C232" s="232"/>
      <c r="D232" s="233" t="s">
        <v>166</v>
      </c>
      <c r="E232" s="232"/>
      <c r="F232" s="235" t="s">
        <v>1812</v>
      </c>
      <c r="G232" s="232"/>
      <c r="H232" s="236">
        <v>18.751999999999999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166</v>
      </c>
      <c r="AU232" s="242" t="s">
        <v>86</v>
      </c>
      <c r="AV232" s="13" t="s">
        <v>86</v>
      </c>
      <c r="AW232" s="13" t="s">
        <v>4</v>
      </c>
      <c r="AX232" s="13" t="s">
        <v>84</v>
      </c>
      <c r="AY232" s="242" t="s">
        <v>155</v>
      </c>
    </row>
    <row r="233" s="2" customFormat="1" ht="44.25" customHeight="1">
      <c r="A233" s="39"/>
      <c r="B233" s="40"/>
      <c r="C233" s="213" t="s">
        <v>282</v>
      </c>
      <c r="D233" s="213" t="s">
        <v>157</v>
      </c>
      <c r="E233" s="214" t="s">
        <v>1813</v>
      </c>
      <c r="F233" s="215" t="s">
        <v>1814</v>
      </c>
      <c r="G233" s="216" t="s">
        <v>160</v>
      </c>
      <c r="H233" s="217">
        <v>16.469999999999999</v>
      </c>
      <c r="I233" s="218"/>
      <c r="J233" s="219">
        <f>ROUND(I233*H233,2)</f>
        <v>0</v>
      </c>
      <c r="K233" s="215" t="s">
        <v>161</v>
      </c>
      <c r="L233" s="45"/>
      <c r="M233" s="220" t="s">
        <v>19</v>
      </c>
      <c r="N233" s="221" t="s">
        <v>47</v>
      </c>
      <c r="O233" s="85"/>
      <c r="P233" s="222">
        <f>O233*H233</f>
        <v>0</v>
      </c>
      <c r="Q233" s="222">
        <v>0.0060000000000000001</v>
      </c>
      <c r="R233" s="222">
        <f>Q233*H233</f>
        <v>0.098819999999999991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255</v>
      </c>
      <c r="AT233" s="224" t="s">
        <v>157</v>
      </c>
      <c r="AU233" s="224" t="s">
        <v>86</v>
      </c>
      <c r="AY233" s="18" t="s">
        <v>155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84</v>
      </c>
      <c r="BK233" s="225">
        <f>ROUND(I233*H233,2)</f>
        <v>0</v>
      </c>
      <c r="BL233" s="18" t="s">
        <v>255</v>
      </c>
      <c r="BM233" s="224" t="s">
        <v>1815</v>
      </c>
    </row>
    <row r="234" s="2" customFormat="1">
      <c r="A234" s="39"/>
      <c r="B234" s="40"/>
      <c r="C234" s="41"/>
      <c r="D234" s="226" t="s">
        <v>164</v>
      </c>
      <c r="E234" s="41"/>
      <c r="F234" s="227" t="s">
        <v>1816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164</v>
      </c>
      <c r="AU234" s="18" t="s">
        <v>86</v>
      </c>
    </row>
    <row r="235" s="13" customFormat="1">
      <c r="A235" s="13"/>
      <c r="B235" s="231"/>
      <c r="C235" s="232"/>
      <c r="D235" s="233" t="s">
        <v>166</v>
      </c>
      <c r="E235" s="234" t="s">
        <v>19</v>
      </c>
      <c r="F235" s="235" t="s">
        <v>1817</v>
      </c>
      <c r="G235" s="232"/>
      <c r="H235" s="236">
        <v>16.469999999999999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166</v>
      </c>
      <c r="AU235" s="242" t="s">
        <v>86</v>
      </c>
      <c r="AV235" s="13" t="s">
        <v>86</v>
      </c>
      <c r="AW235" s="13" t="s">
        <v>37</v>
      </c>
      <c r="AX235" s="13" t="s">
        <v>84</v>
      </c>
      <c r="AY235" s="242" t="s">
        <v>155</v>
      </c>
    </row>
    <row r="236" s="2" customFormat="1" ht="24.15" customHeight="1">
      <c r="A236" s="39"/>
      <c r="B236" s="40"/>
      <c r="C236" s="253" t="s">
        <v>288</v>
      </c>
      <c r="D236" s="253" t="s">
        <v>229</v>
      </c>
      <c r="E236" s="254" t="s">
        <v>1818</v>
      </c>
      <c r="F236" s="255" t="s">
        <v>1819</v>
      </c>
      <c r="G236" s="256" t="s">
        <v>160</v>
      </c>
      <c r="H236" s="257">
        <v>18.117000000000001</v>
      </c>
      <c r="I236" s="258"/>
      <c r="J236" s="259">
        <f>ROUND(I236*H236,2)</f>
        <v>0</v>
      </c>
      <c r="K236" s="255" t="s">
        <v>161</v>
      </c>
      <c r="L236" s="260"/>
      <c r="M236" s="261" t="s">
        <v>19</v>
      </c>
      <c r="N236" s="262" t="s">
        <v>47</v>
      </c>
      <c r="O236" s="85"/>
      <c r="P236" s="222">
        <f>O236*H236</f>
        <v>0</v>
      </c>
      <c r="Q236" s="222">
        <v>0.0155</v>
      </c>
      <c r="R236" s="222">
        <f>Q236*H236</f>
        <v>0.28081349999999999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356</v>
      </c>
      <c r="AT236" s="224" t="s">
        <v>229</v>
      </c>
      <c r="AU236" s="224" t="s">
        <v>86</v>
      </c>
      <c r="AY236" s="18" t="s">
        <v>155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84</v>
      </c>
      <c r="BK236" s="225">
        <f>ROUND(I236*H236,2)</f>
        <v>0</v>
      </c>
      <c r="BL236" s="18" t="s">
        <v>255</v>
      </c>
      <c r="BM236" s="224" t="s">
        <v>1820</v>
      </c>
    </row>
    <row r="237" s="13" customFormat="1">
      <c r="A237" s="13"/>
      <c r="B237" s="231"/>
      <c r="C237" s="232"/>
      <c r="D237" s="233" t="s">
        <v>166</v>
      </c>
      <c r="E237" s="232"/>
      <c r="F237" s="235" t="s">
        <v>1821</v>
      </c>
      <c r="G237" s="232"/>
      <c r="H237" s="236">
        <v>18.117000000000001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166</v>
      </c>
      <c r="AU237" s="242" t="s">
        <v>86</v>
      </c>
      <c r="AV237" s="13" t="s">
        <v>86</v>
      </c>
      <c r="AW237" s="13" t="s">
        <v>4</v>
      </c>
      <c r="AX237" s="13" t="s">
        <v>84</v>
      </c>
      <c r="AY237" s="242" t="s">
        <v>155</v>
      </c>
    </row>
    <row r="238" s="2" customFormat="1" ht="49.05" customHeight="1">
      <c r="A238" s="39"/>
      <c r="B238" s="40"/>
      <c r="C238" s="213" t="s">
        <v>373</v>
      </c>
      <c r="D238" s="213" t="s">
        <v>157</v>
      </c>
      <c r="E238" s="214" t="s">
        <v>1822</v>
      </c>
      <c r="F238" s="215" t="s">
        <v>1823</v>
      </c>
      <c r="G238" s="216" t="s">
        <v>340</v>
      </c>
      <c r="H238" s="217">
        <v>0.42699999999999999</v>
      </c>
      <c r="I238" s="218"/>
      <c r="J238" s="219">
        <f>ROUND(I238*H238,2)</f>
        <v>0</v>
      </c>
      <c r="K238" s="215" t="s">
        <v>161</v>
      </c>
      <c r="L238" s="45"/>
      <c r="M238" s="220" t="s">
        <v>19</v>
      </c>
      <c r="N238" s="221" t="s">
        <v>47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255</v>
      </c>
      <c r="AT238" s="224" t="s">
        <v>157</v>
      </c>
      <c r="AU238" s="224" t="s">
        <v>86</v>
      </c>
      <c r="AY238" s="18" t="s">
        <v>155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84</v>
      </c>
      <c r="BK238" s="225">
        <f>ROUND(I238*H238,2)</f>
        <v>0</v>
      </c>
      <c r="BL238" s="18" t="s">
        <v>255</v>
      </c>
      <c r="BM238" s="224" t="s">
        <v>1824</v>
      </c>
    </row>
    <row r="239" s="2" customFormat="1">
      <c r="A239" s="39"/>
      <c r="B239" s="40"/>
      <c r="C239" s="41"/>
      <c r="D239" s="226" t="s">
        <v>164</v>
      </c>
      <c r="E239" s="41"/>
      <c r="F239" s="227" t="s">
        <v>1825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164</v>
      </c>
      <c r="AU239" s="18" t="s">
        <v>86</v>
      </c>
    </row>
    <row r="240" s="12" customFormat="1" ht="22.8" customHeight="1">
      <c r="A240" s="12"/>
      <c r="B240" s="197"/>
      <c r="C240" s="198"/>
      <c r="D240" s="199" t="s">
        <v>75</v>
      </c>
      <c r="E240" s="211" t="s">
        <v>1826</v>
      </c>
      <c r="F240" s="211" t="s">
        <v>1827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SUM(P241:P251)</f>
        <v>0</v>
      </c>
      <c r="Q240" s="205"/>
      <c r="R240" s="206">
        <f>SUM(R241:R251)</f>
        <v>0.50273339999999989</v>
      </c>
      <c r="S240" s="205"/>
      <c r="T240" s="207">
        <f>SUM(T241:T251)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86</v>
      </c>
      <c r="AT240" s="209" t="s">
        <v>75</v>
      </c>
      <c r="AU240" s="209" t="s">
        <v>84</v>
      </c>
      <c r="AY240" s="208" t="s">
        <v>155</v>
      </c>
      <c r="BK240" s="210">
        <f>SUM(BK241:BK251)</f>
        <v>0</v>
      </c>
    </row>
    <row r="241" s="2" customFormat="1" ht="62.7" customHeight="1">
      <c r="A241" s="39"/>
      <c r="B241" s="40"/>
      <c r="C241" s="213" t="s">
        <v>632</v>
      </c>
      <c r="D241" s="213" t="s">
        <v>157</v>
      </c>
      <c r="E241" s="214" t="s">
        <v>1828</v>
      </c>
      <c r="F241" s="215" t="s">
        <v>1829</v>
      </c>
      <c r="G241" s="216" t="s">
        <v>160</v>
      </c>
      <c r="H241" s="217">
        <v>16.489999999999998</v>
      </c>
      <c r="I241" s="218"/>
      <c r="J241" s="219">
        <f>ROUND(I241*H241,2)</f>
        <v>0</v>
      </c>
      <c r="K241" s="215" t="s">
        <v>161</v>
      </c>
      <c r="L241" s="45"/>
      <c r="M241" s="220" t="s">
        <v>19</v>
      </c>
      <c r="N241" s="221" t="s">
        <v>47</v>
      </c>
      <c r="O241" s="85"/>
      <c r="P241" s="222">
        <f>O241*H241</f>
        <v>0</v>
      </c>
      <c r="Q241" s="222">
        <v>0.013559999999999999</v>
      </c>
      <c r="R241" s="222">
        <f>Q241*H241</f>
        <v>0.22360439999999995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255</v>
      </c>
      <c r="AT241" s="224" t="s">
        <v>157</v>
      </c>
      <c r="AU241" s="224" t="s">
        <v>86</v>
      </c>
      <c r="AY241" s="18" t="s">
        <v>155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84</v>
      </c>
      <c r="BK241" s="225">
        <f>ROUND(I241*H241,2)</f>
        <v>0</v>
      </c>
      <c r="BL241" s="18" t="s">
        <v>255</v>
      </c>
      <c r="BM241" s="224" t="s">
        <v>1830</v>
      </c>
    </row>
    <row r="242" s="2" customFormat="1">
      <c r="A242" s="39"/>
      <c r="B242" s="40"/>
      <c r="C242" s="41"/>
      <c r="D242" s="226" t="s">
        <v>164</v>
      </c>
      <c r="E242" s="41"/>
      <c r="F242" s="227" t="s">
        <v>1831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164</v>
      </c>
      <c r="AU242" s="18" t="s">
        <v>86</v>
      </c>
    </row>
    <row r="243" s="13" customFormat="1">
      <c r="A243" s="13"/>
      <c r="B243" s="231"/>
      <c r="C243" s="232"/>
      <c r="D243" s="233" t="s">
        <v>166</v>
      </c>
      <c r="E243" s="234" t="s">
        <v>19</v>
      </c>
      <c r="F243" s="235" t="s">
        <v>1832</v>
      </c>
      <c r="G243" s="232"/>
      <c r="H243" s="236">
        <v>9.4499999999999993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166</v>
      </c>
      <c r="AU243" s="242" t="s">
        <v>86</v>
      </c>
      <c r="AV243" s="13" t="s">
        <v>86</v>
      </c>
      <c r="AW243" s="13" t="s">
        <v>37</v>
      </c>
      <c r="AX243" s="13" t="s">
        <v>76</v>
      </c>
      <c r="AY243" s="242" t="s">
        <v>155</v>
      </c>
    </row>
    <row r="244" s="13" customFormat="1">
      <c r="A244" s="13"/>
      <c r="B244" s="231"/>
      <c r="C244" s="232"/>
      <c r="D244" s="233" t="s">
        <v>166</v>
      </c>
      <c r="E244" s="234" t="s">
        <v>19</v>
      </c>
      <c r="F244" s="235" t="s">
        <v>1833</v>
      </c>
      <c r="G244" s="232"/>
      <c r="H244" s="236">
        <v>4.9400000000000004</v>
      </c>
      <c r="I244" s="237"/>
      <c r="J244" s="232"/>
      <c r="K244" s="232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166</v>
      </c>
      <c r="AU244" s="242" t="s">
        <v>86</v>
      </c>
      <c r="AV244" s="13" t="s">
        <v>86</v>
      </c>
      <c r="AW244" s="13" t="s">
        <v>37</v>
      </c>
      <c r="AX244" s="13" t="s">
        <v>76</v>
      </c>
      <c r="AY244" s="242" t="s">
        <v>155</v>
      </c>
    </row>
    <row r="245" s="13" customFormat="1">
      <c r="A245" s="13"/>
      <c r="B245" s="231"/>
      <c r="C245" s="232"/>
      <c r="D245" s="233" t="s">
        <v>166</v>
      </c>
      <c r="E245" s="234" t="s">
        <v>19</v>
      </c>
      <c r="F245" s="235" t="s">
        <v>1834</v>
      </c>
      <c r="G245" s="232"/>
      <c r="H245" s="236">
        <v>2.1000000000000001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166</v>
      </c>
      <c r="AU245" s="242" t="s">
        <v>86</v>
      </c>
      <c r="AV245" s="13" t="s">
        <v>86</v>
      </c>
      <c r="AW245" s="13" t="s">
        <v>37</v>
      </c>
      <c r="AX245" s="13" t="s">
        <v>76</v>
      </c>
      <c r="AY245" s="242" t="s">
        <v>155</v>
      </c>
    </row>
    <row r="246" s="15" customFormat="1">
      <c r="A246" s="15"/>
      <c r="B246" s="264"/>
      <c r="C246" s="265"/>
      <c r="D246" s="233" t="s">
        <v>166</v>
      </c>
      <c r="E246" s="266" t="s">
        <v>19</v>
      </c>
      <c r="F246" s="267" t="s">
        <v>307</v>
      </c>
      <c r="G246" s="265"/>
      <c r="H246" s="268">
        <v>16.490000000000002</v>
      </c>
      <c r="I246" s="269"/>
      <c r="J246" s="265"/>
      <c r="K246" s="265"/>
      <c r="L246" s="270"/>
      <c r="M246" s="271"/>
      <c r="N246" s="272"/>
      <c r="O246" s="272"/>
      <c r="P246" s="272"/>
      <c r="Q246" s="272"/>
      <c r="R246" s="272"/>
      <c r="S246" s="272"/>
      <c r="T246" s="27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4" t="s">
        <v>166</v>
      </c>
      <c r="AU246" s="274" t="s">
        <v>86</v>
      </c>
      <c r="AV246" s="15" t="s">
        <v>162</v>
      </c>
      <c r="AW246" s="15" t="s">
        <v>37</v>
      </c>
      <c r="AX246" s="15" t="s">
        <v>84</v>
      </c>
      <c r="AY246" s="274" t="s">
        <v>155</v>
      </c>
    </row>
    <row r="247" s="2" customFormat="1" ht="49.05" customHeight="1">
      <c r="A247" s="39"/>
      <c r="B247" s="40"/>
      <c r="C247" s="213" t="s">
        <v>719</v>
      </c>
      <c r="D247" s="213" t="s">
        <v>157</v>
      </c>
      <c r="E247" s="214" t="s">
        <v>1835</v>
      </c>
      <c r="F247" s="215" t="s">
        <v>1836</v>
      </c>
      <c r="G247" s="216" t="s">
        <v>160</v>
      </c>
      <c r="H247" s="217">
        <v>17.699999999999999</v>
      </c>
      <c r="I247" s="218"/>
      <c r="J247" s="219">
        <f>ROUND(I247*H247,2)</f>
        <v>0</v>
      </c>
      <c r="K247" s="215" t="s">
        <v>161</v>
      </c>
      <c r="L247" s="45"/>
      <c r="M247" s="220" t="s">
        <v>19</v>
      </c>
      <c r="N247" s="221" t="s">
        <v>47</v>
      </c>
      <c r="O247" s="85"/>
      <c r="P247" s="222">
        <f>O247*H247</f>
        <v>0</v>
      </c>
      <c r="Q247" s="222">
        <v>0.015769999999999999</v>
      </c>
      <c r="R247" s="222">
        <f>Q247*H247</f>
        <v>0.27912899999999996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255</v>
      </c>
      <c r="AT247" s="224" t="s">
        <v>157</v>
      </c>
      <c r="AU247" s="224" t="s">
        <v>86</v>
      </c>
      <c r="AY247" s="18" t="s">
        <v>155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84</v>
      </c>
      <c r="BK247" s="225">
        <f>ROUND(I247*H247,2)</f>
        <v>0</v>
      </c>
      <c r="BL247" s="18" t="s">
        <v>255</v>
      </c>
      <c r="BM247" s="224" t="s">
        <v>1837</v>
      </c>
    </row>
    <row r="248" s="2" customFormat="1">
      <c r="A248" s="39"/>
      <c r="B248" s="40"/>
      <c r="C248" s="41"/>
      <c r="D248" s="226" t="s">
        <v>164</v>
      </c>
      <c r="E248" s="41"/>
      <c r="F248" s="227" t="s">
        <v>1838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164</v>
      </c>
      <c r="AU248" s="18" t="s">
        <v>86</v>
      </c>
    </row>
    <row r="249" s="13" customFormat="1">
      <c r="A249" s="13"/>
      <c r="B249" s="231"/>
      <c r="C249" s="232"/>
      <c r="D249" s="233" t="s">
        <v>166</v>
      </c>
      <c r="E249" s="234" t="s">
        <v>19</v>
      </c>
      <c r="F249" s="235" t="s">
        <v>1839</v>
      </c>
      <c r="G249" s="232"/>
      <c r="H249" s="236">
        <v>17.699999999999999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166</v>
      </c>
      <c r="AU249" s="242" t="s">
        <v>86</v>
      </c>
      <c r="AV249" s="13" t="s">
        <v>86</v>
      </c>
      <c r="AW249" s="13" t="s">
        <v>37</v>
      </c>
      <c r="AX249" s="13" t="s">
        <v>84</v>
      </c>
      <c r="AY249" s="242" t="s">
        <v>155</v>
      </c>
    </row>
    <row r="250" s="2" customFormat="1" ht="76.35" customHeight="1">
      <c r="A250" s="39"/>
      <c r="B250" s="40"/>
      <c r="C250" s="213" t="s">
        <v>635</v>
      </c>
      <c r="D250" s="213" t="s">
        <v>157</v>
      </c>
      <c r="E250" s="214" t="s">
        <v>1840</v>
      </c>
      <c r="F250" s="215" t="s">
        <v>1841</v>
      </c>
      <c r="G250" s="216" t="s">
        <v>340</v>
      </c>
      <c r="H250" s="217">
        <v>0.503</v>
      </c>
      <c r="I250" s="218"/>
      <c r="J250" s="219">
        <f>ROUND(I250*H250,2)</f>
        <v>0</v>
      </c>
      <c r="K250" s="215" t="s">
        <v>161</v>
      </c>
      <c r="L250" s="45"/>
      <c r="M250" s="220" t="s">
        <v>19</v>
      </c>
      <c r="N250" s="221" t="s">
        <v>47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255</v>
      </c>
      <c r="AT250" s="224" t="s">
        <v>157</v>
      </c>
      <c r="AU250" s="224" t="s">
        <v>86</v>
      </c>
      <c r="AY250" s="18" t="s">
        <v>155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84</v>
      </c>
      <c r="BK250" s="225">
        <f>ROUND(I250*H250,2)</f>
        <v>0</v>
      </c>
      <c r="BL250" s="18" t="s">
        <v>255</v>
      </c>
      <c r="BM250" s="224" t="s">
        <v>1842</v>
      </c>
    </row>
    <row r="251" s="2" customFormat="1">
      <c r="A251" s="39"/>
      <c r="B251" s="40"/>
      <c r="C251" s="41"/>
      <c r="D251" s="226" t="s">
        <v>164</v>
      </c>
      <c r="E251" s="41"/>
      <c r="F251" s="227" t="s">
        <v>1843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164</v>
      </c>
      <c r="AU251" s="18" t="s">
        <v>86</v>
      </c>
    </row>
    <row r="252" s="12" customFormat="1" ht="22.8" customHeight="1">
      <c r="A252" s="12"/>
      <c r="B252" s="197"/>
      <c r="C252" s="198"/>
      <c r="D252" s="199" t="s">
        <v>75</v>
      </c>
      <c r="E252" s="211" t="s">
        <v>1844</v>
      </c>
      <c r="F252" s="211" t="s">
        <v>1845</v>
      </c>
      <c r="G252" s="198"/>
      <c r="H252" s="198"/>
      <c r="I252" s="201"/>
      <c r="J252" s="212">
        <f>BK252</f>
        <v>0</v>
      </c>
      <c r="K252" s="198"/>
      <c r="L252" s="203"/>
      <c r="M252" s="204"/>
      <c r="N252" s="205"/>
      <c r="O252" s="205"/>
      <c r="P252" s="206">
        <f>SUM(P253:P261)</f>
        <v>0</v>
      </c>
      <c r="Q252" s="205"/>
      <c r="R252" s="206">
        <f>SUM(R253:R261)</f>
        <v>0.050371249999999999</v>
      </c>
      <c r="S252" s="205"/>
      <c r="T252" s="207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86</v>
      </c>
      <c r="AT252" s="209" t="s">
        <v>75</v>
      </c>
      <c r="AU252" s="209" t="s">
        <v>84</v>
      </c>
      <c r="AY252" s="208" t="s">
        <v>155</v>
      </c>
      <c r="BK252" s="210">
        <f>SUM(BK253:BK261)</f>
        <v>0</v>
      </c>
    </row>
    <row r="253" s="2" customFormat="1" ht="37.8" customHeight="1">
      <c r="A253" s="39"/>
      <c r="B253" s="40"/>
      <c r="C253" s="213" t="s">
        <v>726</v>
      </c>
      <c r="D253" s="213" t="s">
        <v>157</v>
      </c>
      <c r="E253" s="214" t="s">
        <v>1846</v>
      </c>
      <c r="F253" s="215" t="s">
        <v>1847</v>
      </c>
      <c r="G253" s="216" t="s">
        <v>186</v>
      </c>
      <c r="H253" s="217">
        <v>17.074999999999999</v>
      </c>
      <c r="I253" s="218"/>
      <c r="J253" s="219">
        <f>ROUND(I253*H253,2)</f>
        <v>0</v>
      </c>
      <c r="K253" s="215" t="s">
        <v>161</v>
      </c>
      <c r="L253" s="45"/>
      <c r="M253" s="220" t="s">
        <v>19</v>
      </c>
      <c r="N253" s="221" t="s">
        <v>47</v>
      </c>
      <c r="O253" s="85"/>
      <c r="P253" s="222">
        <f>O253*H253</f>
        <v>0</v>
      </c>
      <c r="Q253" s="222">
        <v>0.0029499999999999999</v>
      </c>
      <c r="R253" s="222">
        <f>Q253*H253</f>
        <v>0.050371249999999999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255</v>
      </c>
      <c r="AT253" s="224" t="s">
        <v>157</v>
      </c>
      <c r="AU253" s="224" t="s">
        <v>86</v>
      </c>
      <c r="AY253" s="18" t="s">
        <v>155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84</v>
      </c>
      <c r="BK253" s="225">
        <f>ROUND(I253*H253,2)</f>
        <v>0</v>
      </c>
      <c r="BL253" s="18" t="s">
        <v>255</v>
      </c>
      <c r="BM253" s="224" t="s">
        <v>1848</v>
      </c>
    </row>
    <row r="254" s="2" customFormat="1">
      <c r="A254" s="39"/>
      <c r="B254" s="40"/>
      <c r="C254" s="41"/>
      <c r="D254" s="226" t="s">
        <v>164</v>
      </c>
      <c r="E254" s="41"/>
      <c r="F254" s="227" t="s">
        <v>1849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164</v>
      </c>
      <c r="AU254" s="18" t="s">
        <v>86</v>
      </c>
    </row>
    <row r="255" s="13" customFormat="1">
      <c r="A255" s="13"/>
      <c r="B255" s="231"/>
      <c r="C255" s="232"/>
      <c r="D255" s="233" t="s">
        <v>166</v>
      </c>
      <c r="E255" s="234" t="s">
        <v>19</v>
      </c>
      <c r="F255" s="235" t="s">
        <v>1850</v>
      </c>
      <c r="G255" s="232"/>
      <c r="H255" s="236">
        <v>4.2000000000000002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166</v>
      </c>
      <c r="AU255" s="242" t="s">
        <v>86</v>
      </c>
      <c r="AV255" s="13" t="s">
        <v>86</v>
      </c>
      <c r="AW255" s="13" t="s">
        <v>37</v>
      </c>
      <c r="AX255" s="13" t="s">
        <v>76</v>
      </c>
      <c r="AY255" s="242" t="s">
        <v>155</v>
      </c>
    </row>
    <row r="256" s="13" customFormat="1">
      <c r="A256" s="13"/>
      <c r="B256" s="231"/>
      <c r="C256" s="232"/>
      <c r="D256" s="233" t="s">
        <v>166</v>
      </c>
      <c r="E256" s="234" t="s">
        <v>19</v>
      </c>
      <c r="F256" s="235" t="s">
        <v>1851</v>
      </c>
      <c r="G256" s="232"/>
      <c r="H256" s="236">
        <v>4.0750000000000002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166</v>
      </c>
      <c r="AU256" s="242" t="s">
        <v>86</v>
      </c>
      <c r="AV256" s="13" t="s">
        <v>86</v>
      </c>
      <c r="AW256" s="13" t="s">
        <v>37</v>
      </c>
      <c r="AX256" s="13" t="s">
        <v>76</v>
      </c>
      <c r="AY256" s="242" t="s">
        <v>155</v>
      </c>
    </row>
    <row r="257" s="13" customFormat="1">
      <c r="A257" s="13"/>
      <c r="B257" s="231"/>
      <c r="C257" s="232"/>
      <c r="D257" s="233" t="s">
        <v>166</v>
      </c>
      <c r="E257" s="234" t="s">
        <v>19</v>
      </c>
      <c r="F257" s="235" t="s">
        <v>162</v>
      </c>
      <c r="G257" s="232"/>
      <c r="H257" s="236">
        <v>4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166</v>
      </c>
      <c r="AU257" s="242" t="s">
        <v>86</v>
      </c>
      <c r="AV257" s="13" t="s">
        <v>86</v>
      </c>
      <c r="AW257" s="13" t="s">
        <v>37</v>
      </c>
      <c r="AX257" s="13" t="s">
        <v>76</v>
      </c>
      <c r="AY257" s="242" t="s">
        <v>155</v>
      </c>
    </row>
    <row r="258" s="13" customFormat="1">
      <c r="A258" s="13"/>
      <c r="B258" s="231"/>
      <c r="C258" s="232"/>
      <c r="D258" s="233" t="s">
        <v>166</v>
      </c>
      <c r="E258" s="234" t="s">
        <v>19</v>
      </c>
      <c r="F258" s="235" t="s">
        <v>1852</v>
      </c>
      <c r="G258" s="232"/>
      <c r="H258" s="236">
        <v>4.7999999999999998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166</v>
      </c>
      <c r="AU258" s="242" t="s">
        <v>86</v>
      </c>
      <c r="AV258" s="13" t="s">
        <v>86</v>
      </c>
      <c r="AW258" s="13" t="s">
        <v>37</v>
      </c>
      <c r="AX258" s="13" t="s">
        <v>76</v>
      </c>
      <c r="AY258" s="242" t="s">
        <v>155</v>
      </c>
    </row>
    <row r="259" s="15" customFormat="1">
      <c r="A259" s="15"/>
      <c r="B259" s="264"/>
      <c r="C259" s="265"/>
      <c r="D259" s="233" t="s">
        <v>166</v>
      </c>
      <c r="E259" s="266" t="s">
        <v>19</v>
      </c>
      <c r="F259" s="267" t="s">
        <v>307</v>
      </c>
      <c r="G259" s="265"/>
      <c r="H259" s="268">
        <v>17.074999999999999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166</v>
      </c>
      <c r="AU259" s="274" t="s">
        <v>86</v>
      </c>
      <c r="AV259" s="15" t="s">
        <v>162</v>
      </c>
      <c r="AW259" s="15" t="s">
        <v>37</v>
      </c>
      <c r="AX259" s="15" t="s">
        <v>84</v>
      </c>
      <c r="AY259" s="274" t="s">
        <v>155</v>
      </c>
    </row>
    <row r="260" s="2" customFormat="1" ht="55.5" customHeight="1">
      <c r="A260" s="39"/>
      <c r="B260" s="40"/>
      <c r="C260" s="213" t="s">
        <v>638</v>
      </c>
      <c r="D260" s="213" t="s">
        <v>157</v>
      </c>
      <c r="E260" s="214" t="s">
        <v>1853</v>
      </c>
      <c r="F260" s="215" t="s">
        <v>1854</v>
      </c>
      <c r="G260" s="216" t="s">
        <v>340</v>
      </c>
      <c r="H260" s="217">
        <v>0.050000000000000003</v>
      </c>
      <c r="I260" s="218"/>
      <c r="J260" s="219">
        <f>ROUND(I260*H260,2)</f>
        <v>0</v>
      </c>
      <c r="K260" s="215" t="s">
        <v>161</v>
      </c>
      <c r="L260" s="45"/>
      <c r="M260" s="220" t="s">
        <v>19</v>
      </c>
      <c r="N260" s="221" t="s">
        <v>47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255</v>
      </c>
      <c r="AT260" s="224" t="s">
        <v>157</v>
      </c>
      <c r="AU260" s="224" t="s">
        <v>86</v>
      </c>
      <c r="AY260" s="18" t="s">
        <v>155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84</v>
      </c>
      <c r="BK260" s="225">
        <f>ROUND(I260*H260,2)</f>
        <v>0</v>
      </c>
      <c r="BL260" s="18" t="s">
        <v>255</v>
      </c>
      <c r="BM260" s="224" t="s">
        <v>1855</v>
      </c>
    </row>
    <row r="261" s="2" customFormat="1">
      <c r="A261" s="39"/>
      <c r="B261" s="40"/>
      <c r="C261" s="41"/>
      <c r="D261" s="226" t="s">
        <v>164</v>
      </c>
      <c r="E261" s="41"/>
      <c r="F261" s="227" t="s">
        <v>1856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164</v>
      </c>
      <c r="AU261" s="18" t="s">
        <v>86</v>
      </c>
    </row>
    <row r="262" s="12" customFormat="1" ht="22.8" customHeight="1">
      <c r="A262" s="12"/>
      <c r="B262" s="197"/>
      <c r="C262" s="198"/>
      <c r="D262" s="199" t="s">
        <v>75</v>
      </c>
      <c r="E262" s="211" t="s">
        <v>1857</v>
      </c>
      <c r="F262" s="211" t="s">
        <v>1858</v>
      </c>
      <c r="G262" s="198"/>
      <c r="H262" s="198"/>
      <c r="I262" s="201"/>
      <c r="J262" s="212">
        <f>BK262</f>
        <v>0</v>
      </c>
      <c r="K262" s="198"/>
      <c r="L262" s="203"/>
      <c r="M262" s="204"/>
      <c r="N262" s="205"/>
      <c r="O262" s="205"/>
      <c r="P262" s="206">
        <f>SUM(P263:P293)</f>
        <v>0</v>
      </c>
      <c r="Q262" s="205"/>
      <c r="R262" s="206">
        <f>SUM(R263:R293)</f>
        <v>1.3040273500000001</v>
      </c>
      <c r="S262" s="205"/>
      <c r="T262" s="207">
        <f>SUM(T263:T293)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8" t="s">
        <v>86</v>
      </c>
      <c r="AT262" s="209" t="s">
        <v>75</v>
      </c>
      <c r="AU262" s="209" t="s">
        <v>84</v>
      </c>
      <c r="AY262" s="208" t="s">
        <v>155</v>
      </c>
      <c r="BK262" s="210">
        <f>SUM(BK263:BK293)</f>
        <v>0</v>
      </c>
    </row>
    <row r="263" s="2" customFormat="1" ht="33" customHeight="1">
      <c r="A263" s="39"/>
      <c r="B263" s="40"/>
      <c r="C263" s="213" t="s">
        <v>1313</v>
      </c>
      <c r="D263" s="213" t="s">
        <v>157</v>
      </c>
      <c r="E263" s="214" t="s">
        <v>1859</v>
      </c>
      <c r="F263" s="215" t="s">
        <v>1860</v>
      </c>
      <c r="G263" s="216" t="s">
        <v>160</v>
      </c>
      <c r="H263" s="217">
        <v>27.32</v>
      </c>
      <c r="I263" s="218"/>
      <c r="J263" s="219">
        <f>ROUND(I263*H263,2)</f>
        <v>0</v>
      </c>
      <c r="K263" s="215" t="s">
        <v>161</v>
      </c>
      <c r="L263" s="45"/>
      <c r="M263" s="220" t="s">
        <v>19</v>
      </c>
      <c r="N263" s="221" t="s">
        <v>47</v>
      </c>
      <c r="O263" s="85"/>
      <c r="P263" s="222">
        <f>O263*H263</f>
        <v>0</v>
      </c>
      <c r="Q263" s="222">
        <v>0.00025000000000000001</v>
      </c>
      <c r="R263" s="222">
        <f>Q263*H263</f>
        <v>0.0068300000000000001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255</v>
      </c>
      <c r="AT263" s="224" t="s">
        <v>157</v>
      </c>
      <c r="AU263" s="224" t="s">
        <v>86</v>
      </c>
      <c r="AY263" s="18" t="s">
        <v>155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84</v>
      </c>
      <c r="BK263" s="225">
        <f>ROUND(I263*H263,2)</f>
        <v>0</v>
      </c>
      <c r="BL263" s="18" t="s">
        <v>255</v>
      </c>
      <c r="BM263" s="224" t="s">
        <v>1861</v>
      </c>
    </row>
    <row r="264" s="2" customFormat="1">
      <c r="A264" s="39"/>
      <c r="B264" s="40"/>
      <c r="C264" s="41"/>
      <c r="D264" s="226" t="s">
        <v>164</v>
      </c>
      <c r="E264" s="41"/>
      <c r="F264" s="227" t="s">
        <v>1862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164</v>
      </c>
      <c r="AU264" s="18" t="s">
        <v>86</v>
      </c>
    </row>
    <row r="265" s="13" customFormat="1">
      <c r="A265" s="13"/>
      <c r="B265" s="231"/>
      <c r="C265" s="232"/>
      <c r="D265" s="233" t="s">
        <v>166</v>
      </c>
      <c r="E265" s="234" t="s">
        <v>19</v>
      </c>
      <c r="F265" s="235" t="s">
        <v>1863</v>
      </c>
      <c r="G265" s="232"/>
      <c r="H265" s="236">
        <v>6.7199999999999998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166</v>
      </c>
      <c r="AU265" s="242" t="s">
        <v>86</v>
      </c>
      <c r="AV265" s="13" t="s">
        <v>86</v>
      </c>
      <c r="AW265" s="13" t="s">
        <v>37</v>
      </c>
      <c r="AX265" s="13" t="s">
        <v>76</v>
      </c>
      <c r="AY265" s="242" t="s">
        <v>155</v>
      </c>
    </row>
    <row r="266" s="13" customFormat="1">
      <c r="A266" s="13"/>
      <c r="B266" s="231"/>
      <c r="C266" s="232"/>
      <c r="D266" s="233" t="s">
        <v>166</v>
      </c>
      <c r="E266" s="234" t="s">
        <v>19</v>
      </c>
      <c r="F266" s="235" t="s">
        <v>1864</v>
      </c>
      <c r="G266" s="232"/>
      <c r="H266" s="236">
        <v>6.5199999999999996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166</v>
      </c>
      <c r="AU266" s="242" t="s">
        <v>86</v>
      </c>
      <c r="AV266" s="13" t="s">
        <v>86</v>
      </c>
      <c r="AW266" s="13" t="s">
        <v>37</v>
      </c>
      <c r="AX266" s="13" t="s">
        <v>76</v>
      </c>
      <c r="AY266" s="242" t="s">
        <v>155</v>
      </c>
    </row>
    <row r="267" s="13" customFormat="1">
      <c r="A267" s="13"/>
      <c r="B267" s="231"/>
      <c r="C267" s="232"/>
      <c r="D267" s="233" t="s">
        <v>166</v>
      </c>
      <c r="E267" s="234" t="s">
        <v>19</v>
      </c>
      <c r="F267" s="235" t="s">
        <v>1865</v>
      </c>
      <c r="G267" s="232"/>
      <c r="H267" s="236">
        <v>6.4000000000000004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166</v>
      </c>
      <c r="AU267" s="242" t="s">
        <v>86</v>
      </c>
      <c r="AV267" s="13" t="s">
        <v>86</v>
      </c>
      <c r="AW267" s="13" t="s">
        <v>37</v>
      </c>
      <c r="AX267" s="13" t="s">
        <v>76</v>
      </c>
      <c r="AY267" s="242" t="s">
        <v>155</v>
      </c>
    </row>
    <row r="268" s="13" customFormat="1">
      <c r="A268" s="13"/>
      <c r="B268" s="231"/>
      <c r="C268" s="232"/>
      <c r="D268" s="233" t="s">
        <v>166</v>
      </c>
      <c r="E268" s="234" t="s">
        <v>19</v>
      </c>
      <c r="F268" s="235" t="s">
        <v>1866</v>
      </c>
      <c r="G268" s="232"/>
      <c r="H268" s="236">
        <v>7.6799999999999997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166</v>
      </c>
      <c r="AU268" s="242" t="s">
        <v>86</v>
      </c>
      <c r="AV268" s="13" t="s">
        <v>86</v>
      </c>
      <c r="AW268" s="13" t="s">
        <v>37</v>
      </c>
      <c r="AX268" s="13" t="s">
        <v>76</v>
      </c>
      <c r="AY268" s="242" t="s">
        <v>155</v>
      </c>
    </row>
    <row r="269" s="15" customFormat="1">
      <c r="A269" s="15"/>
      <c r="B269" s="264"/>
      <c r="C269" s="265"/>
      <c r="D269" s="233" t="s">
        <v>166</v>
      </c>
      <c r="E269" s="266" t="s">
        <v>19</v>
      </c>
      <c r="F269" s="267" t="s">
        <v>307</v>
      </c>
      <c r="G269" s="265"/>
      <c r="H269" s="268">
        <v>27.32</v>
      </c>
      <c r="I269" s="269"/>
      <c r="J269" s="265"/>
      <c r="K269" s="265"/>
      <c r="L269" s="270"/>
      <c r="M269" s="271"/>
      <c r="N269" s="272"/>
      <c r="O269" s="272"/>
      <c r="P269" s="272"/>
      <c r="Q269" s="272"/>
      <c r="R269" s="272"/>
      <c r="S269" s="272"/>
      <c r="T269" s="27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4" t="s">
        <v>166</v>
      </c>
      <c r="AU269" s="274" t="s">
        <v>86</v>
      </c>
      <c r="AV269" s="15" t="s">
        <v>162</v>
      </c>
      <c r="AW269" s="15" t="s">
        <v>37</v>
      </c>
      <c r="AX269" s="15" t="s">
        <v>84</v>
      </c>
      <c r="AY269" s="274" t="s">
        <v>155</v>
      </c>
    </row>
    <row r="270" s="2" customFormat="1" ht="24.15" customHeight="1">
      <c r="A270" s="39"/>
      <c r="B270" s="40"/>
      <c r="C270" s="253" t="s">
        <v>645</v>
      </c>
      <c r="D270" s="253" t="s">
        <v>229</v>
      </c>
      <c r="E270" s="254" t="s">
        <v>1867</v>
      </c>
      <c r="F270" s="255" t="s">
        <v>1868</v>
      </c>
      <c r="G270" s="256" t="s">
        <v>160</v>
      </c>
      <c r="H270" s="257">
        <v>27.32</v>
      </c>
      <c r="I270" s="258"/>
      <c r="J270" s="259">
        <f>ROUND(I270*H270,2)</f>
        <v>0</v>
      </c>
      <c r="K270" s="255" t="s">
        <v>161</v>
      </c>
      <c r="L270" s="260"/>
      <c r="M270" s="261" t="s">
        <v>19</v>
      </c>
      <c r="N270" s="262" t="s">
        <v>47</v>
      </c>
      <c r="O270" s="85"/>
      <c r="P270" s="222">
        <f>O270*H270</f>
        <v>0</v>
      </c>
      <c r="Q270" s="222">
        <v>0.036420000000000001</v>
      </c>
      <c r="R270" s="222">
        <f>Q270*H270</f>
        <v>0.99499440000000006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356</v>
      </c>
      <c r="AT270" s="224" t="s">
        <v>229</v>
      </c>
      <c r="AU270" s="224" t="s">
        <v>86</v>
      </c>
      <c r="AY270" s="18" t="s">
        <v>155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84</v>
      </c>
      <c r="BK270" s="225">
        <f>ROUND(I270*H270,2)</f>
        <v>0</v>
      </c>
      <c r="BL270" s="18" t="s">
        <v>255</v>
      </c>
      <c r="BM270" s="224" t="s">
        <v>1869</v>
      </c>
    </row>
    <row r="271" s="2" customFormat="1" ht="37.8" customHeight="1">
      <c r="A271" s="39"/>
      <c r="B271" s="40"/>
      <c r="C271" s="213" t="s">
        <v>1322</v>
      </c>
      <c r="D271" s="213" t="s">
        <v>157</v>
      </c>
      <c r="E271" s="214" t="s">
        <v>1870</v>
      </c>
      <c r="F271" s="215" t="s">
        <v>1871</v>
      </c>
      <c r="G271" s="216" t="s">
        <v>186</v>
      </c>
      <c r="H271" s="217">
        <v>46.950000000000003</v>
      </c>
      <c r="I271" s="218"/>
      <c r="J271" s="219">
        <f>ROUND(I271*H271,2)</f>
        <v>0</v>
      </c>
      <c r="K271" s="215" t="s">
        <v>161</v>
      </c>
      <c r="L271" s="45"/>
      <c r="M271" s="220" t="s">
        <v>19</v>
      </c>
      <c r="N271" s="221" t="s">
        <v>47</v>
      </c>
      <c r="O271" s="85"/>
      <c r="P271" s="222">
        <f>O271*H271</f>
        <v>0</v>
      </c>
      <c r="Q271" s="222">
        <v>2.0000000000000002E-05</v>
      </c>
      <c r="R271" s="222">
        <f>Q271*H271</f>
        <v>0.00093900000000000016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255</v>
      </c>
      <c r="AT271" s="224" t="s">
        <v>157</v>
      </c>
      <c r="AU271" s="224" t="s">
        <v>86</v>
      </c>
      <c r="AY271" s="18" t="s">
        <v>155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84</v>
      </c>
      <c r="BK271" s="225">
        <f>ROUND(I271*H271,2)</f>
        <v>0</v>
      </c>
      <c r="BL271" s="18" t="s">
        <v>255</v>
      </c>
      <c r="BM271" s="224" t="s">
        <v>1872</v>
      </c>
    </row>
    <row r="272" s="2" customFormat="1">
      <c r="A272" s="39"/>
      <c r="B272" s="40"/>
      <c r="C272" s="41"/>
      <c r="D272" s="226" t="s">
        <v>164</v>
      </c>
      <c r="E272" s="41"/>
      <c r="F272" s="227" t="s">
        <v>1873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164</v>
      </c>
      <c r="AU272" s="18" t="s">
        <v>86</v>
      </c>
    </row>
    <row r="273" s="13" customFormat="1">
      <c r="A273" s="13"/>
      <c r="B273" s="231"/>
      <c r="C273" s="232"/>
      <c r="D273" s="233" t="s">
        <v>166</v>
      </c>
      <c r="E273" s="234" t="s">
        <v>19</v>
      </c>
      <c r="F273" s="235" t="s">
        <v>1874</v>
      </c>
      <c r="G273" s="232"/>
      <c r="H273" s="236">
        <v>46.950000000000003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166</v>
      </c>
      <c r="AU273" s="242" t="s">
        <v>86</v>
      </c>
      <c r="AV273" s="13" t="s">
        <v>86</v>
      </c>
      <c r="AW273" s="13" t="s">
        <v>37</v>
      </c>
      <c r="AX273" s="13" t="s">
        <v>84</v>
      </c>
      <c r="AY273" s="242" t="s">
        <v>155</v>
      </c>
    </row>
    <row r="274" s="2" customFormat="1" ht="33" customHeight="1">
      <c r="A274" s="39"/>
      <c r="B274" s="40"/>
      <c r="C274" s="253" t="s">
        <v>648</v>
      </c>
      <c r="D274" s="253" t="s">
        <v>229</v>
      </c>
      <c r="E274" s="254" t="s">
        <v>1875</v>
      </c>
      <c r="F274" s="255" t="s">
        <v>1876</v>
      </c>
      <c r="G274" s="256" t="s">
        <v>186</v>
      </c>
      <c r="H274" s="257">
        <v>51.645000000000003</v>
      </c>
      <c r="I274" s="258"/>
      <c r="J274" s="259">
        <f>ROUND(I274*H274,2)</f>
        <v>0</v>
      </c>
      <c r="K274" s="255" t="s">
        <v>161</v>
      </c>
      <c r="L274" s="260"/>
      <c r="M274" s="261" t="s">
        <v>19</v>
      </c>
      <c r="N274" s="262" t="s">
        <v>47</v>
      </c>
      <c r="O274" s="85"/>
      <c r="P274" s="222">
        <f>O274*H274</f>
        <v>0</v>
      </c>
      <c r="Q274" s="222">
        <v>0.00051000000000000004</v>
      </c>
      <c r="R274" s="222">
        <f>Q274*H274</f>
        <v>0.026338950000000003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356</v>
      </c>
      <c r="AT274" s="224" t="s">
        <v>229</v>
      </c>
      <c r="AU274" s="224" t="s">
        <v>86</v>
      </c>
      <c r="AY274" s="18" t="s">
        <v>155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84</v>
      </c>
      <c r="BK274" s="225">
        <f>ROUND(I274*H274,2)</f>
        <v>0</v>
      </c>
      <c r="BL274" s="18" t="s">
        <v>255</v>
      </c>
      <c r="BM274" s="224" t="s">
        <v>1877</v>
      </c>
    </row>
    <row r="275" s="13" customFormat="1">
      <c r="A275" s="13"/>
      <c r="B275" s="231"/>
      <c r="C275" s="232"/>
      <c r="D275" s="233" t="s">
        <v>166</v>
      </c>
      <c r="E275" s="232"/>
      <c r="F275" s="235" t="s">
        <v>1878</v>
      </c>
      <c r="G275" s="232"/>
      <c r="H275" s="236">
        <v>51.645000000000003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166</v>
      </c>
      <c r="AU275" s="242" t="s">
        <v>86</v>
      </c>
      <c r="AV275" s="13" t="s">
        <v>86</v>
      </c>
      <c r="AW275" s="13" t="s">
        <v>4</v>
      </c>
      <c r="AX275" s="13" t="s">
        <v>84</v>
      </c>
      <c r="AY275" s="242" t="s">
        <v>155</v>
      </c>
    </row>
    <row r="276" s="2" customFormat="1" ht="37.8" customHeight="1">
      <c r="A276" s="39"/>
      <c r="B276" s="40"/>
      <c r="C276" s="213" t="s">
        <v>1331</v>
      </c>
      <c r="D276" s="213" t="s">
        <v>157</v>
      </c>
      <c r="E276" s="214" t="s">
        <v>1879</v>
      </c>
      <c r="F276" s="215" t="s">
        <v>1880</v>
      </c>
      <c r="G276" s="216" t="s">
        <v>322</v>
      </c>
      <c r="H276" s="217">
        <v>6</v>
      </c>
      <c r="I276" s="218"/>
      <c r="J276" s="219">
        <f>ROUND(I276*H276,2)</f>
        <v>0</v>
      </c>
      <c r="K276" s="215" t="s">
        <v>161</v>
      </c>
      <c r="L276" s="45"/>
      <c r="M276" s="220" t="s">
        <v>19</v>
      </c>
      <c r="N276" s="221" t="s">
        <v>47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255</v>
      </c>
      <c r="AT276" s="224" t="s">
        <v>157</v>
      </c>
      <c r="AU276" s="224" t="s">
        <v>86</v>
      </c>
      <c r="AY276" s="18" t="s">
        <v>155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84</v>
      </c>
      <c r="BK276" s="225">
        <f>ROUND(I276*H276,2)</f>
        <v>0</v>
      </c>
      <c r="BL276" s="18" t="s">
        <v>255</v>
      </c>
      <c r="BM276" s="224" t="s">
        <v>1881</v>
      </c>
    </row>
    <row r="277" s="2" customFormat="1">
      <c r="A277" s="39"/>
      <c r="B277" s="40"/>
      <c r="C277" s="41"/>
      <c r="D277" s="226" t="s">
        <v>164</v>
      </c>
      <c r="E277" s="41"/>
      <c r="F277" s="227" t="s">
        <v>1882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164</v>
      </c>
      <c r="AU277" s="18" t="s">
        <v>86</v>
      </c>
    </row>
    <row r="278" s="13" customFormat="1">
      <c r="A278" s="13"/>
      <c r="B278" s="231"/>
      <c r="C278" s="232"/>
      <c r="D278" s="233" t="s">
        <v>166</v>
      </c>
      <c r="E278" s="234" t="s">
        <v>19</v>
      </c>
      <c r="F278" s="235" t="s">
        <v>1883</v>
      </c>
      <c r="G278" s="232"/>
      <c r="H278" s="236">
        <v>6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166</v>
      </c>
      <c r="AU278" s="242" t="s">
        <v>86</v>
      </c>
      <c r="AV278" s="13" t="s">
        <v>86</v>
      </c>
      <c r="AW278" s="13" t="s">
        <v>37</v>
      </c>
      <c r="AX278" s="13" t="s">
        <v>84</v>
      </c>
      <c r="AY278" s="242" t="s">
        <v>155</v>
      </c>
    </row>
    <row r="279" s="2" customFormat="1" ht="24.15" customHeight="1">
      <c r="A279" s="39"/>
      <c r="B279" s="40"/>
      <c r="C279" s="253" t="s">
        <v>651</v>
      </c>
      <c r="D279" s="253" t="s">
        <v>229</v>
      </c>
      <c r="E279" s="254" t="s">
        <v>1884</v>
      </c>
      <c r="F279" s="255" t="s">
        <v>1885</v>
      </c>
      <c r="G279" s="256" t="s">
        <v>322</v>
      </c>
      <c r="H279" s="257">
        <v>3</v>
      </c>
      <c r="I279" s="258"/>
      <c r="J279" s="259">
        <f>ROUND(I279*H279,2)</f>
        <v>0</v>
      </c>
      <c r="K279" s="255" t="s">
        <v>161</v>
      </c>
      <c r="L279" s="260"/>
      <c r="M279" s="261" t="s">
        <v>19</v>
      </c>
      <c r="N279" s="262" t="s">
        <v>47</v>
      </c>
      <c r="O279" s="85"/>
      <c r="P279" s="222">
        <f>O279*H279</f>
        <v>0</v>
      </c>
      <c r="Q279" s="222">
        <v>0.017500000000000002</v>
      </c>
      <c r="R279" s="222">
        <f>Q279*H279</f>
        <v>0.052500000000000005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356</v>
      </c>
      <c r="AT279" s="224" t="s">
        <v>229</v>
      </c>
      <c r="AU279" s="224" t="s">
        <v>86</v>
      </c>
      <c r="AY279" s="18" t="s">
        <v>155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84</v>
      </c>
      <c r="BK279" s="225">
        <f>ROUND(I279*H279,2)</f>
        <v>0</v>
      </c>
      <c r="BL279" s="18" t="s">
        <v>255</v>
      </c>
      <c r="BM279" s="224" t="s">
        <v>1886</v>
      </c>
    </row>
    <row r="280" s="2" customFormat="1" ht="24.15" customHeight="1">
      <c r="A280" s="39"/>
      <c r="B280" s="40"/>
      <c r="C280" s="253" t="s">
        <v>1338</v>
      </c>
      <c r="D280" s="253" t="s">
        <v>229</v>
      </c>
      <c r="E280" s="254" t="s">
        <v>1887</v>
      </c>
      <c r="F280" s="255" t="s">
        <v>1888</v>
      </c>
      <c r="G280" s="256" t="s">
        <v>322</v>
      </c>
      <c r="H280" s="257">
        <v>3</v>
      </c>
      <c r="I280" s="258"/>
      <c r="J280" s="259">
        <f>ROUND(I280*H280,2)</f>
        <v>0</v>
      </c>
      <c r="K280" s="255" t="s">
        <v>161</v>
      </c>
      <c r="L280" s="260"/>
      <c r="M280" s="261" t="s">
        <v>19</v>
      </c>
      <c r="N280" s="262" t="s">
        <v>47</v>
      </c>
      <c r="O280" s="85"/>
      <c r="P280" s="222">
        <f>O280*H280</f>
        <v>0</v>
      </c>
      <c r="Q280" s="222">
        <v>0.0195</v>
      </c>
      <c r="R280" s="222">
        <f>Q280*H280</f>
        <v>0.058499999999999996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356</v>
      </c>
      <c r="AT280" s="224" t="s">
        <v>229</v>
      </c>
      <c r="AU280" s="224" t="s">
        <v>86</v>
      </c>
      <c r="AY280" s="18" t="s">
        <v>155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84</v>
      </c>
      <c r="BK280" s="225">
        <f>ROUND(I280*H280,2)</f>
        <v>0</v>
      </c>
      <c r="BL280" s="18" t="s">
        <v>255</v>
      </c>
      <c r="BM280" s="224" t="s">
        <v>1889</v>
      </c>
    </row>
    <row r="281" s="2" customFormat="1" ht="24.15" customHeight="1">
      <c r="A281" s="39"/>
      <c r="B281" s="40"/>
      <c r="C281" s="213" t="s">
        <v>654</v>
      </c>
      <c r="D281" s="213" t="s">
        <v>157</v>
      </c>
      <c r="E281" s="214" t="s">
        <v>1890</v>
      </c>
      <c r="F281" s="215" t="s">
        <v>1891</v>
      </c>
      <c r="G281" s="216" t="s">
        <v>322</v>
      </c>
      <c r="H281" s="217">
        <v>6</v>
      </c>
      <c r="I281" s="218"/>
      <c r="J281" s="219">
        <f>ROUND(I281*H281,2)</f>
        <v>0</v>
      </c>
      <c r="K281" s="215" t="s">
        <v>161</v>
      </c>
      <c r="L281" s="45"/>
      <c r="M281" s="220" t="s">
        <v>19</v>
      </c>
      <c r="N281" s="221" t="s">
        <v>47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255</v>
      </c>
      <c r="AT281" s="224" t="s">
        <v>157</v>
      </c>
      <c r="AU281" s="224" t="s">
        <v>86</v>
      </c>
      <c r="AY281" s="18" t="s">
        <v>155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84</v>
      </c>
      <c r="BK281" s="225">
        <f>ROUND(I281*H281,2)</f>
        <v>0</v>
      </c>
      <c r="BL281" s="18" t="s">
        <v>255</v>
      </c>
      <c r="BM281" s="224" t="s">
        <v>1892</v>
      </c>
    </row>
    <row r="282" s="2" customFormat="1">
      <c r="A282" s="39"/>
      <c r="B282" s="40"/>
      <c r="C282" s="41"/>
      <c r="D282" s="226" t="s">
        <v>164</v>
      </c>
      <c r="E282" s="41"/>
      <c r="F282" s="227" t="s">
        <v>1893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164</v>
      </c>
      <c r="AU282" s="18" t="s">
        <v>86</v>
      </c>
    </row>
    <row r="283" s="2" customFormat="1" ht="16.5" customHeight="1">
      <c r="A283" s="39"/>
      <c r="B283" s="40"/>
      <c r="C283" s="253" t="s">
        <v>1346</v>
      </c>
      <c r="D283" s="253" t="s">
        <v>229</v>
      </c>
      <c r="E283" s="254" t="s">
        <v>1894</v>
      </c>
      <c r="F283" s="255" t="s">
        <v>1895</v>
      </c>
      <c r="G283" s="256" t="s">
        <v>322</v>
      </c>
      <c r="H283" s="257">
        <v>6</v>
      </c>
      <c r="I283" s="258"/>
      <c r="J283" s="259">
        <f>ROUND(I283*H283,2)</f>
        <v>0</v>
      </c>
      <c r="K283" s="255" t="s">
        <v>161</v>
      </c>
      <c r="L283" s="260"/>
      <c r="M283" s="261" t="s">
        <v>19</v>
      </c>
      <c r="N283" s="262" t="s">
        <v>47</v>
      </c>
      <c r="O283" s="85"/>
      <c r="P283" s="222">
        <f>O283*H283</f>
        <v>0</v>
      </c>
      <c r="Q283" s="222">
        <v>0.0022000000000000001</v>
      </c>
      <c r="R283" s="222">
        <f>Q283*H283</f>
        <v>0.0132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356</v>
      </c>
      <c r="AT283" s="224" t="s">
        <v>229</v>
      </c>
      <c r="AU283" s="224" t="s">
        <v>86</v>
      </c>
      <c r="AY283" s="18" t="s">
        <v>155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84</v>
      </c>
      <c r="BK283" s="225">
        <f>ROUND(I283*H283,2)</f>
        <v>0</v>
      </c>
      <c r="BL283" s="18" t="s">
        <v>255</v>
      </c>
      <c r="BM283" s="224" t="s">
        <v>1896</v>
      </c>
    </row>
    <row r="284" s="2" customFormat="1" ht="37.8" customHeight="1">
      <c r="A284" s="39"/>
      <c r="B284" s="40"/>
      <c r="C284" s="213" t="s">
        <v>657</v>
      </c>
      <c r="D284" s="213" t="s">
        <v>157</v>
      </c>
      <c r="E284" s="214" t="s">
        <v>1897</v>
      </c>
      <c r="F284" s="215" t="s">
        <v>1898</v>
      </c>
      <c r="G284" s="216" t="s">
        <v>322</v>
      </c>
      <c r="H284" s="217">
        <v>6</v>
      </c>
      <c r="I284" s="218"/>
      <c r="J284" s="219">
        <f>ROUND(I284*H284,2)</f>
        <v>0</v>
      </c>
      <c r="K284" s="215" t="s">
        <v>161</v>
      </c>
      <c r="L284" s="45"/>
      <c r="M284" s="220" t="s">
        <v>19</v>
      </c>
      <c r="N284" s="221" t="s">
        <v>47</v>
      </c>
      <c r="O284" s="85"/>
      <c r="P284" s="222">
        <f>O284*H284</f>
        <v>0</v>
      </c>
      <c r="Q284" s="222">
        <v>0.00044999999999999999</v>
      </c>
      <c r="R284" s="222">
        <f>Q284*H284</f>
        <v>0.0027000000000000001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255</v>
      </c>
      <c r="AT284" s="224" t="s">
        <v>157</v>
      </c>
      <c r="AU284" s="224" t="s">
        <v>86</v>
      </c>
      <c r="AY284" s="18" t="s">
        <v>155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84</v>
      </c>
      <c r="BK284" s="225">
        <f>ROUND(I284*H284,2)</f>
        <v>0</v>
      </c>
      <c r="BL284" s="18" t="s">
        <v>255</v>
      </c>
      <c r="BM284" s="224" t="s">
        <v>1899</v>
      </c>
    </row>
    <row r="285" s="2" customFormat="1">
      <c r="A285" s="39"/>
      <c r="B285" s="40"/>
      <c r="C285" s="41"/>
      <c r="D285" s="226" t="s">
        <v>164</v>
      </c>
      <c r="E285" s="41"/>
      <c r="F285" s="227" t="s">
        <v>1900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164</v>
      </c>
      <c r="AU285" s="18" t="s">
        <v>86</v>
      </c>
    </row>
    <row r="286" s="2" customFormat="1" ht="37.8" customHeight="1">
      <c r="A286" s="39"/>
      <c r="B286" s="40"/>
      <c r="C286" s="253" t="s">
        <v>1354</v>
      </c>
      <c r="D286" s="253" t="s">
        <v>229</v>
      </c>
      <c r="E286" s="254" t="s">
        <v>1901</v>
      </c>
      <c r="F286" s="255" t="s">
        <v>1902</v>
      </c>
      <c r="G286" s="256" t="s">
        <v>322</v>
      </c>
      <c r="H286" s="257">
        <v>6</v>
      </c>
      <c r="I286" s="258"/>
      <c r="J286" s="259">
        <f>ROUND(I286*H286,2)</f>
        <v>0</v>
      </c>
      <c r="K286" s="255" t="s">
        <v>161</v>
      </c>
      <c r="L286" s="260"/>
      <c r="M286" s="261" t="s">
        <v>19</v>
      </c>
      <c r="N286" s="262" t="s">
        <v>47</v>
      </c>
      <c r="O286" s="85"/>
      <c r="P286" s="222">
        <f>O286*H286</f>
        <v>0</v>
      </c>
      <c r="Q286" s="222">
        <v>0.016</v>
      </c>
      <c r="R286" s="222">
        <f>Q286*H286</f>
        <v>0.096000000000000002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356</v>
      </c>
      <c r="AT286" s="224" t="s">
        <v>229</v>
      </c>
      <c r="AU286" s="224" t="s">
        <v>86</v>
      </c>
      <c r="AY286" s="18" t="s">
        <v>155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84</v>
      </c>
      <c r="BK286" s="225">
        <f>ROUND(I286*H286,2)</f>
        <v>0</v>
      </c>
      <c r="BL286" s="18" t="s">
        <v>255</v>
      </c>
      <c r="BM286" s="224" t="s">
        <v>1903</v>
      </c>
    </row>
    <row r="287" s="2" customFormat="1" ht="33" customHeight="1">
      <c r="A287" s="39"/>
      <c r="B287" s="40"/>
      <c r="C287" s="213" t="s">
        <v>660</v>
      </c>
      <c r="D287" s="213" t="s">
        <v>157</v>
      </c>
      <c r="E287" s="214" t="s">
        <v>1904</v>
      </c>
      <c r="F287" s="215" t="s">
        <v>1905</v>
      </c>
      <c r="G287" s="216" t="s">
        <v>186</v>
      </c>
      <c r="H287" s="217">
        <v>17.074999999999999</v>
      </c>
      <c r="I287" s="218"/>
      <c r="J287" s="219">
        <f>ROUND(I287*H287,2)</f>
        <v>0</v>
      </c>
      <c r="K287" s="215" t="s">
        <v>161</v>
      </c>
      <c r="L287" s="45"/>
      <c r="M287" s="220" t="s">
        <v>19</v>
      </c>
      <c r="N287" s="221" t="s">
        <v>47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255</v>
      </c>
      <c r="AT287" s="224" t="s">
        <v>157</v>
      </c>
      <c r="AU287" s="224" t="s">
        <v>86</v>
      </c>
      <c r="AY287" s="18" t="s">
        <v>155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84</v>
      </c>
      <c r="BK287" s="225">
        <f>ROUND(I287*H287,2)</f>
        <v>0</v>
      </c>
      <c r="BL287" s="18" t="s">
        <v>255</v>
      </c>
      <c r="BM287" s="224" t="s">
        <v>1906</v>
      </c>
    </row>
    <row r="288" s="2" customFormat="1">
      <c r="A288" s="39"/>
      <c r="B288" s="40"/>
      <c r="C288" s="41"/>
      <c r="D288" s="226" t="s">
        <v>164</v>
      </c>
      <c r="E288" s="41"/>
      <c r="F288" s="227" t="s">
        <v>1907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164</v>
      </c>
      <c r="AU288" s="18" t="s">
        <v>86</v>
      </c>
    </row>
    <row r="289" s="13" customFormat="1">
      <c r="A289" s="13"/>
      <c r="B289" s="231"/>
      <c r="C289" s="232"/>
      <c r="D289" s="233" t="s">
        <v>166</v>
      </c>
      <c r="E289" s="234" t="s">
        <v>19</v>
      </c>
      <c r="F289" s="235" t="s">
        <v>1908</v>
      </c>
      <c r="G289" s="232"/>
      <c r="H289" s="236">
        <v>17.074999999999999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166</v>
      </c>
      <c r="AU289" s="242" t="s">
        <v>86</v>
      </c>
      <c r="AV289" s="13" t="s">
        <v>86</v>
      </c>
      <c r="AW289" s="13" t="s">
        <v>37</v>
      </c>
      <c r="AX289" s="13" t="s">
        <v>84</v>
      </c>
      <c r="AY289" s="242" t="s">
        <v>155</v>
      </c>
    </row>
    <row r="290" s="2" customFormat="1" ht="24.15" customHeight="1">
      <c r="A290" s="39"/>
      <c r="B290" s="40"/>
      <c r="C290" s="253" t="s">
        <v>1362</v>
      </c>
      <c r="D290" s="253" t="s">
        <v>229</v>
      </c>
      <c r="E290" s="254" t="s">
        <v>1909</v>
      </c>
      <c r="F290" s="255" t="s">
        <v>1910</v>
      </c>
      <c r="G290" s="256" t="s">
        <v>186</v>
      </c>
      <c r="H290" s="257">
        <v>17.074999999999999</v>
      </c>
      <c r="I290" s="258"/>
      <c r="J290" s="259">
        <f>ROUND(I290*H290,2)</f>
        <v>0</v>
      </c>
      <c r="K290" s="255" t="s">
        <v>161</v>
      </c>
      <c r="L290" s="260"/>
      <c r="M290" s="261" t="s">
        <v>19</v>
      </c>
      <c r="N290" s="262" t="s">
        <v>47</v>
      </c>
      <c r="O290" s="85"/>
      <c r="P290" s="222">
        <f>O290*H290</f>
        <v>0</v>
      </c>
      <c r="Q290" s="222">
        <v>0.0030000000000000001</v>
      </c>
      <c r="R290" s="222">
        <f>Q290*H290</f>
        <v>0.051225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356</v>
      </c>
      <c r="AT290" s="224" t="s">
        <v>229</v>
      </c>
      <c r="AU290" s="224" t="s">
        <v>86</v>
      </c>
      <c r="AY290" s="18" t="s">
        <v>155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84</v>
      </c>
      <c r="BK290" s="225">
        <f>ROUND(I290*H290,2)</f>
        <v>0</v>
      </c>
      <c r="BL290" s="18" t="s">
        <v>255</v>
      </c>
      <c r="BM290" s="224" t="s">
        <v>1911</v>
      </c>
    </row>
    <row r="291" s="2" customFormat="1" ht="16.5" customHeight="1">
      <c r="A291" s="39"/>
      <c r="B291" s="40"/>
      <c r="C291" s="253" t="s">
        <v>663</v>
      </c>
      <c r="D291" s="253" t="s">
        <v>229</v>
      </c>
      <c r="E291" s="254" t="s">
        <v>1912</v>
      </c>
      <c r="F291" s="255" t="s">
        <v>1913</v>
      </c>
      <c r="G291" s="256" t="s">
        <v>1914</v>
      </c>
      <c r="H291" s="257">
        <v>4</v>
      </c>
      <c r="I291" s="258"/>
      <c r="J291" s="259">
        <f>ROUND(I291*H291,2)</f>
        <v>0</v>
      </c>
      <c r="K291" s="255" t="s">
        <v>161</v>
      </c>
      <c r="L291" s="260"/>
      <c r="M291" s="261" t="s">
        <v>19</v>
      </c>
      <c r="N291" s="262" t="s">
        <v>47</v>
      </c>
      <c r="O291" s="85"/>
      <c r="P291" s="222">
        <f>O291*H291</f>
        <v>0</v>
      </c>
      <c r="Q291" s="222">
        <v>0.00020000000000000001</v>
      </c>
      <c r="R291" s="222">
        <f>Q291*H291</f>
        <v>0.00080000000000000004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356</v>
      </c>
      <c r="AT291" s="224" t="s">
        <v>229</v>
      </c>
      <c r="AU291" s="224" t="s">
        <v>86</v>
      </c>
      <c r="AY291" s="18" t="s">
        <v>155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84</v>
      </c>
      <c r="BK291" s="225">
        <f>ROUND(I291*H291,2)</f>
        <v>0</v>
      </c>
      <c r="BL291" s="18" t="s">
        <v>255</v>
      </c>
      <c r="BM291" s="224" t="s">
        <v>1915</v>
      </c>
    </row>
    <row r="292" s="2" customFormat="1" ht="49.05" customHeight="1">
      <c r="A292" s="39"/>
      <c r="B292" s="40"/>
      <c r="C292" s="213" t="s">
        <v>1370</v>
      </c>
      <c r="D292" s="213" t="s">
        <v>157</v>
      </c>
      <c r="E292" s="214" t="s">
        <v>1916</v>
      </c>
      <c r="F292" s="215" t="s">
        <v>1917</v>
      </c>
      <c r="G292" s="216" t="s">
        <v>340</v>
      </c>
      <c r="H292" s="217">
        <v>1.3040000000000001</v>
      </c>
      <c r="I292" s="218"/>
      <c r="J292" s="219">
        <f>ROUND(I292*H292,2)</f>
        <v>0</v>
      </c>
      <c r="K292" s="215" t="s">
        <v>161</v>
      </c>
      <c r="L292" s="45"/>
      <c r="M292" s="220" t="s">
        <v>19</v>
      </c>
      <c r="N292" s="221" t="s">
        <v>47</v>
      </c>
      <c r="O292" s="85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255</v>
      </c>
      <c r="AT292" s="224" t="s">
        <v>157</v>
      </c>
      <c r="AU292" s="224" t="s">
        <v>86</v>
      </c>
      <c r="AY292" s="18" t="s">
        <v>155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84</v>
      </c>
      <c r="BK292" s="225">
        <f>ROUND(I292*H292,2)</f>
        <v>0</v>
      </c>
      <c r="BL292" s="18" t="s">
        <v>255</v>
      </c>
      <c r="BM292" s="224" t="s">
        <v>1918</v>
      </c>
    </row>
    <row r="293" s="2" customFormat="1">
      <c r="A293" s="39"/>
      <c r="B293" s="40"/>
      <c r="C293" s="41"/>
      <c r="D293" s="226" t="s">
        <v>164</v>
      </c>
      <c r="E293" s="41"/>
      <c r="F293" s="227" t="s">
        <v>1919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164</v>
      </c>
      <c r="AU293" s="18" t="s">
        <v>86</v>
      </c>
    </row>
    <row r="294" s="12" customFormat="1" ht="22.8" customHeight="1">
      <c r="A294" s="12"/>
      <c r="B294" s="197"/>
      <c r="C294" s="198"/>
      <c r="D294" s="199" t="s">
        <v>75</v>
      </c>
      <c r="E294" s="211" t="s">
        <v>386</v>
      </c>
      <c r="F294" s="211" t="s">
        <v>387</v>
      </c>
      <c r="G294" s="198"/>
      <c r="H294" s="198"/>
      <c r="I294" s="201"/>
      <c r="J294" s="212">
        <f>BK294</f>
        <v>0</v>
      </c>
      <c r="K294" s="198"/>
      <c r="L294" s="203"/>
      <c r="M294" s="204"/>
      <c r="N294" s="205"/>
      <c r="O294" s="205"/>
      <c r="P294" s="206">
        <f>SUM(P295:P318)</f>
        <v>0</v>
      </c>
      <c r="Q294" s="205"/>
      <c r="R294" s="206">
        <f>SUM(R295:R318)</f>
        <v>0.35523759999999999</v>
      </c>
      <c r="S294" s="205"/>
      <c r="T294" s="207">
        <f>SUM(T295:T318)</f>
        <v>0.64019999999999999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8" t="s">
        <v>86</v>
      </c>
      <c r="AT294" s="209" t="s">
        <v>75</v>
      </c>
      <c r="AU294" s="209" t="s">
        <v>84</v>
      </c>
      <c r="AY294" s="208" t="s">
        <v>155</v>
      </c>
      <c r="BK294" s="210">
        <f>SUM(BK295:BK318)</f>
        <v>0</v>
      </c>
    </row>
    <row r="295" s="2" customFormat="1" ht="33" customHeight="1">
      <c r="A295" s="39"/>
      <c r="B295" s="40"/>
      <c r="C295" s="213" t="s">
        <v>666</v>
      </c>
      <c r="D295" s="213" t="s">
        <v>157</v>
      </c>
      <c r="E295" s="214" t="s">
        <v>411</v>
      </c>
      <c r="F295" s="215" t="s">
        <v>412</v>
      </c>
      <c r="G295" s="216" t="s">
        <v>186</v>
      </c>
      <c r="H295" s="217">
        <v>18.074999999999999</v>
      </c>
      <c r="I295" s="218"/>
      <c r="J295" s="219">
        <f>ROUND(I295*H295,2)</f>
        <v>0</v>
      </c>
      <c r="K295" s="215" t="s">
        <v>161</v>
      </c>
      <c r="L295" s="45"/>
      <c r="M295" s="220" t="s">
        <v>19</v>
      </c>
      <c r="N295" s="221" t="s">
        <v>47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0.016</v>
      </c>
      <c r="T295" s="223">
        <f>S295*H295</f>
        <v>0.28920000000000001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255</v>
      </c>
      <c r="AT295" s="224" t="s">
        <v>157</v>
      </c>
      <c r="AU295" s="224" t="s">
        <v>86</v>
      </c>
      <c r="AY295" s="18" t="s">
        <v>155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84</v>
      </c>
      <c r="BK295" s="225">
        <f>ROUND(I295*H295,2)</f>
        <v>0</v>
      </c>
      <c r="BL295" s="18" t="s">
        <v>255</v>
      </c>
      <c r="BM295" s="224" t="s">
        <v>1920</v>
      </c>
    </row>
    <row r="296" s="2" customFormat="1">
      <c r="A296" s="39"/>
      <c r="B296" s="40"/>
      <c r="C296" s="41"/>
      <c r="D296" s="226" t="s">
        <v>164</v>
      </c>
      <c r="E296" s="41"/>
      <c r="F296" s="227" t="s">
        <v>414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164</v>
      </c>
      <c r="AU296" s="18" t="s">
        <v>86</v>
      </c>
    </row>
    <row r="297" s="13" customFormat="1">
      <c r="A297" s="13"/>
      <c r="B297" s="231"/>
      <c r="C297" s="232"/>
      <c r="D297" s="233" t="s">
        <v>166</v>
      </c>
      <c r="E297" s="234" t="s">
        <v>19</v>
      </c>
      <c r="F297" s="235" t="s">
        <v>1921</v>
      </c>
      <c r="G297" s="232"/>
      <c r="H297" s="236">
        <v>18.074999999999999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166</v>
      </c>
      <c r="AU297" s="242" t="s">
        <v>86</v>
      </c>
      <c r="AV297" s="13" t="s">
        <v>86</v>
      </c>
      <c r="AW297" s="13" t="s">
        <v>37</v>
      </c>
      <c r="AX297" s="13" t="s">
        <v>84</v>
      </c>
      <c r="AY297" s="242" t="s">
        <v>155</v>
      </c>
    </row>
    <row r="298" s="2" customFormat="1" ht="24.15" customHeight="1">
      <c r="A298" s="39"/>
      <c r="B298" s="40"/>
      <c r="C298" s="213" t="s">
        <v>1379</v>
      </c>
      <c r="D298" s="213" t="s">
        <v>157</v>
      </c>
      <c r="E298" s="214" t="s">
        <v>1922</v>
      </c>
      <c r="F298" s="215" t="s">
        <v>1923</v>
      </c>
      <c r="G298" s="216" t="s">
        <v>322</v>
      </c>
      <c r="H298" s="217">
        <v>1</v>
      </c>
      <c r="I298" s="218"/>
      <c r="J298" s="219">
        <f>ROUND(I298*H298,2)</f>
        <v>0</v>
      </c>
      <c r="K298" s="215" t="s">
        <v>161</v>
      </c>
      <c r="L298" s="45"/>
      <c r="M298" s="220" t="s">
        <v>19</v>
      </c>
      <c r="N298" s="221" t="s">
        <v>47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255</v>
      </c>
      <c r="AT298" s="224" t="s">
        <v>157</v>
      </c>
      <c r="AU298" s="224" t="s">
        <v>86</v>
      </c>
      <c r="AY298" s="18" t="s">
        <v>155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84</v>
      </c>
      <c r="BK298" s="225">
        <f>ROUND(I298*H298,2)</f>
        <v>0</v>
      </c>
      <c r="BL298" s="18" t="s">
        <v>255</v>
      </c>
      <c r="BM298" s="224" t="s">
        <v>1924</v>
      </c>
    </row>
    <row r="299" s="2" customFormat="1">
      <c r="A299" s="39"/>
      <c r="B299" s="40"/>
      <c r="C299" s="41"/>
      <c r="D299" s="226" t="s">
        <v>164</v>
      </c>
      <c r="E299" s="41"/>
      <c r="F299" s="227" t="s">
        <v>1925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164</v>
      </c>
      <c r="AU299" s="18" t="s">
        <v>86</v>
      </c>
    </row>
    <row r="300" s="2" customFormat="1" ht="16.5" customHeight="1">
      <c r="A300" s="39"/>
      <c r="B300" s="40"/>
      <c r="C300" s="253" t="s">
        <v>670</v>
      </c>
      <c r="D300" s="253" t="s">
        <v>229</v>
      </c>
      <c r="E300" s="254" t="s">
        <v>1926</v>
      </c>
      <c r="F300" s="255" t="s">
        <v>1927</v>
      </c>
      <c r="G300" s="256" t="s">
        <v>322</v>
      </c>
      <c r="H300" s="257">
        <v>2</v>
      </c>
      <c r="I300" s="258"/>
      <c r="J300" s="259">
        <f>ROUND(I300*H300,2)</f>
        <v>0</v>
      </c>
      <c r="K300" s="255" t="s">
        <v>161</v>
      </c>
      <c r="L300" s="260"/>
      <c r="M300" s="261" t="s">
        <v>19</v>
      </c>
      <c r="N300" s="262" t="s">
        <v>47</v>
      </c>
      <c r="O300" s="85"/>
      <c r="P300" s="222">
        <f>O300*H300</f>
        <v>0</v>
      </c>
      <c r="Q300" s="222">
        <v>0.0022000000000000001</v>
      </c>
      <c r="R300" s="222">
        <f>Q300*H300</f>
        <v>0.0044000000000000003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356</v>
      </c>
      <c r="AT300" s="224" t="s">
        <v>229</v>
      </c>
      <c r="AU300" s="224" t="s">
        <v>86</v>
      </c>
      <c r="AY300" s="18" t="s">
        <v>155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84</v>
      </c>
      <c r="BK300" s="225">
        <f>ROUND(I300*H300,2)</f>
        <v>0</v>
      </c>
      <c r="BL300" s="18" t="s">
        <v>255</v>
      </c>
      <c r="BM300" s="224" t="s">
        <v>1928</v>
      </c>
    </row>
    <row r="301" s="13" customFormat="1">
      <c r="A301" s="13"/>
      <c r="B301" s="231"/>
      <c r="C301" s="232"/>
      <c r="D301" s="233" t="s">
        <v>166</v>
      </c>
      <c r="E301" s="232"/>
      <c r="F301" s="235" t="s">
        <v>1929</v>
      </c>
      <c r="G301" s="232"/>
      <c r="H301" s="236">
        <v>2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166</v>
      </c>
      <c r="AU301" s="242" t="s">
        <v>86</v>
      </c>
      <c r="AV301" s="13" t="s">
        <v>86</v>
      </c>
      <c r="AW301" s="13" t="s">
        <v>4</v>
      </c>
      <c r="AX301" s="13" t="s">
        <v>84</v>
      </c>
      <c r="AY301" s="242" t="s">
        <v>155</v>
      </c>
    </row>
    <row r="302" s="2" customFormat="1" ht="33" customHeight="1">
      <c r="A302" s="39"/>
      <c r="B302" s="40"/>
      <c r="C302" s="213" t="s">
        <v>1390</v>
      </c>
      <c r="D302" s="213" t="s">
        <v>157</v>
      </c>
      <c r="E302" s="214" t="s">
        <v>1930</v>
      </c>
      <c r="F302" s="215" t="s">
        <v>1931</v>
      </c>
      <c r="G302" s="216" t="s">
        <v>322</v>
      </c>
      <c r="H302" s="217">
        <v>2</v>
      </c>
      <c r="I302" s="218"/>
      <c r="J302" s="219">
        <f>ROUND(I302*H302,2)</f>
        <v>0</v>
      </c>
      <c r="K302" s="215" t="s">
        <v>161</v>
      </c>
      <c r="L302" s="45"/>
      <c r="M302" s="220" t="s">
        <v>19</v>
      </c>
      <c r="N302" s="221" t="s">
        <v>47</v>
      </c>
      <c r="O302" s="85"/>
      <c r="P302" s="222">
        <f>O302*H302</f>
        <v>0</v>
      </c>
      <c r="Q302" s="222">
        <v>0.00059000000000000003</v>
      </c>
      <c r="R302" s="222">
        <f>Q302*H302</f>
        <v>0.0011800000000000001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255</v>
      </c>
      <c r="AT302" s="224" t="s">
        <v>157</v>
      </c>
      <c r="AU302" s="224" t="s">
        <v>86</v>
      </c>
      <c r="AY302" s="18" t="s">
        <v>155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84</v>
      </c>
      <c r="BK302" s="225">
        <f>ROUND(I302*H302,2)</f>
        <v>0</v>
      </c>
      <c r="BL302" s="18" t="s">
        <v>255</v>
      </c>
      <c r="BM302" s="224" t="s">
        <v>1932</v>
      </c>
    </row>
    <row r="303" s="2" customFormat="1">
      <c r="A303" s="39"/>
      <c r="B303" s="40"/>
      <c r="C303" s="41"/>
      <c r="D303" s="226" t="s">
        <v>164</v>
      </c>
      <c r="E303" s="41"/>
      <c r="F303" s="227" t="s">
        <v>1933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164</v>
      </c>
      <c r="AU303" s="18" t="s">
        <v>86</v>
      </c>
    </row>
    <row r="304" s="2" customFormat="1" ht="24.15" customHeight="1">
      <c r="A304" s="39"/>
      <c r="B304" s="40"/>
      <c r="C304" s="253" t="s">
        <v>675</v>
      </c>
      <c r="D304" s="253" t="s">
        <v>229</v>
      </c>
      <c r="E304" s="254" t="s">
        <v>1934</v>
      </c>
      <c r="F304" s="255" t="s">
        <v>1935</v>
      </c>
      <c r="G304" s="256" t="s">
        <v>160</v>
      </c>
      <c r="H304" s="257">
        <v>23.760000000000002</v>
      </c>
      <c r="I304" s="258"/>
      <c r="J304" s="259">
        <f>ROUND(I304*H304,2)</f>
        <v>0</v>
      </c>
      <c r="K304" s="255" t="s">
        <v>161</v>
      </c>
      <c r="L304" s="260"/>
      <c r="M304" s="261" t="s">
        <v>19</v>
      </c>
      <c r="N304" s="262" t="s">
        <v>47</v>
      </c>
      <c r="O304" s="85"/>
      <c r="P304" s="222">
        <f>O304*H304</f>
        <v>0</v>
      </c>
      <c r="Q304" s="222">
        <v>0.013509999999999999</v>
      </c>
      <c r="R304" s="222">
        <f>Q304*H304</f>
        <v>0.32099759999999999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356</v>
      </c>
      <c r="AT304" s="224" t="s">
        <v>229</v>
      </c>
      <c r="AU304" s="224" t="s">
        <v>86</v>
      </c>
      <c r="AY304" s="18" t="s">
        <v>155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84</v>
      </c>
      <c r="BK304" s="225">
        <f>ROUND(I304*H304,2)</f>
        <v>0</v>
      </c>
      <c r="BL304" s="18" t="s">
        <v>255</v>
      </c>
      <c r="BM304" s="224" t="s">
        <v>1936</v>
      </c>
    </row>
    <row r="305" s="13" customFormat="1">
      <c r="A305" s="13"/>
      <c r="B305" s="231"/>
      <c r="C305" s="232"/>
      <c r="D305" s="233" t="s">
        <v>166</v>
      </c>
      <c r="E305" s="234" t="s">
        <v>19</v>
      </c>
      <c r="F305" s="235" t="s">
        <v>1937</v>
      </c>
      <c r="G305" s="232"/>
      <c r="H305" s="236">
        <v>23.760000000000002</v>
      </c>
      <c r="I305" s="237"/>
      <c r="J305" s="232"/>
      <c r="K305" s="232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166</v>
      </c>
      <c r="AU305" s="242" t="s">
        <v>86</v>
      </c>
      <c r="AV305" s="13" t="s">
        <v>86</v>
      </c>
      <c r="AW305" s="13" t="s">
        <v>37</v>
      </c>
      <c r="AX305" s="13" t="s">
        <v>84</v>
      </c>
      <c r="AY305" s="242" t="s">
        <v>155</v>
      </c>
    </row>
    <row r="306" s="2" customFormat="1" ht="37.8" customHeight="1">
      <c r="A306" s="39"/>
      <c r="B306" s="40"/>
      <c r="C306" s="213" t="s">
        <v>1400</v>
      </c>
      <c r="D306" s="213" t="s">
        <v>157</v>
      </c>
      <c r="E306" s="214" t="s">
        <v>1938</v>
      </c>
      <c r="F306" s="215" t="s">
        <v>1939</v>
      </c>
      <c r="G306" s="216" t="s">
        <v>322</v>
      </c>
      <c r="H306" s="217">
        <v>2</v>
      </c>
      <c r="I306" s="218"/>
      <c r="J306" s="219">
        <f>ROUND(I306*H306,2)</f>
        <v>0</v>
      </c>
      <c r="K306" s="215" t="s">
        <v>161</v>
      </c>
      <c r="L306" s="45"/>
      <c r="M306" s="220" t="s">
        <v>19</v>
      </c>
      <c r="N306" s="221" t="s">
        <v>47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255</v>
      </c>
      <c r="AT306" s="224" t="s">
        <v>157</v>
      </c>
      <c r="AU306" s="224" t="s">
        <v>86</v>
      </c>
      <c r="AY306" s="18" t="s">
        <v>155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84</v>
      </c>
      <c r="BK306" s="225">
        <f>ROUND(I306*H306,2)</f>
        <v>0</v>
      </c>
      <c r="BL306" s="18" t="s">
        <v>255</v>
      </c>
      <c r="BM306" s="224" t="s">
        <v>1940</v>
      </c>
    </row>
    <row r="307" s="2" customFormat="1">
      <c r="A307" s="39"/>
      <c r="B307" s="40"/>
      <c r="C307" s="41"/>
      <c r="D307" s="226" t="s">
        <v>164</v>
      </c>
      <c r="E307" s="41"/>
      <c r="F307" s="227" t="s">
        <v>1941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164</v>
      </c>
      <c r="AU307" s="18" t="s">
        <v>86</v>
      </c>
    </row>
    <row r="308" s="2" customFormat="1" ht="24.15" customHeight="1">
      <c r="A308" s="39"/>
      <c r="B308" s="40"/>
      <c r="C308" s="253" t="s">
        <v>682</v>
      </c>
      <c r="D308" s="253" t="s">
        <v>229</v>
      </c>
      <c r="E308" s="254" t="s">
        <v>1942</v>
      </c>
      <c r="F308" s="255" t="s">
        <v>1943</v>
      </c>
      <c r="G308" s="256" t="s">
        <v>322</v>
      </c>
      <c r="H308" s="257">
        <v>2</v>
      </c>
      <c r="I308" s="258"/>
      <c r="J308" s="259">
        <f>ROUND(I308*H308,2)</f>
        <v>0</v>
      </c>
      <c r="K308" s="255" t="s">
        <v>161</v>
      </c>
      <c r="L308" s="260"/>
      <c r="M308" s="261" t="s">
        <v>19</v>
      </c>
      <c r="N308" s="262" t="s">
        <v>47</v>
      </c>
      <c r="O308" s="85"/>
      <c r="P308" s="222">
        <f>O308*H308</f>
        <v>0</v>
      </c>
      <c r="Q308" s="222">
        <v>0.002</v>
      </c>
      <c r="R308" s="222">
        <f>Q308*H308</f>
        <v>0.0040000000000000001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356</v>
      </c>
      <c r="AT308" s="224" t="s">
        <v>229</v>
      </c>
      <c r="AU308" s="224" t="s">
        <v>86</v>
      </c>
      <c r="AY308" s="18" t="s">
        <v>155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84</v>
      </c>
      <c r="BK308" s="225">
        <f>ROUND(I308*H308,2)</f>
        <v>0</v>
      </c>
      <c r="BL308" s="18" t="s">
        <v>255</v>
      </c>
      <c r="BM308" s="224" t="s">
        <v>1944</v>
      </c>
    </row>
    <row r="309" s="2" customFormat="1" ht="24.15" customHeight="1">
      <c r="A309" s="39"/>
      <c r="B309" s="40"/>
      <c r="C309" s="213" t="s">
        <v>1410</v>
      </c>
      <c r="D309" s="213" t="s">
        <v>157</v>
      </c>
      <c r="E309" s="214" t="s">
        <v>1945</v>
      </c>
      <c r="F309" s="215" t="s">
        <v>1946</v>
      </c>
      <c r="G309" s="216" t="s">
        <v>322</v>
      </c>
      <c r="H309" s="217">
        <v>2</v>
      </c>
      <c r="I309" s="218"/>
      <c r="J309" s="219">
        <f>ROUND(I309*H309,2)</f>
        <v>0</v>
      </c>
      <c r="K309" s="215" t="s">
        <v>161</v>
      </c>
      <c r="L309" s="45"/>
      <c r="M309" s="220" t="s">
        <v>19</v>
      </c>
      <c r="N309" s="221" t="s">
        <v>47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255</v>
      </c>
      <c r="AT309" s="224" t="s">
        <v>157</v>
      </c>
      <c r="AU309" s="224" t="s">
        <v>86</v>
      </c>
      <c r="AY309" s="18" t="s">
        <v>155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84</v>
      </c>
      <c r="BK309" s="225">
        <f>ROUND(I309*H309,2)</f>
        <v>0</v>
      </c>
      <c r="BL309" s="18" t="s">
        <v>255</v>
      </c>
      <c r="BM309" s="224" t="s">
        <v>1947</v>
      </c>
    </row>
    <row r="310" s="2" customFormat="1">
      <c r="A310" s="39"/>
      <c r="B310" s="40"/>
      <c r="C310" s="41"/>
      <c r="D310" s="226" t="s">
        <v>164</v>
      </c>
      <c r="E310" s="41"/>
      <c r="F310" s="227" t="s">
        <v>1948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164</v>
      </c>
      <c r="AU310" s="18" t="s">
        <v>86</v>
      </c>
    </row>
    <row r="311" s="2" customFormat="1" ht="24.15" customHeight="1">
      <c r="A311" s="39"/>
      <c r="B311" s="40"/>
      <c r="C311" s="253" t="s">
        <v>685</v>
      </c>
      <c r="D311" s="253" t="s">
        <v>229</v>
      </c>
      <c r="E311" s="254" t="s">
        <v>1949</v>
      </c>
      <c r="F311" s="255" t="s">
        <v>1950</v>
      </c>
      <c r="G311" s="256" t="s">
        <v>322</v>
      </c>
      <c r="H311" s="257">
        <v>2</v>
      </c>
      <c r="I311" s="258"/>
      <c r="J311" s="259">
        <f>ROUND(I311*H311,2)</f>
        <v>0</v>
      </c>
      <c r="K311" s="255" t="s">
        <v>161</v>
      </c>
      <c r="L311" s="260"/>
      <c r="M311" s="261" t="s">
        <v>19</v>
      </c>
      <c r="N311" s="262" t="s">
        <v>47</v>
      </c>
      <c r="O311" s="85"/>
      <c r="P311" s="222">
        <f>O311*H311</f>
        <v>0</v>
      </c>
      <c r="Q311" s="222">
        <v>0.012</v>
      </c>
      <c r="R311" s="222">
        <f>Q311*H311</f>
        <v>0.024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356</v>
      </c>
      <c r="AT311" s="224" t="s">
        <v>229</v>
      </c>
      <c r="AU311" s="224" t="s">
        <v>86</v>
      </c>
      <c r="AY311" s="18" t="s">
        <v>155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84</v>
      </c>
      <c r="BK311" s="225">
        <f>ROUND(I311*H311,2)</f>
        <v>0</v>
      </c>
      <c r="BL311" s="18" t="s">
        <v>255</v>
      </c>
      <c r="BM311" s="224" t="s">
        <v>1951</v>
      </c>
    </row>
    <row r="312" s="2" customFormat="1" ht="37.8" customHeight="1">
      <c r="A312" s="39"/>
      <c r="B312" s="40"/>
      <c r="C312" s="213" t="s">
        <v>1421</v>
      </c>
      <c r="D312" s="213" t="s">
        <v>157</v>
      </c>
      <c r="E312" s="214" t="s">
        <v>1952</v>
      </c>
      <c r="F312" s="215" t="s">
        <v>1953</v>
      </c>
      <c r="G312" s="216" t="s">
        <v>1954</v>
      </c>
      <c r="H312" s="217">
        <v>2</v>
      </c>
      <c r="I312" s="218"/>
      <c r="J312" s="219">
        <f>ROUND(I312*H312,2)</f>
        <v>0</v>
      </c>
      <c r="K312" s="215" t="s">
        <v>161</v>
      </c>
      <c r="L312" s="45"/>
      <c r="M312" s="220" t="s">
        <v>19</v>
      </c>
      <c r="N312" s="221" t="s">
        <v>47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255</v>
      </c>
      <c r="AT312" s="224" t="s">
        <v>157</v>
      </c>
      <c r="AU312" s="224" t="s">
        <v>86</v>
      </c>
      <c r="AY312" s="18" t="s">
        <v>155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84</v>
      </c>
      <c r="BK312" s="225">
        <f>ROUND(I312*H312,2)</f>
        <v>0</v>
      </c>
      <c r="BL312" s="18" t="s">
        <v>255</v>
      </c>
      <c r="BM312" s="224" t="s">
        <v>1955</v>
      </c>
    </row>
    <row r="313" s="2" customFormat="1">
      <c r="A313" s="39"/>
      <c r="B313" s="40"/>
      <c r="C313" s="41"/>
      <c r="D313" s="226" t="s">
        <v>164</v>
      </c>
      <c r="E313" s="41"/>
      <c r="F313" s="227" t="s">
        <v>1956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164</v>
      </c>
      <c r="AU313" s="18" t="s">
        <v>86</v>
      </c>
    </row>
    <row r="314" s="2" customFormat="1" ht="21.75" customHeight="1">
      <c r="A314" s="39"/>
      <c r="B314" s="40"/>
      <c r="C314" s="253" t="s">
        <v>688</v>
      </c>
      <c r="D314" s="253" t="s">
        <v>229</v>
      </c>
      <c r="E314" s="254" t="s">
        <v>1957</v>
      </c>
      <c r="F314" s="255" t="s">
        <v>1958</v>
      </c>
      <c r="G314" s="256" t="s">
        <v>1914</v>
      </c>
      <c r="H314" s="257">
        <v>2</v>
      </c>
      <c r="I314" s="258"/>
      <c r="J314" s="259">
        <f>ROUND(I314*H314,2)</f>
        <v>0</v>
      </c>
      <c r="K314" s="255" t="s">
        <v>161</v>
      </c>
      <c r="L314" s="260"/>
      <c r="M314" s="261" t="s">
        <v>19</v>
      </c>
      <c r="N314" s="262" t="s">
        <v>47</v>
      </c>
      <c r="O314" s="85"/>
      <c r="P314" s="222">
        <f>O314*H314</f>
        <v>0</v>
      </c>
      <c r="Q314" s="222">
        <v>0.00033</v>
      </c>
      <c r="R314" s="222">
        <f>Q314*H314</f>
        <v>0.00066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356</v>
      </c>
      <c r="AT314" s="224" t="s">
        <v>229</v>
      </c>
      <c r="AU314" s="224" t="s">
        <v>86</v>
      </c>
      <c r="AY314" s="18" t="s">
        <v>155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84</v>
      </c>
      <c r="BK314" s="225">
        <f>ROUND(I314*H314,2)</f>
        <v>0</v>
      </c>
      <c r="BL314" s="18" t="s">
        <v>255</v>
      </c>
      <c r="BM314" s="224" t="s">
        <v>1959</v>
      </c>
    </row>
    <row r="315" s="2" customFormat="1" ht="24.15" customHeight="1">
      <c r="A315" s="39"/>
      <c r="B315" s="40"/>
      <c r="C315" s="213" t="s">
        <v>1430</v>
      </c>
      <c r="D315" s="213" t="s">
        <v>157</v>
      </c>
      <c r="E315" s="214" t="s">
        <v>1960</v>
      </c>
      <c r="F315" s="215" t="s">
        <v>1961</v>
      </c>
      <c r="G315" s="216" t="s">
        <v>322</v>
      </c>
      <c r="H315" s="217">
        <v>2</v>
      </c>
      <c r="I315" s="218"/>
      <c r="J315" s="219">
        <f>ROUND(I315*H315,2)</f>
        <v>0</v>
      </c>
      <c r="K315" s="215" t="s">
        <v>161</v>
      </c>
      <c r="L315" s="45"/>
      <c r="M315" s="220" t="s">
        <v>19</v>
      </c>
      <c r="N315" s="221" t="s">
        <v>47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0.17549999999999999</v>
      </c>
      <c r="T315" s="223">
        <f>S315*H315</f>
        <v>0.35099999999999998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255</v>
      </c>
      <c r="AT315" s="224" t="s">
        <v>157</v>
      </c>
      <c r="AU315" s="224" t="s">
        <v>86</v>
      </c>
      <c r="AY315" s="18" t="s">
        <v>155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84</v>
      </c>
      <c r="BK315" s="225">
        <f>ROUND(I315*H315,2)</f>
        <v>0</v>
      </c>
      <c r="BL315" s="18" t="s">
        <v>255</v>
      </c>
      <c r="BM315" s="224" t="s">
        <v>1962</v>
      </c>
    </row>
    <row r="316" s="2" customFormat="1">
      <c r="A316" s="39"/>
      <c r="B316" s="40"/>
      <c r="C316" s="41"/>
      <c r="D316" s="226" t="s">
        <v>164</v>
      </c>
      <c r="E316" s="41"/>
      <c r="F316" s="227" t="s">
        <v>1963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164</v>
      </c>
      <c r="AU316" s="18" t="s">
        <v>86</v>
      </c>
    </row>
    <row r="317" s="2" customFormat="1" ht="55.5" customHeight="1">
      <c r="A317" s="39"/>
      <c r="B317" s="40"/>
      <c r="C317" s="213" t="s">
        <v>691</v>
      </c>
      <c r="D317" s="213" t="s">
        <v>157</v>
      </c>
      <c r="E317" s="214" t="s">
        <v>1964</v>
      </c>
      <c r="F317" s="215" t="s">
        <v>1965</v>
      </c>
      <c r="G317" s="216" t="s">
        <v>340</v>
      </c>
      <c r="H317" s="217">
        <v>0.35499999999999998</v>
      </c>
      <c r="I317" s="218"/>
      <c r="J317" s="219">
        <f>ROUND(I317*H317,2)</f>
        <v>0</v>
      </c>
      <c r="K317" s="215" t="s">
        <v>161</v>
      </c>
      <c r="L317" s="45"/>
      <c r="M317" s="220" t="s">
        <v>19</v>
      </c>
      <c r="N317" s="221" t="s">
        <v>47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255</v>
      </c>
      <c r="AT317" s="224" t="s">
        <v>157</v>
      </c>
      <c r="AU317" s="224" t="s">
        <v>86</v>
      </c>
      <c r="AY317" s="18" t="s">
        <v>155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84</v>
      </c>
      <c r="BK317" s="225">
        <f>ROUND(I317*H317,2)</f>
        <v>0</v>
      </c>
      <c r="BL317" s="18" t="s">
        <v>255</v>
      </c>
      <c r="BM317" s="224" t="s">
        <v>1966</v>
      </c>
    </row>
    <row r="318" s="2" customFormat="1">
      <c r="A318" s="39"/>
      <c r="B318" s="40"/>
      <c r="C318" s="41"/>
      <c r="D318" s="226" t="s">
        <v>164</v>
      </c>
      <c r="E318" s="41"/>
      <c r="F318" s="227" t="s">
        <v>1967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164</v>
      </c>
      <c r="AU318" s="18" t="s">
        <v>86</v>
      </c>
    </row>
    <row r="319" s="12" customFormat="1" ht="22.8" customHeight="1">
      <c r="A319" s="12"/>
      <c r="B319" s="197"/>
      <c r="C319" s="198"/>
      <c r="D319" s="199" t="s">
        <v>75</v>
      </c>
      <c r="E319" s="211" t="s">
        <v>1968</v>
      </c>
      <c r="F319" s="211" t="s">
        <v>1969</v>
      </c>
      <c r="G319" s="198"/>
      <c r="H319" s="198"/>
      <c r="I319" s="201"/>
      <c r="J319" s="212">
        <f>BK319</f>
        <v>0</v>
      </c>
      <c r="K319" s="198"/>
      <c r="L319" s="203"/>
      <c r="M319" s="204"/>
      <c r="N319" s="205"/>
      <c r="O319" s="205"/>
      <c r="P319" s="206">
        <f>SUM(P320:P328)</f>
        <v>0</v>
      </c>
      <c r="Q319" s="205"/>
      <c r="R319" s="206">
        <f>SUM(R320:R328)</f>
        <v>0.057583000000000009</v>
      </c>
      <c r="S319" s="205"/>
      <c r="T319" s="207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8" t="s">
        <v>86</v>
      </c>
      <c r="AT319" s="209" t="s">
        <v>75</v>
      </c>
      <c r="AU319" s="209" t="s">
        <v>84</v>
      </c>
      <c r="AY319" s="208" t="s">
        <v>155</v>
      </c>
      <c r="BK319" s="210">
        <f>SUM(BK320:BK328)</f>
        <v>0</v>
      </c>
    </row>
    <row r="320" s="2" customFormat="1" ht="37.8" customHeight="1">
      <c r="A320" s="39"/>
      <c r="B320" s="40"/>
      <c r="C320" s="213" t="s">
        <v>1439</v>
      </c>
      <c r="D320" s="213" t="s">
        <v>157</v>
      </c>
      <c r="E320" s="214" t="s">
        <v>1970</v>
      </c>
      <c r="F320" s="215" t="s">
        <v>1971</v>
      </c>
      <c r="G320" s="216" t="s">
        <v>160</v>
      </c>
      <c r="H320" s="217">
        <v>64.700000000000003</v>
      </c>
      <c r="I320" s="218"/>
      <c r="J320" s="219">
        <f>ROUND(I320*H320,2)</f>
        <v>0</v>
      </c>
      <c r="K320" s="215" t="s">
        <v>161</v>
      </c>
      <c r="L320" s="45"/>
      <c r="M320" s="220" t="s">
        <v>19</v>
      </c>
      <c r="N320" s="221" t="s">
        <v>47</v>
      </c>
      <c r="O320" s="85"/>
      <c r="P320" s="222">
        <f>O320*H320</f>
        <v>0</v>
      </c>
      <c r="Q320" s="222">
        <v>0.00013999999999999999</v>
      </c>
      <c r="R320" s="222">
        <f>Q320*H320</f>
        <v>0.0090580000000000001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255</v>
      </c>
      <c r="AT320" s="224" t="s">
        <v>157</v>
      </c>
      <c r="AU320" s="224" t="s">
        <v>86</v>
      </c>
      <c r="AY320" s="18" t="s">
        <v>155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84</v>
      </c>
      <c r="BK320" s="225">
        <f>ROUND(I320*H320,2)</f>
        <v>0</v>
      </c>
      <c r="BL320" s="18" t="s">
        <v>255</v>
      </c>
      <c r="BM320" s="224" t="s">
        <v>1972</v>
      </c>
    </row>
    <row r="321" s="2" customFormat="1">
      <c r="A321" s="39"/>
      <c r="B321" s="40"/>
      <c r="C321" s="41"/>
      <c r="D321" s="226" t="s">
        <v>164</v>
      </c>
      <c r="E321" s="41"/>
      <c r="F321" s="227" t="s">
        <v>1973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164</v>
      </c>
      <c r="AU321" s="18" t="s">
        <v>86</v>
      </c>
    </row>
    <row r="322" s="2" customFormat="1" ht="44.25" customHeight="1">
      <c r="A322" s="39"/>
      <c r="B322" s="40"/>
      <c r="C322" s="213" t="s">
        <v>694</v>
      </c>
      <c r="D322" s="213" t="s">
        <v>157</v>
      </c>
      <c r="E322" s="214" t="s">
        <v>1974</v>
      </c>
      <c r="F322" s="215" t="s">
        <v>1975</v>
      </c>
      <c r="G322" s="216" t="s">
        <v>160</v>
      </c>
      <c r="H322" s="217">
        <v>64.700000000000003</v>
      </c>
      <c r="I322" s="218"/>
      <c r="J322" s="219">
        <f>ROUND(I322*H322,2)</f>
        <v>0</v>
      </c>
      <c r="K322" s="215" t="s">
        <v>161</v>
      </c>
      <c r="L322" s="45"/>
      <c r="M322" s="220" t="s">
        <v>19</v>
      </c>
      <c r="N322" s="221" t="s">
        <v>47</v>
      </c>
      <c r="O322" s="85"/>
      <c r="P322" s="222">
        <f>O322*H322</f>
        <v>0</v>
      </c>
      <c r="Q322" s="222">
        <v>0.00072000000000000005</v>
      </c>
      <c r="R322" s="222">
        <f>Q322*H322</f>
        <v>0.046584000000000007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255</v>
      </c>
      <c r="AT322" s="224" t="s">
        <v>157</v>
      </c>
      <c r="AU322" s="224" t="s">
        <v>86</v>
      </c>
      <c r="AY322" s="18" t="s">
        <v>155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84</v>
      </c>
      <c r="BK322" s="225">
        <f>ROUND(I322*H322,2)</f>
        <v>0</v>
      </c>
      <c r="BL322" s="18" t="s">
        <v>255</v>
      </c>
      <c r="BM322" s="224" t="s">
        <v>1976</v>
      </c>
    </row>
    <row r="323" s="2" customFormat="1">
      <c r="A323" s="39"/>
      <c r="B323" s="40"/>
      <c r="C323" s="41"/>
      <c r="D323" s="226" t="s">
        <v>164</v>
      </c>
      <c r="E323" s="41"/>
      <c r="F323" s="227" t="s">
        <v>1977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164</v>
      </c>
      <c r="AU323" s="18" t="s">
        <v>86</v>
      </c>
    </row>
    <row r="324" s="2" customFormat="1" ht="37.8" customHeight="1">
      <c r="A324" s="39"/>
      <c r="B324" s="40"/>
      <c r="C324" s="213" t="s">
        <v>1978</v>
      </c>
      <c r="D324" s="213" t="s">
        <v>157</v>
      </c>
      <c r="E324" s="214" t="s">
        <v>1979</v>
      </c>
      <c r="F324" s="215" t="s">
        <v>1980</v>
      </c>
      <c r="G324" s="216" t="s">
        <v>186</v>
      </c>
      <c r="H324" s="217">
        <v>14.4</v>
      </c>
      <c r="I324" s="218"/>
      <c r="J324" s="219">
        <f>ROUND(I324*H324,2)</f>
        <v>0</v>
      </c>
      <c r="K324" s="215" t="s">
        <v>161</v>
      </c>
      <c r="L324" s="45"/>
      <c r="M324" s="220" t="s">
        <v>19</v>
      </c>
      <c r="N324" s="221" t="s">
        <v>47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255</v>
      </c>
      <c r="AT324" s="224" t="s">
        <v>157</v>
      </c>
      <c r="AU324" s="224" t="s">
        <v>86</v>
      </c>
      <c r="AY324" s="18" t="s">
        <v>155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84</v>
      </c>
      <c r="BK324" s="225">
        <f>ROUND(I324*H324,2)</f>
        <v>0</v>
      </c>
      <c r="BL324" s="18" t="s">
        <v>255</v>
      </c>
      <c r="BM324" s="224" t="s">
        <v>1981</v>
      </c>
    </row>
    <row r="325" s="2" customFormat="1">
      <c r="A325" s="39"/>
      <c r="B325" s="40"/>
      <c r="C325" s="41"/>
      <c r="D325" s="226" t="s">
        <v>164</v>
      </c>
      <c r="E325" s="41"/>
      <c r="F325" s="227" t="s">
        <v>1982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164</v>
      </c>
      <c r="AU325" s="18" t="s">
        <v>86</v>
      </c>
    </row>
    <row r="326" s="13" customFormat="1">
      <c r="A326" s="13"/>
      <c r="B326" s="231"/>
      <c r="C326" s="232"/>
      <c r="D326" s="233" t="s">
        <v>166</v>
      </c>
      <c r="E326" s="234" t="s">
        <v>19</v>
      </c>
      <c r="F326" s="235" t="s">
        <v>1983</v>
      </c>
      <c r="G326" s="232"/>
      <c r="H326" s="236">
        <v>14.4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166</v>
      </c>
      <c r="AU326" s="242" t="s">
        <v>86</v>
      </c>
      <c r="AV326" s="13" t="s">
        <v>86</v>
      </c>
      <c r="AW326" s="13" t="s">
        <v>37</v>
      </c>
      <c r="AX326" s="13" t="s">
        <v>84</v>
      </c>
      <c r="AY326" s="242" t="s">
        <v>155</v>
      </c>
    </row>
    <row r="327" s="2" customFormat="1" ht="37.8" customHeight="1">
      <c r="A327" s="39"/>
      <c r="B327" s="40"/>
      <c r="C327" s="213" t="s">
        <v>697</v>
      </c>
      <c r="D327" s="213" t="s">
        <v>157</v>
      </c>
      <c r="E327" s="214" t="s">
        <v>1984</v>
      </c>
      <c r="F327" s="215" t="s">
        <v>1985</v>
      </c>
      <c r="G327" s="216" t="s">
        <v>160</v>
      </c>
      <c r="H327" s="217">
        <v>64.700000000000003</v>
      </c>
      <c r="I327" s="218"/>
      <c r="J327" s="219">
        <f>ROUND(I327*H327,2)</f>
        <v>0</v>
      </c>
      <c r="K327" s="215" t="s">
        <v>161</v>
      </c>
      <c r="L327" s="45"/>
      <c r="M327" s="220" t="s">
        <v>19</v>
      </c>
      <c r="N327" s="221" t="s">
        <v>47</v>
      </c>
      <c r="O327" s="85"/>
      <c r="P327" s="222">
        <f>O327*H327</f>
        <v>0</v>
      </c>
      <c r="Q327" s="222">
        <v>3.0000000000000001E-05</v>
      </c>
      <c r="R327" s="222">
        <f>Q327*H327</f>
        <v>0.0019410000000000002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255</v>
      </c>
      <c r="AT327" s="224" t="s">
        <v>157</v>
      </c>
      <c r="AU327" s="224" t="s">
        <v>86</v>
      </c>
      <c r="AY327" s="18" t="s">
        <v>155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84</v>
      </c>
      <c r="BK327" s="225">
        <f>ROUND(I327*H327,2)</f>
        <v>0</v>
      </c>
      <c r="BL327" s="18" t="s">
        <v>255</v>
      </c>
      <c r="BM327" s="224" t="s">
        <v>1986</v>
      </c>
    </row>
    <row r="328" s="2" customFormat="1">
      <c r="A328" s="39"/>
      <c r="B328" s="40"/>
      <c r="C328" s="41"/>
      <c r="D328" s="226" t="s">
        <v>164</v>
      </c>
      <c r="E328" s="41"/>
      <c r="F328" s="227" t="s">
        <v>1987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164</v>
      </c>
      <c r="AU328" s="18" t="s">
        <v>86</v>
      </c>
    </row>
    <row r="329" s="12" customFormat="1" ht="22.8" customHeight="1">
      <c r="A329" s="12"/>
      <c r="B329" s="197"/>
      <c r="C329" s="198"/>
      <c r="D329" s="199" t="s">
        <v>75</v>
      </c>
      <c r="E329" s="211" t="s">
        <v>1988</v>
      </c>
      <c r="F329" s="211" t="s">
        <v>1989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SUM(P330:P339)</f>
        <v>0</v>
      </c>
      <c r="Q329" s="205"/>
      <c r="R329" s="206">
        <f>SUM(R330:R339)</f>
        <v>0.012383999999999999</v>
      </c>
      <c r="S329" s="205"/>
      <c r="T329" s="207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86</v>
      </c>
      <c r="AT329" s="209" t="s">
        <v>75</v>
      </c>
      <c r="AU329" s="209" t="s">
        <v>84</v>
      </c>
      <c r="AY329" s="208" t="s">
        <v>155</v>
      </c>
      <c r="BK329" s="210">
        <f>SUM(BK330:BK339)</f>
        <v>0</v>
      </c>
    </row>
    <row r="330" s="2" customFormat="1" ht="33" customHeight="1">
      <c r="A330" s="39"/>
      <c r="B330" s="40"/>
      <c r="C330" s="213" t="s">
        <v>700</v>
      </c>
      <c r="D330" s="213" t="s">
        <v>157</v>
      </c>
      <c r="E330" s="214" t="s">
        <v>1990</v>
      </c>
      <c r="F330" s="215" t="s">
        <v>1991</v>
      </c>
      <c r="G330" s="216" t="s">
        <v>322</v>
      </c>
      <c r="H330" s="217">
        <v>2</v>
      </c>
      <c r="I330" s="218"/>
      <c r="J330" s="219">
        <f>ROUND(I330*H330,2)</f>
        <v>0</v>
      </c>
      <c r="K330" s="215" t="s">
        <v>161</v>
      </c>
      <c r="L330" s="45"/>
      <c r="M330" s="220" t="s">
        <v>19</v>
      </c>
      <c r="N330" s="221" t="s">
        <v>47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255</v>
      </c>
      <c r="AT330" s="224" t="s">
        <v>157</v>
      </c>
      <c r="AU330" s="224" t="s">
        <v>86</v>
      </c>
      <c r="AY330" s="18" t="s">
        <v>155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84</v>
      </c>
      <c r="BK330" s="225">
        <f>ROUND(I330*H330,2)</f>
        <v>0</v>
      </c>
      <c r="BL330" s="18" t="s">
        <v>255</v>
      </c>
      <c r="BM330" s="224" t="s">
        <v>1992</v>
      </c>
    </row>
    <row r="331" s="2" customFormat="1">
      <c r="A331" s="39"/>
      <c r="B331" s="40"/>
      <c r="C331" s="41"/>
      <c r="D331" s="226" t="s">
        <v>164</v>
      </c>
      <c r="E331" s="41"/>
      <c r="F331" s="227" t="s">
        <v>1993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164</v>
      </c>
      <c r="AU331" s="18" t="s">
        <v>86</v>
      </c>
    </row>
    <row r="332" s="2" customFormat="1" ht="24.15" customHeight="1">
      <c r="A332" s="39"/>
      <c r="B332" s="40"/>
      <c r="C332" s="253" t="s">
        <v>1994</v>
      </c>
      <c r="D332" s="253" t="s">
        <v>229</v>
      </c>
      <c r="E332" s="254" t="s">
        <v>1995</v>
      </c>
      <c r="F332" s="255" t="s">
        <v>1996</v>
      </c>
      <c r="G332" s="256" t="s">
        <v>322</v>
      </c>
      <c r="H332" s="257">
        <v>2</v>
      </c>
      <c r="I332" s="258"/>
      <c r="J332" s="259">
        <f>ROUND(I332*H332,2)</f>
        <v>0</v>
      </c>
      <c r="K332" s="255" t="s">
        <v>161</v>
      </c>
      <c r="L332" s="260"/>
      <c r="M332" s="261" t="s">
        <v>19</v>
      </c>
      <c r="N332" s="262" t="s">
        <v>47</v>
      </c>
      <c r="O332" s="85"/>
      <c r="P332" s="222">
        <f>O332*H332</f>
        <v>0</v>
      </c>
      <c r="Q332" s="222">
        <v>0.00089999999999999998</v>
      </c>
      <c r="R332" s="222">
        <f>Q332*H332</f>
        <v>0.0018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356</v>
      </c>
      <c r="AT332" s="224" t="s">
        <v>229</v>
      </c>
      <c r="AU332" s="224" t="s">
        <v>86</v>
      </c>
      <c r="AY332" s="18" t="s">
        <v>155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84</v>
      </c>
      <c r="BK332" s="225">
        <f>ROUND(I332*H332,2)</f>
        <v>0</v>
      </c>
      <c r="BL332" s="18" t="s">
        <v>255</v>
      </c>
      <c r="BM332" s="224" t="s">
        <v>1997</v>
      </c>
    </row>
    <row r="333" s="2" customFormat="1" ht="37.8" customHeight="1">
      <c r="A333" s="39"/>
      <c r="B333" s="40"/>
      <c r="C333" s="213" t="s">
        <v>704</v>
      </c>
      <c r="D333" s="213" t="s">
        <v>157</v>
      </c>
      <c r="E333" s="214" t="s">
        <v>1998</v>
      </c>
      <c r="F333" s="215" t="s">
        <v>1999</v>
      </c>
      <c r="G333" s="216" t="s">
        <v>186</v>
      </c>
      <c r="H333" s="217">
        <v>4.9000000000000004</v>
      </c>
      <c r="I333" s="218"/>
      <c r="J333" s="219">
        <f>ROUND(I333*H333,2)</f>
        <v>0</v>
      </c>
      <c r="K333" s="215" t="s">
        <v>161</v>
      </c>
      <c r="L333" s="45"/>
      <c r="M333" s="220" t="s">
        <v>19</v>
      </c>
      <c r="N333" s="221" t="s">
        <v>47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255</v>
      </c>
      <c r="AT333" s="224" t="s">
        <v>157</v>
      </c>
      <c r="AU333" s="224" t="s">
        <v>86</v>
      </c>
      <c r="AY333" s="18" t="s">
        <v>155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84</v>
      </c>
      <c r="BK333" s="225">
        <f>ROUND(I333*H333,2)</f>
        <v>0</v>
      </c>
      <c r="BL333" s="18" t="s">
        <v>255</v>
      </c>
      <c r="BM333" s="224" t="s">
        <v>2000</v>
      </c>
    </row>
    <row r="334" s="2" customFormat="1">
      <c r="A334" s="39"/>
      <c r="B334" s="40"/>
      <c r="C334" s="41"/>
      <c r="D334" s="226" t="s">
        <v>164</v>
      </c>
      <c r="E334" s="41"/>
      <c r="F334" s="227" t="s">
        <v>2001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164</v>
      </c>
      <c r="AU334" s="18" t="s">
        <v>86</v>
      </c>
    </row>
    <row r="335" s="13" customFormat="1">
      <c r="A335" s="13"/>
      <c r="B335" s="231"/>
      <c r="C335" s="232"/>
      <c r="D335" s="233" t="s">
        <v>166</v>
      </c>
      <c r="E335" s="234" t="s">
        <v>19</v>
      </c>
      <c r="F335" s="235" t="s">
        <v>2002</v>
      </c>
      <c r="G335" s="232"/>
      <c r="H335" s="236">
        <v>4.9000000000000004</v>
      </c>
      <c r="I335" s="237"/>
      <c r="J335" s="232"/>
      <c r="K335" s="232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166</v>
      </c>
      <c r="AU335" s="242" t="s">
        <v>86</v>
      </c>
      <c r="AV335" s="13" t="s">
        <v>86</v>
      </c>
      <c r="AW335" s="13" t="s">
        <v>37</v>
      </c>
      <c r="AX335" s="13" t="s">
        <v>84</v>
      </c>
      <c r="AY335" s="242" t="s">
        <v>155</v>
      </c>
    </row>
    <row r="336" s="2" customFormat="1" ht="16.5" customHeight="1">
      <c r="A336" s="39"/>
      <c r="B336" s="40"/>
      <c r="C336" s="253" t="s">
        <v>2003</v>
      </c>
      <c r="D336" s="253" t="s">
        <v>229</v>
      </c>
      <c r="E336" s="254" t="s">
        <v>2004</v>
      </c>
      <c r="F336" s="255" t="s">
        <v>2005</v>
      </c>
      <c r="G336" s="256" t="s">
        <v>186</v>
      </c>
      <c r="H336" s="257">
        <v>5.8799999999999999</v>
      </c>
      <c r="I336" s="258"/>
      <c r="J336" s="259">
        <f>ROUND(I336*H336,2)</f>
        <v>0</v>
      </c>
      <c r="K336" s="255" t="s">
        <v>161</v>
      </c>
      <c r="L336" s="260"/>
      <c r="M336" s="261" t="s">
        <v>19</v>
      </c>
      <c r="N336" s="262" t="s">
        <v>47</v>
      </c>
      <c r="O336" s="85"/>
      <c r="P336" s="222">
        <f>O336*H336</f>
        <v>0</v>
      </c>
      <c r="Q336" s="222">
        <v>0.0018</v>
      </c>
      <c r="R336" s="222">
        <f>Q336*H336</f>
        <v>0.010584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356</v>
      </c>
      <c r="AT336" s="224" t="s">
        <v>229</v>
      </c>
      <c r="AU336" s="224" t="s">
        <v>86</v>
      </c>
      <c r="AY336" s="18" t="s">
        <v>155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84</v>
      </c>
      <c r="BK336" s="225">
        <f>ROUND(I336*H336,2)</f>
        <v>0</v>
      </c>
      <c r="BL336" s="18" t="s">
        <v>255</v>
      </c>
      <c r="BM336" s="224" t="s">
        <v>2006</v>
      </c>
    </row>
    <row r="337" s="13" customFormat="1">
      <c r="A337" s="13"/>
      <c r="B337" s="231"/>
      <c r="C337" s="232"/>
      <c r="D337" s="233" t="s">
        <v>166</v>
      </c>
      <c r="E337" s="232"/>
      <c r="F337" s="235" t="s">
        <v>2007</v>
      </c>
      <c r="G337" s="232"/>
      <c r="H337" s="236">
        <v>5.8799999999999999</v>
      </c>
      <c r="I337" s="237"/>
      <c r="J337" s="232"/>
      <c r="K337" s="232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166</v>
      </c>
      <c r="AU337" s="242" t="s">
        <v>86</v>
      </c>
      <c r="AV337" s="13" t="s">
        <v>86</v>
      </c>
      <c r="AW337" s="13" t="s">
        <v>4</v>
      </c>
      <c r="AX337" s="13" t="s">
        <v>84</v>
      </c>
      <c r="AY337" s="242" t="s">
        <v>155</v>
      </c>
    </row>
    <row r="338" s="2" customFormat="1" ht="49.05" customHeight="1">
      <c r="A338" s="39"/>
      <c r="B338" s="40"/>
      <c r="C338" s="213" t="s">
        <v>707</v>
      </c>
      <c r="D338" s="213" t="s">
        <v>157</v>
      </c>
      <c r="E338" s="214" t="s">
        <v>2008</v>
      </c>
      <c r="F338" s="215" t="s">
        <v>2009</v>
      </c>
      <c r="G338" s="216" t="s">
        <v>340</v>
      </c>
      <c r="H338" s="217">
        <v>0.012</v>
      </c>
      <c r="I338" s="218"/>
      <c r="J338" s="219">
        <f>ROUND(I338*H338,2)</f>
        <v>0</v>
      </c>
      <c r="K338" s="215" t="s">
        <v>161</v>
      </c>
      <c r="L338" s="45"/>
      <c r="M338" s="220" t="s">
        <v>19</v>
      </c>
      <c r="N338" s="221" t="s">
        <v>47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255</v>
      </c>
      <c r="AT338" s="224" t="s">
        <v>157</v>
      </c>
      <c r="AU338" s="224" t="s">
        <v>86</v>
      </c>
      <c r="AY338" s="18" t="s">
        <v>155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84</v>
      </c>
      <c r="BK338" s="225">
        <f>ROUND(I338*H338,2)</f>
        <v>0</v>
      </c>
      <c r="BL338" s="18" t="s">
        <v>255</v>
      </c>
      <c r="BM338" s="224" t="s">
        <v>2010</v>
      </c>
    </row>
    <row r="339" s="2" customFormat="1">
      <c r="A339" s="39"/>
      <c r="B339" s="40"/>
      <c r="C339" s="41"/>
      <c r="D339" s="226" t="s">
        <v>164</v>
      </c>
      <c r="E339" s="41"/>
      <c r="F339" s="227" t="s">
        <v>2011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164</v>
      </c>
      <c r="AU339" s="18" t="s">
        <v>86</v>
      </c>
    </row>
    <row r="340" s="12" customFormat="1" ht="22.8" customHeight="1">
      <c r="A340" s="12"/>
      <c r="B340" s="197"/>
      <c r="C340" s="198"/>
      <c r="D340" s="199" t="s">
        <v>75</v>
      </c>
      <c r="E340" s="211" t="s">
        <v>2012</v>
      </c>
      <c r="F340" s="211" t="s">
        <v>2013</v>
      </c>
      <c r="G340" s="198"/>
      <c r="H340" s="198"/>
      <c r="I340" s="201"/>
      <c r="J340" s="212">
        <f>BK340</f>
        <v>0</v>
      </c>
      <c r="K340" s="198"/>
      <c r="L340" s="203"/>
      <c r="M340" s="204"/>
      <c r="N340" s="205"/>
      <c r="O340" s="205"/>
      <c r="P340" s="206">
        <f>SUM(P341:P360)</f>
        <v>0</v>
      </c>
      <c r="Q340" s="205"/>
      <c r="R340" s="206">
        <f>SUM(R341:R360)</f>
        <v>1.6095882799999999</v>
      </c>
      <c r="S340" s="205"/>
      <c r="T340" s="207">
        <f>SUM(T341:T360)</f>
        <v>8.7100614199999988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8" t="s">
        <v>86</v>
      </c>
      <c r="AT340" s="209" t="s">
        <v>75</v>
      </c>
      <c r="AU340" s="209" t="s">
        <v>84</v>
      </c>
      <c r="AY340" s="208" t="s">
        <v>155</v>
      </c>
      <c r="BK340" s="210">
        <f>SUM(BK341:BK360)</f>
        <v>0</v>
      </c>
    </row>
    <row r="341" s="2" customFormat="1" ht="24.15" customHeight="1">
      <c r="A341" s="39"/>
      <c r="B341" s="40"/>
      <c r="C341" s="213" t="s">
        <v>2014</v>
      </c>
      <c r="D341" s="213" t="s">
        <v>157</v>
      </c>
      <c r="E341" s="214" t="s">
        <v>2015</v>
      </c>
      <c r="F341" s="215" t="s">
        <v>2016</v>
      </c>
      <c r="G341" s="216" t="s">
        <v>160</v>
      </c>
      <c r="H341" s="217">
        <v>42.113999999999997</v>
      </c>
      <c r="I341" s="218"/>
      <c r="J341" s="219">
        <f>ROUND(I341*H341,2)</f>
        <v>0</v>
      </c>
      <c r="K341" s="215" t="s">
        <v>161</v>
      </c>
      <c r="L341" s="45"/>
      <c r="M341" s="220" t="s">
        <v>19</v>
      </c>
      <c r="N341" s="221" t="s">
        <v>47</v>
      </c>
      <c r="O341" s="85"/>
      <c r="P341" s="222">
        <f>O341*H341</f>
        <v>0</v>
      </c>
      <c r="Q341" s="222">
        <v>0.00029999999999999997</v>
      </c>
      <c r="R341" s="222">
        <f>Q341*H341</f>
        <v>0.012634199999999998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255</v>
      </c>
      <c r="AT341" s="224" t="s">
        <v>157</v>
      </c>
      <c r="AU341" s="224" t="s">
        <v>86</v>
      </c>
      <c r="AY341" s="18" t="s">
        <v>155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84</v>
      </c>
      <c r="BK341" s="225">
        <f>ROUND(I341*H341,2)</f>
        <v>0</v>
      </c>
      <c r="BL341" s="18" t="s">
        <v>255</v>
      </c>
      <c r="BM341" s="224" t="s">
        <v>2017</v>
      </c>
    </row>
    <row r="342" s="2" customFormat="1">
      <c r="A342" s="39"/>
      <c r="B342" s="40"/>
      <c r="C342" s="41"/>
      <c r="D342" s="226" t="s">
        <v>164</v>
      </c>
      <c r="E342" s="41"/>
      <c r="F342" s="227" t="s">
        <v>2018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164</v>
      </c>
      <c r="AU342" s="18" t="s">
        <v>86</v>
      </c>
    </row>
    <row r="343" s="2" customFormat="1" ht="37.8" customHeight="1">
      <c r="A343" s="39"/>
      <c r="B343" s="40"/>
      <c r="C343" s="213" t="s">
        <v>708</v>
      </c>
      <c r="D343" s="213" t="s">
        <v>157</v>
      </c>
      <c r="E343" s="214" t="s">
        <v>2019</v>
      </c>
      <c r="F343" s="215" t="s">
        <v>2020</v>
      </c>
      <c r="G343" s="216" t="s">
        <v>160</v>
      </c>
      <c r="H343" s="217">
        <v>42.113999999999997</v>
      </c>
      <c r="I343" s="218"/>
      <c r="J343" s="219">
        <f>ROUND(I343*H343,2)</f>
        <v>0</v>
      </c>
      <c r="K343" s="215" t="s">
        <v>161</v>
      </c>
      <c r="L343" s="45"/>
      <c r="M343" s="220" t="s">
        <v>19</v>
      </c>
      <c r="N343" s="221" t="s">
        <v>47</v>
      </c>
      <c r="O343" s="85"/>
      <c r="P343" s="222">
        <f>O343*H343</f>
        <v>0</v>
      </c>
      <c r="Q343" s="222">
        <v>0.0074999999999999997</v>
      </c>
      <c r="R343" s="222">
        <f>Q343*H343</f>
        <v>0.31585499999999994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255</v>
      </c>
      <c r="AT343" s="224" t="s">
        <v>157</v>
      </c>
      <c r="AU343" s="224" t="s">
        <v>86</v>
      </c>
      <c r="AY343" s="18" t="s">
        <v>155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84</v>
      </c>
      <c r="BK343" s="225">
        <f>ROUND(I343*H343,2)</f>
        <v>0</v>
      </c>
      <c r="BL343" s="18" t="s">
        <v>255</v>
      </c>
      <c r="BM343" s="224" t="s">
        <v>2021</v>
      </c>
    </row>
    <row r="344" s="2" customFormat="1">
      <c r="A344" s="39"/>
      <c r="B344" s="40"/>
      <c r="C344" s="41"/>
      <c r="D344" s="226" t="s">
        <v>164</v>
      </c>
      <c r="E344" s="41"/>
      <c r="F344" s="227" t="s">
        <v>2022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164</v>
      </c>
      <c r="AU344" s="18" t="s">
        <v>86</v>
      </c>
    </row>
    <row r="345" s="13" customFormat="1">
      <c r="A345" s="13"/>
      <c r="B345" s="231"/>
      <c r="C345" s="232"/>
      <c r="D345" s="233" t="s">
        <v>166</v>
      </c>
      <c r="E345" s="234" t="s">
        <v>19</v>
      </c>
      <c r="F345" s="235" t="s">
        <v>2023</v>
      </c>
      <c r="G345" s="232"/>
      <c r="H345" s="236">
        <v>20.123999999999999</v>
      </c>
      <c r="I345" s="237"/>
      <c r="J345" s="232"/>
      <c r="K345" s="232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166</v>
      </c>
      <c r="AU345" s="242" t="s">
        <v>86</v>
      </c>
      <c r="AV345" s="13" t="s">
        <v>86</v>
      </c>
      <c r="AW345" s="13" t="s">
        <v>37</v>
      </c>
      <c r="AX345" s="13" t="s">
        <v>76</v>
      </c>
      <c r="AY345" s="242" t="s">
        <v>155</v>
      </c>
    </row>
    <row r="346" s="13" customFormat="1">
      <c r="A346" s="13"/>
      <c r="B346" s="231"/>
      <c r="C346" s="232"/>
      <c r="D346" s="233" t="s">
        <v>166</v>
      </c>
      <c r="E346" s="234" t="s">
        <v>19</v>
      </c>
      <c r="F346" s="235" t="s">
        <v>2024</v>
      </c>
      <c r="G346" s="232"/>
      <c r="H346" s="236">
        <v>21.989999999999998</v>
      </c>
      <c r="I346" s="237"/>
      <c r="J346" s="232"/>
      <c r="K346" s="232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166</v>
      </c>
      <c r="AU346" s="242" t="s">
        <v>86</v>
      </c>
      <c r="AV346" s="13" t="s">
        <v>86</v>
      </c>
      <c r="AW346" s="13" t="s">
        <v>37</v>
      </c>
      <c r="AX346" s="13" t="s">
        <v>76</v>
      </c>
      <c r="AY346" s="242" t="s">
        <v>155</v>
      </c>
    </row>
    <row r="347" s="15" customFormat="1">
      <c r="A347" s="15"/>
      <c r="B347" s="264"/>
      <c r="C347" s="265"/>
      <c r="D347" s="233" t="s">
        <v>166</v>
      </c>
      <c r="E347" s="266" t="s">
        <v>19</v>
      </c>
      <c r="F347" s="267" t="s">
        <v>307</v>
      </c>
      <c r="G347" s="265"/>
      <c r="H347" s="268">
        <v>42.113999999999997</v>
      </c>
      <c r="I347" s="269"/>
      <c r="J347" s="265"/>
      <c r="K347" s="265"/>
      <c r="L347" s="270"/>
      <c r="M347" s="271"/>
      <c r="N347" s="272"/>
      <c r="O347" s="272"/>
      <c r="P347" s="272"/>
      <c r="Q347" s="272"/>
      <c r="R347" s="272"/>
      <c r="S347" s="272"/>
      <c r="T347" s="27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4" t="s">
        <v>166</v>
      </c>
      <c r="AU347" s="274" t="s">
        <v>86</v>
      </c>
      <c r="AV347" s="15" t="s">
        <v>162</v>
      </c>
      <c r="AW347" s="15" t="s">
        <v>37</v>
      </c>
      <c r="AX347" s="15" t="s">
        <v>84</v>
      </c>
      <c r="AY347" s="274" t="s">
        <v>155</v>
      </c>
    </row>
    <row r="348" s="2" customFormat="1" ht="24.15" customHeight="1">
      <c r="A348" s="39"/>
      <c r="B348" s="40"/>
      <c r="C348" s="213" t="s">
        <v>836</v>
      </c>
      <c r="D348" s="213" t="s">
        <v>157</v>
      </c>
      <c r="E348" s="214" t="s">
        <v>2025</v>
      </c>
      <c r="F348" s="215" t="s">
        <v>2026</v>
      </c>
      <c r="G348" s="216" t="s">
        <v>160</v>
      </c>
      <c r="H348" s="217">
        <v>104.726</v>
      </c>
      <c r="I348" s="218"/>
      <c r="J348" s="219">
        <f>ROUND(I348*H348,2)</f>
        <v>0</v>
      </c>
      <c r="K348" s="215" t="s">
        <v>161</v>
      </c>
      <c r="L348" s="45"/>
      <c r="M348" s="220" t="s">
        <v>19</v>
      </c>
      <c r="N348" s="221" t="s">
        <v>47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0.083169999999999994</v>
      </c>
      <c r="T348" s="223">
        <f>S348*H348</f>
        <v>8.7100614199999988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255</v>
      </c>
      <c r="AT348" s="224" t="s">
        <v>157</v>
      </c>
      <c r="AU348" s="224" t="s">
        <v>86</v>
      </c>
      <c r="AY348" s="18" t="s">
        <v>155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84</v>
      </c>
      <c r="BK348" s="225">
        <f>ROUND(I348*H348,2)</f>
        <v>0</v>
      </c>
      <c r="BL348" s="18" t="s">
        <v>255</v>
      </c>
      <c r="BM348" s="224" t="s">
        <v>2027</v>
      </c>
    </row>
    <row r="349" s="2" customFormat="1">
      <c r="A349" s="39"/>
      <c r="B349" s="40"/>
      <c r="C349" s="41"/>
      <c r="D349" s="226" t="s">
        <v>164</v>
      </c>
      <c r="E349" s="41"/>
      <c r="F349" s="227" t="s">
        <v>2028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164</v>
      </c>
      <c r="AU349" s="18" t="s">
        <v>86</v>
      </c>
    </row>
    <row r="350" s="13" customFormat="1">
      <c r="A350" s="13"/>
      <c r="B350" s="231"/>
      <c r="C350" s="232"/>
      <c r="D350" s="233" t="s">
        <v>166</v>
      </c>
      <c r="E350" s="234" t="s">
        <v>19</v>
      </c>
      <c r="F350" s="235" t="s">
        <v>2029</v>
      </c>
      <c r="G350" s="232"/>
      <c r="H350" s="236">
        <v>37.625999999999998</v>
      </c>
      <c r="I350" s="237"/>
      <c r="J350" s="232"/>
      <c r="K350" s="232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166</v>
      </c>
      <c r="AU350" s="242" t="s">
        <v>86</v>
      </c>
      <c r="AV350" s="13" t="s">
        <v>86</v>
      </c>
      <c r="AW350" s="13" t="s">
        <v>37</v>
      </c>
      <c r="AX350" s="13" t="s">
        <v>76</v>
      </c>
      <c r="AY350" s="242" t="s">
        <v>155</v>
      </c>
    </row>
    <row r="351" s="13" customFormat="1">
      <c r="A351" s="13"/>
      <c r="B351" s="231"/>
      <c r="C351" s="232"/>
      <c r="D351" s="233" t="s">
        <v>166</v>
      </c>
      <c r="E351" s="234" t="s">
        <v>19</v>
      </c>
      <c r="F351" s="235" t="s">
        <v>2030</v>
      </c>
      <c r="G351" s="232"/>
      <c r="H351" s="236">
        <v>67.099999999999994</v>
      </c>
      <c r="I351" s="237"/>
      <c r="J351" s="232"/>
      <c r="K351" s="232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166</v>
      </c>
      <c r="AU351" s="242" t="s">
        <v>86</v>
      </c>
      <c r="AV351" s="13" t="s">
        <v>86</v>
      </c>
      <c r="AW351" s="13" t="s">
        <v>37</v>
      </c>
      <c r="AX351" s="13" t="s">
        <v>76</v>
      </c>
      <c r="AY351" s="242" t="s">
        <v>155</v>
      </c>
    </row>
    <row r="352" s="15" customFormat="1">
      <c r="A352" s="15"/>
      <c r="B352" s="264"/>
      <c r="C352" s="265"/>
      <c r="D352" s="233" t="s">
        <v>166</v>
      </c>
      <c r="E352" s="266" t="s">
        <v>19</v>
      </c>
      <c r="F352" s="267" t="s">
        <v>307</v>
      </c>
      <c r="G352" s="265"/>
      <c r="H352" s="268">
        <v>104.726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166</v>
      </c>
      <c r="AU352" s="274" t="s">
        <v>86</v>
      </c>
      <c r="AV352" s="15" t="s">
        <v>162</v>
      </c>
      <c r="AW352" s="15" t="s">
        <v>37</v>
      </c>
      <c r="AX352" s="15" t="s">
        <v>84</v>
      </c>
      <c r="AY352" s="274" t="s">
        <v>155</v>
      </c>
    </row>
    <row r="353" s="2" customFormat="1" ht="49.05" customHeight="1">
      <c r="A353" s="39"/>
      <c r="B353" s="40"/>
      <c r="C353" s="213" t="s">
        <v>710</v>
      </c>
      <c r="D353" s="213" t="s">
        <v>157</v>
      </c>
      <c r="E353" s="214" t="s">
        <v>2031</v>
      </c>
      <c r="F353" s="215" t="s">
        <v>2032</v>
      </c>
      <c r="G353" s="216" t="s">
        <v>160</v>
      </c>
      <c r="H353" s="217">
        <v>42.113999999999997</v>
      </c>
      <c r="I353" s="218"/>
      <c r="J353" s="219">
        <f>ROUND(I353*H353,2)</f>
        <v>0</v>
      </c>
      <c r="K353" s="215" t="s">
        <v>161</v>
      </c>
      <c r="L353" s="45"/>
      <c r="M353" s="220" t="s">
        <v>19</v>
      </c>
      <c r="N353" s="221" t="s">
        <v>47</v>
      </c>
      <c r="O353" s="85"/>
      <c r="P353" s="222">
        <f>O353*H353</f>
        <v>0</v>
      </c>
      <c r="Q353" s="222">
        <v>0.0061700000000000001</v>
      </c>
      <c r="R353" s="222">
        <f>Q353*H353</f>
        <v>0.25984338000000001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255</v>
      </c>
      <c r="AT353" s="224" t="s">
        <v>157</v>
      </c>
      <c r="AU353" s="224" t="s">
        <v>86</v>
      </c>
      <c r="AY353" s="18" t="s">
        <v>155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84</v>
      </c>
      <c r="BK353" s="225">
        <f>ROUND(I353*H353,2)</f>
        <v>0</v>
      </c>
      <c r="BL353" s="18" t="s">
        <v>255</v>
      </c>
      <c r="BM353" s="224" t="s">
        <v>2033</v>
      </c>
    </row>
    <row r="354" s="2" customFormat="1">
      <c r="A354" s="39"/>
      <c r="B354" s="40"/>
      <c r="C354" s="41"/>
      <c r="D354" s="226" t="s">
        <v>164</v>
      </c>
      <c r="E354" s="41"/>
      <c r="F354" s="227" t="s">
        <v>2034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164</v>
      </c>
      <c r="AU354" s="18" t="s">
        <v>86</v>
      </c>
    </row>
    <row r="355" s="2" customFormat="1" ht="33" customHeight="1">
      <c r="A355" s="39"/>
      <c r="B355" s="40"/>
      <c r="C355" s="253" t="s">
        <v>2035</v>
      </c>
      <c r="D355" s="253" t="s">
        <v>229</v>
      </c>
      <c r="E355" s="254" t="s">
        <v>2036</v>
      </c>
      <c r="F355" s="255" t="s">
        <v>2037</v>
      </c>
      <c r="G355" s="256" t="s">
        <v>160</v>
      </c>
      <c r="H355" s="257">
        <v>46.325000000000003</v>
      </c>
      <c r="I355" s="258"/>
      <c r="J355" s="259">
        <f>ROUND(I355*H355,2)</f>
        <v>0</v>
      </c>
      <c r="K355" s="255" t="s">
        <v>161</v>
      </c>
      <c r="L355" s="260"/>
      <c r="M355" s="261" t="s">
        <v>19</v>
      </c>
      <c r="N355" s="262" t="s">
        <v>47</v>
      </c>
      <c r="O355" s="85"/>
      <c r="P355" s="222">
        <f>O355*H355</f>
        <v>0</v>
      </c>
      <c r="Q355" s="222">
        <v>0.021999999999999999</v>
      </c>
      <c r="R355" s="222">
        <f>Q355*H355</f>
        <v>1.01915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356</v>
      </c>
      <c r="AT355" s="224" t="s">
        <v>229</v>
      </c>
      <c r="AU355" s="224" t="s">
        <v>86</v>
      </c>
      <c r="AY355" s="18" t="s">
        <v>155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84</v>
      </c>
      <c r="BK355" s="225">
        <f>ROUND(I355*H355,2)</f>
        <v>0</v>
      </c>
      <c r="BL355" s="18" t="s">
        <v>255</v>
      </c>
      <c r="BM355" s="224" t="s">
        <v>2038</v>
      </c>
    </row>
    <row r="356" s="13" customFormat="1">
      <c r="A356" s="13"/>
      <c r="B356" s="231"/>
      <c r="C356" s="232"/>
      <c r="D356" s="233" t="s">
        <v>166</v>
      </c>
      <c r="E356" s="232"/>
      <c r="F356" s="235" t="s">
        <v>2039</v>
      </c>
      <c r="G356" s="232"/>
      <c r="H356" s="236">
        <v>46.325000000000003</v>
      </c>
      <c r="I356" s="237"/>
      <c r="J356" s="232"/>
      <c r="K356" s="232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166</v>
      </c>
      <c r="AU356" s="242" t="s">
        <v>86</v>
      </c>
      <c r="AV356" s="13" t="s">
        <v>86</v>
      </c>
      <c r="AW356" s="13" t="s">
        <v>4</v>
      </c>
      <c r="AX356" s="13" t="s">
        <v>84</v>
      </c>
      <c r="AY356" s="242" t="s">
        <v>155</v>
      </c>
    </row>
    <row r="357" s="2" customFormat="1" ht="24.15" customHeight="1">
      <c r="A357" s="39"/>
      <c r="B357" s="40"/>
      <c r="C357" s="213" t="s">
        <v>715</v>
      </c>
      <c r="D357" s="213" t="s">
        <v>157</v>
      </c>
      <c r="E357" s="214" t="s">
        <v>2040</v>
      </c>
      <c r="F357" s="215" t="s">
        <v>2041</v>
      </c>
      <c r="G357" s="216" t="s">
        <v>160</v>
      </c>
      <c r="H357" s="217">
        <v>42.113999999999997</v>
      </c>
      <c r="I357" s="218"/>
      <c r="J357" s="219">
        <f>ROUND(I357*H357,2)</f>
        <v>0</v>
      </c>
      <c r="K357" s="215" t="s">
        <v>161</v>
      </c>
      <c r="L357" s="45"/>
      <c r="M357" s="220" t="s">
        <v>19</v>
      </c>
      <c r="N357" s="221" t="s">
        <v>47</v>
      </c>
      <c r="O357" s="85"/>
      <c r="P357" s="222">
        <f>O357*H357</f>
        <v>0</v>
      </c>
      <c r="Q357" s="222">
        <v>5.0000000000000002E-05</v>
      </c>
      <c r="R357" s="222">
        <f>Q357*H357</f>
        <v>0.0021056999999999998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255</v>
      </c>
      <c r="AT357" s="224" t="s">
        <v>157</v>
      </c>
      <c r="AU357" s="224" t="s">
        <v>86</v>
      </c>
      <c r="AY357" s="18" t="s">
        <v>155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84</v>
      </c>
      <c r="BK357" s="225">
        <f>ROUND(I357*H357,2)</f>
        <v>0</v>
      </c>
      <c r="BL357" s="18" t="s">
        <v>255</v>
      </c>
      <c r="BM357" s="224" t="s">
        <v>2042</v>
      </c>
    </row>
    <row r="358" s="2" customFormat="1">
      <c r="A358" s="39"/>
      <c r="B358" s="40"/>
      <c r="C358" s="41"/>
      <c r="D358" s="226" t="s">
        <v>164</v>
      </c>
      <c r="E358" s="41"/>
      <c r="F358" s="227" t="s">
        <v>2043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164</v>
      </c>
      <c r="AU358" s="18" t="s">
        <v>86</v>
      </c>
    </row>
    <row r="359" s="2" customFormat="1" ht="49.05" customHeight="1">
      <c r="A359" s="39"/>
      <c r="B359" s="40"/>
      <c r="C359" s="213" t="s">
        <v>2044</v>
      </c>
      <c r="D359" s="213" t="s">
        <v>157</v>
      </c>
      <c r="E359" s="214" t="s">
        <v>2045</v>
      </c>
      <c r="F359" s="215" t="s">
        <v>2046</v>
      </c>
      <c r="G359" s="216" t="s">
        <v>340</v>
      </c>
      <c r="H359" s="217">
        <v>1.6100000000000001</v>
      </c>
      <c r="I359" s="218"/>
      <c r="J359" s="219">
        <f>ROUND(I359*H359,2)</f>
        <v>0</v>
      </c>
      <c r="K359" s="215" t="s">
        <v>161</v>
      </c>
      <c r="L359" s="45"/>
      <c r="M359" s="220" t="s">
        <v>19</v>
      </c>
      <c r="N359" s="221" t="s">
        <v>47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255</v>
      </c>
      <c r="AT359" s="224" t="s">
        <v>157</v>
      </c>
      <c r="AU359" s="224" t="s">
        <v>86</v>
      </c>
      <c r="AY359" s="18" t="s">
        <v>155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84</v>
      </c>
      <c r="BK359" s="225">
        <f>ROUND(I359*H359,2)</f>
        <v>0</v>
      </c>
      <c r="BL359" s="18" t="s">
        <v>255</v>
      </c>
      <c r="BM359" s="224" t="s">
        <v>2047</v>
      </c>
    </row>
    <row r="360" s="2" customFormat="1">
      <c r="A360" s="39"/>
      <c r="B360" s="40"/>
      <c r="C360" s="41"/>
      <c r="D360" s="226" t="s">
        <v>164</v>
      </c>
      <c r="E360" s="41"/>
      <c r="F360" s="227" t="s">
        <v>2048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164</v>
      </c>
      <c r="AU360" s="18" t="s">
        <v>86</v>
      </c>
    </row>
    <row r="361" s="12" customFormat="1" ht="22.8" customHeight="1">
      <c r="A361" s="12"/>
      <c r="B361" s="197"/>
      <c r="C361" s="198"/>
      <c r="D361" s="199" t="s">
        <v>75</v>
      </c>
      <c r="E361" s="211" t="s">
        <v>2049</v>
      </c>
      <c r="F361" s="211" t="s">
        <v>2050</v>
      </c>
      <c r="G361" s="198"/>
      <c r="H361" s="198"/>
      <c r="I361" s="201"/>
      <c r="J361" s="212">
        <f>BK361</f>
        <v>0</v>
      </c>
      <c r="K361" s="198"/>
      <c r="L361" s="203"/>
      <c r="M361" s="204"/>
      <c r="N361" s="205"/>
      <c r="O361" s="205"/>
      <c r="P361" s="206">
        <f>SUM(P362:P381)</f>
        <v>0</v>
      </c>
      <c r="Q361" s="205"/>
      <c r="R361" s="206">
        <f>SUM(R362:R381)</f>
        <v>2.3714640599999997</v>
      </c>
      <c r="S361" s="205"/>
      <c r="T361" s="207">
        <f>SUM(T362:T381)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8" t="s">
        <v>86</v>
      </c>
      <c r="AT361" s="209" t="s">
        <v>75</v>
      </c>
      <c r="AU361" s="209" t="s">
        <v>84</v>
      </c>
      <c r="AY361" s="208" t="s">
        <v>155</v>
      </c>
      <c r="BK361" s="210">
        <f>SUM(BK362:BK381)</f>
        <v>0</v>
      </c>
    </row>
    <row r="362" s="2" customFormat="1" ht="33" customHeight="1">
      <c r="A362" s="39"/>
      <c r="B362" s="40"/>
      <c r="C362" s="213" t="s">
        <v>718</v>
      </c>
      <c r="D362" s="213" t="s">
        <v>157</v>
      </c>
      <c r="E362" s="214" t="s">
        <v>2051</v>
      </c>
      <c r="F362" s="215" t="s">
        <v>2052</v>
      </c>
      <c r="G362" s="216" t="s">
        <v>160</v>
      </c>
      <c r="H362" s="217">
        <v>103.125</v>
      </c>
      <c r="I362" s="218"/>
      <c r="J362" s="219">
        <f>ROUND(I362*H362,2)</f>
        <v>0</v>
      </c>
      <c r="K362" s="215" t="s">
        <v>161</v>
      </c>
      <c r="L362" s="45"/>
      <c r="M362" s="220" t="s">
        <v>19</v>
      </c>
      <c r="N362" s="221" t="s">
        <v>47</v>
      </c>
      <c r="O362" s="85"/>
      <c r="P362" s="222">
        <f>O362*H362</f>
        <v>0</v>
      </c>
      <c r="Q362" s="222">
        <v>0.0089999999999999993</v>
      </c>
      <c r="R362" s="222">
        <f>Q362*H362</f>
        <v>0.92812499999999998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255</v>
      </c>
      <c r="AT362" s="224" t="s">
        <v>157</v>
      </c>
      <c r="AU362" s="224" t="s">
        <v>86</v>
      </c>
      <c r="AY362" s="18" t="s">
        <v>155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84</v>
      </c>
      <c r="BK362" s="225">
        <f>ROUND(I362*H362,2)</f>
        <v>0</v>
      </c>
      <c r="BL362" s="18" t="s">
        <v>255</v>
      </c>
      <c r="BM362" s="224" t="s">
        <v>2053</v>
      </c>
    </row>
    <row r="363" s="2" customFormat="1">
      <c r="A363" s="39"/>
      <c r="B363" s="40"/>
      <c r="C363" s="41"/>
      <c r="D363" s="226" t="s">
        <v>164</v>
      </c>
      <c r="E363" s="41"/>
      <c r="F363" s="227" t="s">
        <v>2054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164</v>
      </c>
      <c r="AU363" s="18" t="s">
        <v>86</v>
      </c>
    </row>
    <row r="364" s="13" customFormat="1">
      <c r="A364" s="13"/>
      <c r="B364" s="231"/>
      <c r="C364" s="232"/>
      <c r="D364" s="233" t="s">
        <v>166</v>
      </c>
      <c r="E364" s="234" t="s">
        <v>19</v>
      </c>
      <c r="F364" s="235" t="s">
        <v>2055</v>
      </c>
      <c r="G364" s="232"/>
      <c r="H364" s="236">
        <v>55.103000000000002</v>
      </c>
      <c r="I364" s="237"/>
      <c r="J364" s="232"/>
      <c r="K364" s="232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166</v>
      </c>
      <c r="AU364" s="242" t="s">
        <v>86</v>
      </c>
      <c r="AV364" s="13" t="s">
        <v>86</v>
      </c>
      <c r="AW364" s="13" t="s">
        <v>37</v>
      </c>
      <c r="AX364" s="13" t="s">
        <v>76</v>
      </c>
      <c r="AY364" s="242" t="s">
        <v>155</v>
      </c>
    </row>
    <row r="365" s="13" customFormat="1">
      <c r="A365" s="13"/>
      <c r="B365" s="231"/>
      <c r="C365" s="232"/>
      <c r="D365" s="233" t="s">
        <v>166</v>
      </c>
      <c r="E365" s="234" t="s">
        <v>19</v>
      </c>
      <c r="F365" s="235" t="s">
        <v>2056</v>
      </c>
      <c r="G365" s="232"/>
      <c r="H365" s="236">
        <v>48.021999999999998</v>
      </c>
      <c r="I365" s="237"/>
      <c r="J365" s="232"/>
      <c r="K365" s="232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166</v>
      </c>
      <c r="AU365" s="242" t="s">
        <v>86</v>
      </c>
      <c r="AV365" s="13" t="s">
        <v>86</v>
      </c>
      <c r="AW365" s="13" t="s">
        <v>37</v>
      </c>
      <c r="AX365" s="13" t="s">
        <v>76</v>
      </c>
      <c r="AY365" s="242" t="s">
        <v>155</v>
      </c>
    </row>
    <row r="366" s="15" customFormat="1">
      <c r="A366" s="15"/>
      <c r="B366" s="264"/>
      <c r="C366" s="265"/>
      <c r="D366" s="233" t="s">
        <v>166</v>
      </c>
      <c r="E366" s="266" t="s">
        <v>19</v>
      </c>
      <c r="F366" s="267" t="s">
        <v>307</v>
      </c>
      <c r="G366" s="265"/>
      <c r="H366" s="268">
        <v>103.125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166</v>
      </c>
      <c r="AU366" s="274" t="s">
        <v>86</v>
      </c>
      <c r="AV366" s="15" t="s">
        <v>162</v>
      </c>
      <c r="AW366" s="15" t="s">
        <v>37</v>
      </c>
      <c r="AX366" s="15" t="s">
        <v>84</v>
      </c>
      <c r="AY366" s="274" t="s">
        <v>155</v>
      </c>
    </row>
    <row r="367" s="2" customFormat="1" ht="24.15" customHeight="1">
      <c r="A367" s="39"/>
      <c r="B367" s="40"/>
      <c r="C367" s="213" t="s">
        <v>2057</v>
      </c>
      <c r="D367" s="213" t="s">
        <v>157</v>
      </c>
      <c r="E367" s="214" t="s">
        <v>2058</v>
      </c>
      <c r="F367" s="215" t="s">
        <v>2059</v>
      </c>
      <c r="G367" s="216" t="s">
        <v>160</v>
      </c>
      <c r="H367" s="217">
        <v>103.125</v>
      </c>
      <c r="I367" s="218"/>
      <c r="J367" s="219">
        <f>ROUND(I367*H367,2)</f>
        <v>0</v>
      </c>
      <c r="K367" s="215" t="s">
        <v>161</v>
      </c>
      <c r="L367" s="45"/>
      <c r="M367" s="220" t="s">
        <v>19</v>
      </c>
      <c r="N367" s="221" t="s">
        <v>47</v>
      </c>
      <c r="O367" s="85"/>
      <c r="P367" s="222">
        <f>O367*H367</f>
        <v>0</v>
      </c>
      <c r="Q367" s="222">
        <v>0.00055000000000000003</v>
      </c>
      <c r="R367" s="222">
        <f>Q367*H367</f>
        <v>0.056718750000000005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255</v>
      </c>
      <c r="AT367" s="224" t="s">
        <v>157</v>
      </c>
      <c r="AU367" s="224" t="s">
        <v>86</v>
      </c>
      <c r="AY367" s="18" t="s">
        <v>155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84</v>
      </c>
      <c r="BK367" s="225">
        <f>ROUND(I367*H367,2)</f>
        <v>0</v>
      </c>
      <c r="BL367" s="18" t="s">
        <v>255</v>
      </c>
      <c r="BM367" s="224" t="s">
        <v>2060</v>
      </c>
    </row>
    <row r="368" s="2" customFormat="1">
      <c r="A368" s="39"/>
      <c r="B368" s="40"/>
      <c r="C368" s="41"/>
      <c r="D368" s="226" t="s">
        <v>164</v>
      </c>
      <c r="E368" s="41"/>
      <c r="F368" s="227" t="s">
        <v>2061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164</v>
      </c>
      <c r="AU368" s="18" t="s">
        <v>86</v>
      </c>
    </row>
    <row r="369" s="2" customFormat="1" ht="24.15" customHeight="1">
      <c r="A369" s="39"/>
      <c r="B369" s="40"/>
      <c r="C369" s="213" t="s">
        <v>722</v>
      </c>
      <c r="D369" s="213" t="s">
        <v>157</v>
      </c>
      <c r="E369" s="214" t="s">
        <v>2062</v>
      </c>
      <c r="F369" s="215" t="s">
        <v>2063</v>
      </c>
      <c r="G369" s="216" t="s">
        <v>160</v>
      </c>
      <c r="H369" s="217">
        <v>103.125</v>
      </c>
      <c r="I369" s="218"/>
      <c r="J369" s="219">
        <f>ROUND(I369*H369,2)</f>
        <v>0</v>
      </c>
      <c r="K369" s="215" t="s">
        <v>161</v>
      </c>
      <c r="L369" s="45"/>
      <c r="M369" s="220" t="s">
        <v>19</v>
      </c>
      <c r="N369" s="221" t="s">
        <v>47</v>
      </c>
      <c r="O369" s="85"/>
      <c r="P369" s="222">
        <f>O369*H369</f>
        <v>0</v>
      </c>
      <c r="Q369" s="222">
        <v>0.0054000000000000003</v>
      </c>
      <c r="R369" s="222">
        <f>Q369*H369</f>
        <v>0.55687500000000001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255</v>
      </c>
      <c r="AT369" s="224" t="s">
        <v>157</v>
      </c>
      <c r="AU369" s="224" t="s">
        <v>86</v>
      </c>
      <c r="AY369" s="18" t="s">
        <v>155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84</v>
      </c>
      <c r="BK369" s="225">
        <f>ROUND(I369*H369,2)</f>
        <v>0</v>
      </c>
      <c r="BL369" s="18" t="s">
        <v>255</v>
      </c>
      <c r="BM369" s="224" t="s">
        <v>2064</v>
      </c>
    </row>
    <row r="370" s="2" customFormat="1">
      <c r="A370" s="39"/>
      <c r="B370" s="40"/>
      <c r="C370" s="41"/>
      <c r="D370" s="226" t="s">
        <v>164</v>
      </c>
      <c r="E370" s="41"/>
      <c r="F370" s="227" t="s">
        <v>2065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164</v>
      </c>
      <c r="AU370" s="18" t="s">
        <v>86</v>
      </c>
    </row>
    <row r="371" s="2" customFormat="1" ht="16.5" customHeight="1">
      <c r="A371" s="39"/>
      <c r="B371" s="40"/>
      <c r="C371" s="213" t="s">
        <v>2066</v>
      </c>
      <c r="D371" s="213" t="s">
        <v>157</v>
      </c>
      <c r="E371" s="214" t="s">
        <v>2067</v>
      </c>
      <c r="F371" s="215" t="s">
        <v>2068</v>
      </c>
      <c r="G371" s="216" t="s">
        <v>160</v>
      </c>
      <c r="H371" s="217">
        <v>103.125</v>
      </c>
      <c r="I371" s="218"/>
      <c r="J371" s="219">
        <f>ROUND(I371*H371,2)</f>
        <v>0</v>
      </c>
      <c r="K371" s="215" t="s">
        <v>161</v>
      </c>
      <c r="L371" s="45"/>
      <c r="M371" s="220" t="s">
        <v>19</v>
      </c>
      <c r="N371" s="221" t="s">
        <v>47</v>
      </c>
      <c r="O371" s="85"/>
      <c r="P371" s="222">
        <f>O371*H371</f>
        <v>0</v>
      </c>
      <c r="Q371" s="222">
        <v>0.00024000000000000001</v>
      </c>
      <c r="R371" s="222">
        <f>Q371*H371</f>
        <v>0.024750000000000001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255</v>
      </c>
      <c r="AT371" s="224" t="s">
        <v>157</v>
      </c>
      <c r="AU371" s="224" t="s">
        <v>86</v>
      </c>
      <c r="AY371" s="18" t="s">
        <v>155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84</v>
      </c>
      <c r="BK371" s="225">
        <f>ROUND(I371*H371,2)</f>
        <v>0</v>
      </c>
      <c r="BL371" s="18" t="s">
        <v>255</v>
      </c>
      <c r="BM371" s="224" t="s">
        <v>2069</v>
      </c>
    </row>
    <row r="372" s="2" customFormat="1">
      <c r="A372" s="39"/>
      <c r="B372" s="40"/>
      <c r="C372" s="41"/>
      <c r="D372" s="226" t="s">
        <v>164</v>
      </c>
      <c r="E372" s="41"/>
      <c r="F372" s="227" t="s">
        <v>2070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164</v>
      </c>
      <c r="AU372" s="18" t="s">
        <v>86</v>
      </c>
    </row>
    <row r="373" s="2" customFormat="1" ht="24.15" customHeight="1">
      <c r="A373" s="39"/>
      <c r="B373" s="40"/>
      <c r="C373" s="213" t="s">
        <v>725</v>
      </c>
      <c r="D373" s="213" t="s">
        <v>157</v>
      </c>
      <c r="E373" s="214" t="s">
        <v>2071</v>
      </c>
      <c r="F373" s="215" t="s">
        <v>2072</v>
      </c>
      <c r="G373" s="216" t="s">
        <v>160</v>
      </c>
      <c r="H373" s="217">
        <v>103.125</v>
      </c>
      <c r="I373" s="218"/>
      <c r="J373" s="219">
        <f>ROUND(I373*H373,2)</f>
        <v>0</v>
      </c>
      <c r="K373" s="215" t="s">
        <v>161</v>
      </c>
      <c r="L373" s="45"/>
      <c r="M373" s="220" t="s">
        <v>19</v>
      </c>
      <c r="N373" s="221" t="s">
        <v>47</v>
      </c>
      <c r="O373" s="85"/>
      <c r="P373" s="222">
        <f>O373*H373</f>
        <v>0</v>
      </c>
      <c r="Q373" s="222">
        <v>0.0035000000000000001</v>
      </c>
      <c r="R373" s="222">
        <f>Q373*H373</f>
        <v>0.36093750000000002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255</v>
      </c>
      <c r="AT373" s="224" t="s">
        <v>157</v>
      </c>
      <c r="AU373" s="224" t="s">
        <v>86</v>
      </c>
      <c r="AY373" s="18" t="s">
        <v>155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84</v>
      </c>
      <c r="BK373" s="225">
        <f>ROUND(I373*H373,2)</f>
        <v>0</v>
      </c>
      <c r="BL373" s="18" t="s">
        <v>255</v>
      </c>
      <c r="BM373" s="224" t="s">
        <v>2073</v>
      </c>
    </row>
    <row r="374" s="2" customFormat="1">
      <c r="A374" s="39"/>
      <c r="B374" s="40"/>
      <c r="C374" s="41"/>
      <c r="D374" s="226" t="s">
        <v>164</v>
      </c>
      <c r="E374" s="41"/>
      <c r="F374" s="227" t="s">
        <v>2074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164</v>
      </c>
      <c r="AU374" s="18" t="s">
        <v>86</v>
      </c>
    </row>
    <row r="375" s="2" customFormat="1" ht="16.5" customHeight="1">
      <c r="A375" s="39"/>
      <c r="B375" s="40"/>
      <c r="C375" s="213" t="s">
        <v>2075</v>
      </c>
      <c r="D375" s="213" t="s">
        <v>157</v>
      </c>
      <c r="E375" s="214" t="s">
        <v>2076</v>
      </c>
      <c r="F375" s="215" t="s">
        <v>2077</v>
      </c>
      <c r="G375" s="216" t="s">
        <v>160</v>
      </c>
      <c r="H375" s="217">
        <v>103.125</v>
      </c>
      <c r="I375" s="218"/>
      <c r="J375" s="219">
        <f>ROUND(I375*H375,2)</f>
        <v>0</v>
      </c>
      <c r="K375" s="215" t="s">
        <v>161</v>
      </c>
      <c r="L375" s="45"/>
      <c r="M375" s="220" t="s">
        <v>19</v>
      </c>
      <c r="N375" s="221" t="s">
        <v>47</v>
      </c>
      <c r="O375" s="85"/>
      <c r="P375" s="222">
        <f>O375*H375</f>
        <v>0</v>
      </c>
      <c r="Q375" s="222">
        <v>0.00025000000000000001</v>
      </c>
      <c r="R375" s="222">
        <f>Q375*H375</f>
        <v>0.025781250000000002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255</v>
      </c>
      <c r="AT375" s="224" t="s">
        <v>157</v>
      </c>
      <c r="AU375" s="224" t="s">
        <v>86</v>
      </c>
      <c r="AY375" s="18" t="s">
        <v>155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84</v>
      </c>
      <c r="BK375" s="225">
        <f>ROUND(I375*H375,2)</f>
        <v>0</v>
      </c>
      <c r="BL375" s="18" t="s">
        <v>255</v>
      </c>
      <c r="BM375" s="224" t="s">
        <v>2078</v>
      </c>
    </row>
    <row r="376" s="2" customFormat="1">
      <c r="A376" s="39"/>
      <c r="B376" s="40"/>
      <c r="C376" s="41"/>
      <c r="D376" s="226" t="s">
        <v>164</v>
      </c>
      <c r="E376" s="41"/>
      <c r="F376" s="227" t="s">
        <v>2079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164</v>
      </c>
      <c r="AU376" s="18" t="s">
        <v>86</v>
      </c>
    </row>
    <row r="377" s="2" customFormat="1" ht="24.15" customHeight="1">
      <c r="A377" s="39"/>
      <c r="B377" s="40"/>
      <c r="C377" s="213" t="s">
        <v>727</v>
      </c>
      <c r="D377" s="213" t="s">
        <v>157</v>
      </c>
      <c r="E377" s="214" t="s">
        <v>2080</v>
      </c>
      <c r="F377" s="215" t="s">
        <v>2081</v>
      </c>
      <c r="G377" s="216" t="s">
        <v>186</v>
      </c>
      <c r="H377" s="217">
        <v>134.06299999999999</v>
      </c>
      <c r="I377" s="218"/>
      <c r="J377" s="219">
        <f>ROUND(I377*H377,2)</f>
        <v>0</v>
      </c>
      <c r="K377" s="215" t="s">
        <v>161</v>
      </c>
      <c r="L377" s="45"/>
      <c r="M377" s="220" t="s">
        <v>19</v>
      </c>
      <c r="N377" s="221" t="s">
        <v>47</v>
      </c>
      <c r="O377" s="85"/>
      <c r="P377" s="222">
        <f>O377*H377</f>
        <v>0</v>
      </c>
      <c r="Q377" s="222">
        <v>0.0031199999999999999</v>
      </c>
      <c r="R377" s="222">
        <f>Q377*H377</f>
        <v>0.41827655999999996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255</v>
      </c>
      <c r="AT377" s="224" t="s">
        <v>157</v>
      </c>
      <c r="AU377" s="224" t="s">
        <v>86</v>
      </c>
      <c r="AY377" s="18" t="s">
        <v>155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84</v>
      </c>
      <c r="BK377" s="225">
        <f>ROUND(I377*H377,2)</f>
        <v>0</v>
      </c>
      <c r="BL377" s="18" t="s">
        <v>255</v>
      </c>
      <c r="BM377" s="224" t="s">
        <v>2082</v>
      </c>
    </row>
    <row r="378" s="2" customFormat="1">
      <c r="A378" s="39"/>
      <c r="B378" s="40"/>
      <c r="C378" s="41"/>
      <c r="D378" s="226" t="s">
        <v>164</v>
      </c>
      <c r="E378" s="41"/>
      <c r="F378" s="227" t="s">
        <v>2083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164</v>
      </c>
      <c r="AU378" s="18" t="s">
        <v>86</v>
      </c>
    </row>
    <row r="379" s="13" customFormat="1">
      <c r="A379" s="13"/>
      <c r="B379" s="231"/>
      <c r="C379" s="232"/>
      <c r="D379" s="233" t="s">
        <v>166</v>
      </c>
      <c r="E379" s="234" t="s">
        <v>19</v>
      </c>
      <c r="F379" s="235" t="s">
        <v>2084</v>
      </c>
      <c r="G379" s="232"/>
      <c r="H379" s="236">
        <v>134.06299999999999</v>
      </c>
      <c r="I379" s="237"/>
      <c r="J379" s="232"/>
      <c r="K379" s="232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166</v>
      </c>
      <c r="AU379" s="242" t="s">
        <v>86</v>
      </c>
      <c r="AV379" s="13" t="s">
        <v>86</v>
      </c>
      <c r="AW379" s="13" t="s">
        <v>37</v>
      </c>
      <c r="AX379" s="13" t="s">
        <v>84</v>
      </c>
      <c r="AY379" s="242" t="s">
        <v>155</v>
      </c>
    </row>
    <row r="380" s="2" customFormat="1" ht="49.05" customHeight="1">
      <c r="A380" s="39"/>
      <c r="B380" s="40"/>
      <c r="C380" s="213" t="s">
        <v>2085</v>
      </c>
      <c r="D380" s="213" t="s">
        <v>157</v>
      </c>
      <c r="E380" s="214" t="s">
        <v>2086</v>
      </c>
      <c r="F380" s="215" t="s">
        <v>2087</v>
      </c>
      <c r="G380" s="216" t="s">
        <v>340</v>
      </c>
      <c r="H380" s="217">
        <v>2.371</v>
      </c>
      <c r="I380" s="218"/>
      <c r="J380" s="219">
        <f>ROUND(I380*H380,2)</f>
        <v>0</v>
      </c>
      <c r="K380" s="215" t="s">
        <v>161</v>
      </c>
      <c r="L380" s="45"/>
      <c r="M380" s="220" t="s">
        <v>19</v>
      </c>
      <c r="N380" s="221" t="s">
        <v>47</v>
      </c>
      <c r="O380" s="85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255</v>
      </c>
      <c r="AT380" s="224" t="s">
        <v>157</v>
      </c>
      <c r="AU380" s="224" t="s">
        <v>86</v>
      </c>
      <c r="AY380" s="18" t="s">
        <v>155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84</v>
      </c>
      <c r="BK380" s="225">
        <f>ROUND(I380*H380,2)</f>
        <v>0</v>
      </c>
      <c r="BL380" s="18" t="s">
        <v>255</v>
      </c>
      <c r="BM380" s="224" t="s">
        <v>2088</v>
      </c>
    </row>
    <row r="381" s="2" customFormat="1">
      <c r="A381" s="39"/>
      <c r="B381" s="40"/>
      <c r="C381" s="41"/>
      <c r="D381" s="226" t="s">
        <v>164</v>
      </c>
      <c r="E381" s="41"/>
      <c r="F381" s="227" t="s">
        <v>2089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164</v>
      </c>
      <c r="AU381" s="18" t="s">
        <v>86</v>
      </c>
    </row>
    <row r="382" s="12" customFormat="1" ht="22.8" customHeight="1">
      <c r="A382" s="12"/>
      <c r="B382" s="197"/>
      <c r="C382" s="198"/>
      <c r="D382" s="199" t="s">
        <v>75</v>
      </c>
      <c r="E382" s="211" t="s">
        <v>2090</v>
      </c>
      <c r="F382" s="211" t="s">
        <v>2091</v>
      </c>
      <c r="G382" s="198"/>
      <c r="H382" s="198"/>
      <c r="I382" s="201"/>
      <c r="J382" s="212">
        <f>BK382</f>
        <v>0</v>
      </c>
      <c r="K382" s="198"/>
      <c r="L382" s="203"/>
      <c r="M382" s="204"/>
      <c r="N382" s="205"/>
      <c r="O382" s="205"/>
      <c r="P382" s="206">
        <f>SUM(P383:P410)</f>
        <v>0</v>
      </c>
      <c r="Q382" s="205"/>
      <c r="R382" s="206">
        <f>SUM(R383:R410)</f>
        <v>4.8421089999999998</v>
      </c>
      <c r="S382" s="205"/>
      <c r="T382" s="207">
        <f>SUM(T383:T410)</f>
        <v>8.8852930000000008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8" t="s">
        <v>86</v>
      </c>
      <c r="AT382" s="209" t="s">
        <v>75</v>
      </c>
      <c r="AU382" s="209" t="s">
        <v>84</v>
      </c>
      <c r="AY382" s="208" t="s">
        <v>155</v>
      </c>
      <c r="BK382" s="210">
        <f>SUM(BK383:BK410)</f>
        <v>0</v>
      </c>
    </row>
    <row r="383" s="2" customFormat="1" ht="24.15" customHeight="1">
      <c r="A383" s="39"/>
      <c r="B383" s="40"/>
      <c r="C383" s="213" t="s">
        <v>2092</v>
      </c>
      <c r="D383" s="213" t="s">
        <v>157</v>
      </c>
      <c r="E383" s="214" t="s">
        <v>2093</v>
      </c>
      <c r="F383" s="215" t="s">
        <v>2094</v>
      </c>
      <c r="G383" s="216" t="s">
        <v>160</v>
      </c>
      <c r="H383" s="217">
        <v>128.678</v>
      </c>
      <c r="I383" s="218"/>
      <c r="J383" s="219">
        <f>ROUND(I383*H383,2)</f>
        <v>0</v>
      </c>
      <c r="K383" s="215" t="s">
        <v>161</v>
      </c>
      <c r="L383" s="45"/>
      <c r="M383" s="220" t="s">
        <v>19</v>
      </c>
      <c r="N383" s="221" t="s">
        <v>47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255</v>
      </c>
      <c r="AT383" s="224" t="s">
        <v>157</v>
      </c>
      <c r="AU383" s="224" t="s">
        <v>86</v>
      </c>
      <c r="AY383" s="18" t="s">
        <v>155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84</v>
      </c>
      <c r="BK383" s="225">
        <f>ROUND(I383*H383,2)</f>
        <v>0</v>
      </c>
      <c r="BL383" s="18" t="s">
        <v>255</v>
      </c>
      <c r="BM383" s="224" t="s">
        <v>2095</v>
      </c>
    </row>
    <row r="384" s="2" customFormat="1">
      <c r="A384" s="39"/>
      <c r="B384" s="40"/>
      <c r="C384" s="41"/>
      <c r="D384" s="226" t="s">
        <v>164</v>
      </c>
      <c r="E384" s="41"/>
      <c r="F384" s="227" t="s">
        <v>2096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164</v>
      </c>
      <c r="AU384" s="18" t="s">
        <v>86</v>
      </c>
    </row>
    <row r="385" s="2" customFormat="1" ht="24.15" customHeight="1">
      <c r="A385" s="39"/>
      <c r="B385" s="40"/>
      <c r="C385" s="213" t="s">
        <v>2097</v>
      </c>
      <c r="D385" s="213" t="s">
        <v>157</v>
      </c>
      <c r="E385" s="214" t="s">
        <v>2098</v>
      </c>
      <c r="F385" s="215" t="s">
        <v>2099</v>
      </c>
      <c r="G385" s="216" t="s">
        <v>160</v>
      </c>
      <c r="H385" s="217">
        <v>128.678</v>
      </c>
      <c r="I385" s="218"/>
      <c r="J385" s="219">
        <f>ROUND(I385*H385,2)</f>
        <v>0</v>
      </c>
      <c r="K385" s="215" t="s">
        <v>161</v>
      </c>
      <c r="L385" s="45"/>
      <c r="M385" s="220" t="s">
        <v>19</v>
      </c>
      <c r="N385" s="221" t="s">
        <v>47</v>
      </c>
      <c r="O385" s="85"/>
      <c r="P385" s="222">
        <f>O385*H385</f>
        <v>0</v>
      </c>
      <c r="Q385" s="222">
        <v>0.00029999999999999997</v>
      </c>
      <c r="R385" s="222">
        <f>Q385*H385</f>
        <v>0.038603399999999996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255</v>
      </c>
      <c r="AT385" s="224" t="s">
        <v>157</v>
      </c>
      <c r="AU385" s="224" t="s">
        <v>86</v>
      </c>
      <c r="AY385" s="18" t="s">
        <v>155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84</v>
      </c>
      <c r="BK385" s="225">
        <f>ROUND(I385*H385,2)</f>
        <v>0</v>
      </c>
      <c r="BL385" s="18" t="s">
        <v>255</v>
      </c>
      <c r="BM385" s="224" t="s">
        <v>2100</v>
      </c>
    </row>
    <row r="386" s="2" customFormat="1">
      <c r="A386" s="39"/>
      <c r="B386" s="40"/>
      <c r="C386" s="41"/>
      <c r="D386" s="226" t="s">
        <v>164</v>
      </c>
      <c r="E386" s="41"/>
      <c r="F386" s="227" t="s">
        <v>2101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164</v>
      </c>
      <c r="AU386" s="18" t="s">
        <v>86</v>
      </c>
    </row>
    <row r="387" s="13" customFormat="1">
      <c r="A387" s="13"/>
      <c r="B387" s="231"/>
      <c r="C387" s="232"/>
      <c r="D387" s="233" t="s">
        <v>166</v>
      </c>
      <c r="E387" s="234" t="s">
        <v>19</v>
      </c>
      <c r="F387" s="235" t="s">
        <v>2102</v>
      </c>
      <c r="G387" s="232"/>
      <c r="H387" s="236">
        <v>54.768000000000001</v>
      </c>
      <c r="I387" s="237"/>
      <c r="J387" s="232"/>
      <c r="K387" s="232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166</v>
      </c>
      <c r="AU387" s="242" t="s">
        <v>86</v>
      </c>
      <c r="AV387" s="13" t="s">
        <v>86</v>
      </c>
      <c r="AW387" s="13" t="s">
        <v>37</v>
      </c>
      <c r="AX387" s="13" t="s">
        <v>76</v>
      </c>
      <c r="AY387" s="242" t="s">
        <v>155</v>
      </c>
    </row>
    <row r="388" s="13" customFormat="1">
      <c r="A388" s="13"/>
      <c r="B388" s="231"/>
      <c r="C388" s="232"/>
      <c r="D388" s="233" t="s">
        <v>166</v>
      </c>
      <c r="E388" s="234" t="s">
        <v>19</v>
      </c>
      <c r="F388" s="235" t="s">
        <v>2103</v>
      </c>
      <c r="G388" s="232"/>
      <c r="H388" s="236">
        <v>73.909999999999997</v>
      </c>
      <c r="I388" s="237"/>
      <c r="J388" s="232"/>
      <c r="K388" s="232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166</v>
      </c>
      <c r="AU388" s="242" t="s">
        <v>86</v>
      </c>
      <c r="AV388" s="13" t="s">
        <v>86</v>
      </c>
      <c r="AW388" s="13" t="s">
        <v>37</v>
      </c>
      <c r="AX388" s="13" t="s">
        <v>76</v>
      </c>
      <c r="AY388" s="242" t="s">
        <v>155</v>
      </c>
    </row>
    <row r="389" s="15" customFormat="1">
      <c r="A389" s="15"/>
      <c r="B389" s="264"/>
      <c r="C389" s="265"/>
      <c r="D389" s="233" t="s">
        <v>166</v>
      </c>
      <c r="E389" s="266" t="s">
        <v>19</v>
      </c>
      <c r="F389" s="267" t="s">
        <v>307</v>
      </c>
      <c r="G389" s="265"/>
      <c r="H389" s="268">
        <v>128.678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4" t="s">
        <v>166</v>
      </c>
      <c r="AU389" s="274" t="s">
        <v>86</v>
      </c>
      <c r="AV389" s="15" t="s">
        <v>162</v>
      </c>
      <c r="AW389" s="15" t="s">
        <v>37</v>
      </c>
      <c r="AX389" s="15" t="s">
        <v>84</v>
      </c>
      <c r="AY389" s="274" t="s">
        <v>155</v>
      </c>
    </row>
    <row r="390" s="2" customFormat="1" ht="24.15" customHeight="1">
      <c r="A390" s="39"/>
      <c r="B390" s="40"/>
      <c r="C390" s="213" t="s">
        <v>2104</v>
      </c>
      <c r="D390" s="213" t="s">
        <v>157</v>
      </c>
      <c r="E390" s="214" t="s">
        <v>2105</v>
      </c>
      <c r="F390" s="215" t="s">
        <v>2106</v>
      </c>
      <c r="G390" s="216" t="s">
        <v>160</v>
      </c>
      <c r="H390" s="217">
        <v>128.678</v>
      </c>
      <c r="I390" s="218"/>
      <c r="J390" s="219">
        <f>ROUND(I390*H390,2)</f>
        <v>0</v>
      </c>
      <c r="K390" s="215" t="s">
        <v>161</v>
      </c>
      <c r="L390" s="45"/>
      <c r="M390" s="220" t="s">
        <v>19</v>
      </c>
      <c r="N390" s="221" t="s">
        <v>47</v>
      </c>
      <c r="O390" s="85"/>
      <c r="P390" s="222">
        <f>O390*H390</f>
        <v>0</v>
      </c>
      <c r="Q390" s="222">
        <v>0.0015</v>
      </c>
      <c r="R390" s="222">
        <f>Q390*H390</f>
        <v>0.19301699999999999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255</v>
      </c>
      <c r="AT390" s="224" t="s">
        <v>157</v>
      </c>
      <c r="AU390" s="224" t="s">
        <v>86</v>
      </c>
      <c r="AY390" s="18" t="s">
        <v>155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84</v>
      </c>
      <c r="BK390" s="225">
        <f>ROUND(I390*H390,2)</f>
        <v>0</v>
      </c>
      <c r="BL390" s="18" t="s">
        <v>255</v>
      </c>
      <c r="BM390" s="224" t="s">
        <v>2107</v>
      </c>
    </row>
    <row r="391" s="2" customFormat="1">
      <c r="A391" s="39"/>
      <c r="B391" s="40"/>
      <c r="C391" s="41"/>
      <c r="D391" s="226" t="s">
        <v>164</v>
      </c>
      <c r="E391" s="41"/>
      <c r="F391" s="227" t="s">
        <v>2108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164</v>
      </c>
      <c r="AU391" s="18" t="s">
        <v>86</v>
      </c>
    </row>
    <row r="392" s="2" customFormat="1" ht="33" customHeight="1">
      <c r="A392" s="39"/>
      <c r="B392" s="40"/>
      <c r="C392" s="213" t="s">
        <v>2109</v>
      </c>
      <c r="D392" s="213" t="s">
        <v>157</v>
      </c>
      <c r="E392" s="214" t="s">
        <v>2110</v>
      </c>
      <c r="F392" s="215" t="s">
        <v>2111</v>
      </c>
      <c r="G392" s="216" t="s">
        <v>160</v>
      </c>
      <c r="H392" s="217">
        <v>109.02200000000001</v>
      </c>
      <c r="I392" s="218"/>
      <c r="J392" s="219">
        <f>ROUND(I392*H392,2)</f>
        <v>0</v>
      </c>
      <c r="K392" s="215" t="s">
        <v>161</v>
      </c>
      <c r="L392" s="45"/>
      <c r="M392" s="220" t="s">
        <v>19</v>
      </c>
      <c r="N392" s="221" t="s">
        <v>47</v>
      </c>
      <c r="O392" s="85"/>
      <c r="P392" s="222">
        <f>O392*H392</f>
        <v>0</v>
      </c>
      <c r="Q392" s="222">
        <v>0.0044999999999999997</v>
      </c>
      <c r="R392" s="222">
        <f>Q392*H392</f>
        <v>0.49059900000000001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255</v>
      </c>
      <c r="AT392" s="224" t="s">
        <v>157</v>
      </c>
      <c r="AU392" s="224" t="s">
        <v>86</v>
      </c>
      <c r="AY392" s="18" t="s">
        <v>155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84</v>
      </c>
      <c r="BK392" s="225">
        <f>ROUND(I392*H392,2)</f>
        <v>0</v>
      </c>
      <c r="BL392" s="18" t="s">
        <v>255</v>
      </c>
      <c r="BM392" s="224" t="s">
        <v>2112</v>
      </c>
    </row>
    <row r="393" s="2" customFormat="1">
      <c r="A393" s="39"/>
      <c r="B393" s="40"/>
      <c r="C393" s="41"/>
      <c r="D393" s="226" t="s">
        <v>164</v>
      </c>
      <c r="E393" s="41"/>
      <c r="F393" s="227" t="s">
        <v>2113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164</v>
      </c>
      <c r="AU393" s="18" t="s">
        <v>86</v>
      </c>
    </row>
    <row r="394" s="2" customFormat="1" ht="24.15" customHeight="1">
      <c r="A394" s="39"/>
      <c r="B394" s="40"/>
      <c r="C394" s="213" t="s">
        <v>2114</v>
      </c>
      <c r="D394" s="213" t="s">
        <v>157</v>
      </c>
      <c r="E394" s="214" t="s">
        <v>2115</v>
      </c>
      <c r="F394" s="215" t="s">
        <v>2116</v>
      </c>
      <c r="G394" s="216" t="s">
        <v>160</v>
      </c>
      <c r="H394" s="217">
        <v>109.02200000000001</v>
      </c>
      <c r="I394" s="218"/>
      <c r="J394" s="219">
        <f>ROUND(I394*H394,2)</f>
        <v>0</v>
      </c>
      <c r="K394" s="215" t="s">
        <v>161</v>
      </c>
      <c r="L394" s="45"/>
      <c r="M394" s="220" t="s">
        <v>19</v>
      </c>
      <c r="N394" s="221" t="s">
        <v>47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0.081500000000000003</v>
      </c>
      <c r="T394" s="223">
        <f>S394*H394</f>
        <v>8.8852930000000008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255</v>
      </c>
      <c r="AT394" s="224" t="s">
        <v>157</v>
      </c>
      <c r="AU394" s="224" t="s">
        <v>86</v>
      </c>
      <c r="AY394" s="18" t="s">
        <v>155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84</v>
      </c>
      <c r="BK394" s="225">
        <f>ROUND(I394*H394,2)</f>
        <v>0</v>
      </c>
      <c r="BL394" s="18" t="s">
        <v>255</v>
      </c>
      <c r="BM394" s="224" t="s">
        <v>2117</v>
      </c>
    </row>
    <row r="395" s="2" customFormat="1">
      <c r="A395" s="39"/>
      <c r="B395" s="40"/>
      <c r="C395" s="41"/>
      <c r="D395" s="226" t="s">
        <v>164</v>
      </c>
      <c r="E395" s="41"/>
      <c r="F395" s="227" t="s">
        <v>2118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164</v>
      </c>
      <c r="AU395" s="18" t="s">
        <v>86</v>
      </c>
    </row>
    <row r="396" s="13" customFormat="1">
      <c r="A396" s="13"/>
      <c r="B396" s="231"/>
      <c r="C396" s="232"/>
      <c r="D396" s="233" t="s">
        <v>166</v>
      </c>
      <c r="E396" s="234" t="s">
        <v>19</v>
      </c>
      <c r="F396" s="235" t="s">
        <v>2119</v>
      </c>
      <c r="G396" s="232"/>
      <c r="H396" s="236">
        <v>23.73</v>
      </c>
      <c r="I396" s="237"/>
      <c r="J396" s="232"/>
      <c r="K396" s="232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166</v>
      </c>
      <c r="AU396" s="242" t="s">
        <v>86</v>
      </c>
      <c r="AV396" s="13" t="s">
        <v>86</v>
      </c>
      <c r="AW396" s="13" t="s">
        <v>37</v>
      </c>
      <c r="AX396" s="13" t="s">
        <v>76</v>
      </c>
      <c r="AY396" s="242" t="s">
        <v>155</v>
      </c>
    </row>
    <row r="397" s="13" customFormat="1">
      <c r="A397" s="13"/>
      <c r="B397" s="231"/>
      <c r="C397" s="232"/>
      <c r="D397" s="233" t="s">
        <v>166</v>
      </c>
      <c r="E397" s="234" t="s">
        <v>19</v>
      </c>
      <c r="F397" s="235" t="s">
        <v>2120</v>
      </c>
      <c r="G397" s="232"/>
      <c r="H397" s="236">
        <v>85.292000000000002</v>
      </c>
      <c r="I397" s="237"/>
      <c r="J397" s="232"/>
      <c r="K397" s="232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166</v>
      </c>
      <c r="AU397" s="242" t="s">
        <v>86</v>
      </c>
      <c r="AV397" s="13" t="s">
        <v>86</v>
      </c>
      <c r="AW397" s="13" t="s">
        <v>37</v>
      </c>
      <c r="AX397" s="13" t="s">
        <v>76</v>
      </c>
      <c r="AY397" s="242" t="s">
        <v>155</v>
      </c>
    </row>
    <row r="398" s="15" customFormat="1">
      <c r="A398" s="15"/>
      <c r="B398" s="264"/>
      <c r="C398" s="265"/>
      <c r="D398" s="233" t="s">
        <v>166</v>
      </c>
      <c r="E398" s="266" t="s">
        <v>19</v>
      </c>
      <c r="F398" s="267" t="s">
        <v>307</v>
      </c>
      <c r="G398" s="265"/>
      <c r="H398" s="268">
        <v>109.02200000000001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4" t="s">
        <v>166</v>
      </c>
      <c r="AU398" s="274" t="s">
        <v>86</v>
      </c>
      <c r="AV398" s="15" t="s">
        <v>162</v>
      </c>
      <c r="AW398" s="15" t="s">
        <v>37</v>
      </c>
      <c r="AX398" s="15" t="s">
        <v>84</v>
      </c>
      <c r="AY398" s="274" t="s">
        <v>155</v>
      </c>
    </row>
    <row r="399" s="2" customFormat="1" ht="37.8" customHeight="1">
      <c r="A399" s="39"/>
      <c r="B399" s="40"/>
      <c r="C399" s="213" t="s">
        <v>2121</v>
      </c>
      <c r="D399" s="213" t="s">
        <v>157</v>
      </c>
      <c r="E399" s="214" t="s">
        <v>2122</v>
      </c>
      <c r="F399" s="215" t="s">
        <v>2123</v>
      </c>
      <c r="G399" s="216" t="s">
        <v>160</v>
      </c>
      <c r="H399" s="217">
        <v>128.678</v>
      </c>
      <c r="I399" s="218"/>
      <c r="J399" s="219">
        <f>ROUND(I399*H399,2)</f>
        <v>0</v>
      </c>
      <c r="K399" s="215" t="s">
        <v>161</v>
      </c>
      <c r="L399" s="45"/>
      <c r="M399" s="220" t="s">
        <v>19</v>
      </c>
      <c r="N399" s="221" t="s">
        <v>47</v>
      </c>
      <c r="O399" s="85"/>
      <c r="P399" s="222">
        <f>O399*H399</f>
        <v>0</v>
      </c>
      <c r="Q399" s="222">
        <v>0.0075500000000000003</v>
      </c>
      <c r="R399" s="222">
        <f>Q399*H399</f>
        <v>0.97151889999999996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255</v>
      </c>
      <c r="AT399" s="224" t="s">
        <v>157</v>
      </c>
      <c r="AU399" s="224" t="s">
        <v>86</v>
      </c>
      <c r="AY399" s="18" t="s">
        <v>155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84</v>
      </c>
      <c r="BK399" s="225">
        <f>ROUND(I399*H399,2)</f>
        <v>0</v>
      </c>
      <c r="BL399" s="18" t="s">
        <v>255</v>
      </c>
      <c r="BM399" s="224" t="s">
        <v>2124</v>
      </c>
    </row>
    <row r="400" s="2" customFormat="1">
      <c r="A400" s="39"/>
      <c r="B400" s="40"/>
      <c r="C400" s="41"/>
      <c r="D400" s="226" t="s">
        <v>164</v>
      </c>
      <c r="E400" s="41"/>
      <c r="F400" s="227" t="s">
        <v>2125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164</v>
      </c>
      <c r="AU400" s="18" t="s">
        <v>86</v>
      </c>
    </row>
    <row r="401" s="2" customFormat="1" ht="24.15" customHeight="1">
      <c r="A401" s="39"/>
      <c r="B401" s="40"/>
      <c r="C401" s="253" t="s">
        <v>2126</v>
      </c>
      <c r="D401" s="253" t="s">
        <v>229</v>
      </c>
      <c r="E401" s="254" t="s">
        <v>2127</v>
      </c>
      <c r="F401" s="255" t="s">
        <v>2128</v>
      </c>
      <c r="G401" s="256" t="s">
        <v>160</v>
      </c>
      <c r="H401" s="257">
        <v>147.97999999999999</v>
      </c>
      <c r="I401" s="258"/>
      <c r="J401" s="259">
        <f>ROUND(I401*H401,2)</f>
        <v>0</v>
      </c>
      <c r="K401" s="255" t="s">
        <v>161</v>
      </c>
      <c r="L401" s="260"/>
      <c r="M401" s="261" t="s">
        <v>19</v>
      </c>
      <c r="N401" s="262" t="s">
        <v>47</v>
      </c>
      <c r="O401" s="85"/>
      <c r="P401" s="222">
        <f>O401*H401</f>
        <v>0</v>
      </c>
      <c r="Q401" s="222">
        <v>0.018409999999999999</v>
      </c>
      <c r="R401" s="222">
        <f>Q401*H401</f>
        <v>2.7243117999999997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356</v>
      </c>
      <c r="AT401" s="224" t="s">
        <v>229</v>
      </c>
      <c r="AU401" s="224" t="s">
        <v>86</v>
      </c>
      <c r="AY401" s="18" t="s">
        <v>155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84</v>
      </c>
      <c r="BK401" s="225">
        <f>ROUND(I401*H401,2)</f>
        <v>0</v>
      </c>
      <c r="BL401" s="18" t="s">
        <v>255</v>
      </c>
      <c r="BM401" s="224" t="s">
        <v>2129</v>
      </c>
    </row>
    <row r="402" s="13" customFormat="1">
      <c r="A402" s="13"/>
      <c r="B402" s="231"/>
      <c r="C402" s="232"/>
      <c r="D402" s="233" t="s">
        <v>166</v>
      </c>
      <c r="E402" s="232"/>
      <c r="F402" s="235" t="s">
        <v>2130</v>
      </c>
      <c r="G402" s="232"/>
      <c r="H402" s="236">
        <v>147.97999999999999</v>
      </c>
      <c r="I402" s="237"/>
      <c r="J402" s="232"/>
      <c r="K402" s="232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166</v>
      </c>
      <c r="AU402" s="242" t="s">
        <v>86</v>
      </c>
      <c r="AV402" s="13" t="s">
        <v>86</v>
      </c>
      <c r="AW402" s="13" t="s">
        <v>4</v>
      </c>
      <c r="AX402" s="13" t="s">
        <v>84</v>
      </c>
      <c r="AY402" s="242" t="s">
        <v>155</v>
      </c>
    </row>
    <row r="403" s="2" customFormat="1" ht="24.15" customHeight="1">
      <c r="A403" s="39"/>
      <c r="B403" s="40"/>
      <c r="C403" s="213" t="s">
        <v>2131</v>
      </c>
      <c r="D403" s="213" t="s">
        <v>157</v>
      </c>
      <c r="E403" s="214" t="s">
        <v>2132</v>
      </c>
      <c r="F403" s="215" t="s">
        <v>2133</v>
      </c>
      <c r="G403" s="216" t="s">
        <v>186</v>
      </c>
      <c r="H403" s="217">
        <v>65</v>
      </c>
      <c r="I403" s="218"/>
      <c r="J403" s="219">
        <f>ROUND(I403*H403,2)</f>
        <v>0</v>
      </c>
      <c r="K403" s="215" t="s">
        <v>161</v>
      </c>
      <c r="L403" s="45"/>
      <c r="M403" s="220" t="s">
        <v>19</v>
      </c>
      <c r="N403" s="221" t="s">
        <v>47</v>
      </c>
      <c r="O403" s="85"/>
      <c r="P403" s="222">
        <f>O403*H403</f>
        <v>0</v>
      </c>
      <c r="Q403" s="222">
        <v>0.00611</v>
      </c>
      <c r="R403" s="222">
        <f>Q403*H403</f>
        <v>0.39715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255</v>
      </c>
      <c r="AT403" s="224" t="s">
        <v>157</v>
      </c>
      <c r="AU403" s="224" t="s">
        <v>86</v>
      </c>
      <c r="AY403" s="18" t="s">
        <v>155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84</v>
      </c>
      <c r="BK403" s="225">
        <f>ROUND(I403*H403,2)</f>
        <v>0</v>
      </c>
      <c r="BL403" s="18" t="s">
        <v>255</v>
      </c>
      <c r="BM403" s="224" t="s">
        <v>2134</v>
      </c>
    </row>
    <row r="404" s="2" customFormat="1">
      <c r="A404" s="39"/>
      <c r="B404" s="40"/>
      <c r="C404" s="41"/>
      <c r="D404" s="226" t="s">
        <v>164</v>
      </c>
      <c r="E404" s="41"/>
      <c r="F404" s="227" t="s">
        <v>2135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164</v>
      </c>
      <c r="AU404" s="18" t="s">
        <v>86</v>
      </c>
    </row>
    <row r="405" s="2" customFormat="1" ht="16.5" customHeight="1">
      <c r="A405" s="39"/>
      <c r="B405" s="40"/>
      <c r="C405" s="253" t="s">
        <v>2136</v>
      </c>
      <c r="D405" s="253" t="s">
        <v>229</v>
      </c>
      <c r="E405" s="254" t="s">
        <v>2137</v>
      </c>
      <c r="F405" s="255" t="s">
        <v>2138</v>
      </c>
      <c r="G405" s="256" t="s">
        <v>186</v>
      </c>
      <c r="H405" s="257">
        <v>68.25</v>
      </c>
      <c r="I405" s="258"/>
      <c r="J405" s="259">
        <f>ROUND(I405*H405,2)</f>
        <v>0</v>
      </c>
      <c r="K405" s="255" t="s">
        <v>161</v>
      </c>
      <c r="L405" s="260"/>
      <c r="M405" s="261" t="s">
        <v>19</v>
      </c>
      <c r="N405" s="262" t="s">
        <v>47</v>
      </c>
      <c r="O405" s="85"/>
      <c r="P405" s="222">
        <f>O405*H405</f>
        <v>0</v>
      </c>
      <c r="Q405" s="222">
        <v>0.00029999999999999997</v>
      </c>
      <c r="R405" s="222">
        <f>Q405*H405</f>
        <v>0.020474999999999997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356</v>
      </c>
      <c r="AT405" s="224" t="s">
        <v>229</v>
      </c>
      <c r="AU405" s="224" t="s">
        <v>86</v>
      </c>
      <c r="AY405" s="18" t="s">
        <v>155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84</v>
      </c>
      <c r="BK405" s="225">
        <f>ROUND(I405*H405,2)</f>
        <v>0</v>
      </c>
      <c r="BL405" s="18" t="s">
        <v>255</v>
      </c>
      <c r="BM405" s="224" t="s">
        <v>2139</v>
      </c>
    </row>
    <row r="406" s="13" customFormat="1">
      <c r="A406" s="13"/>
      <c r="B406" s="231"/>
      <c r="C406" s="232"/>
      <c r="D406" s="233" t="s">
        <v>166</v>
      </c>
      <c r="E406" s="232"/>
      <c r="F406" s="235" t="s">
        <v>2140</v>
      </c>
      <c r="G406" s="232"/>
      <c r="H406" s="236">
        <v>68.25</v>
      </c>
      <c r="I406" s="237"/>
      <c r="J406" s="232"/>
      <c r="K406" s="232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166</v>
      </c>
      <c r="AU406" s="242" t="s">
        <v>86</v>
      </c>
      <c r="AV406" s="13" t="s">
        <v>86</v>
      </c>
      <c r="AW406" s="13" t="s">
        <v>4</v>
      </c>
      <c r="AX406" s="13" t="s">
        <v>84</v>
      </c>
      <c r="AY406" s="242" t="s">
        <v>155</v>
      </c>
    </row>
    <row r="407" s="2" customFormat="1" ht="24.15" customHeight="1">
      <c r="A407" s="39"/>
      <c r="B407" s="40"/>
      <c r="C407" s="213" t="s">
        <v>2141</v>
      </c>
      <c r="D407" s="213" t="s">
        <v>157</v>
      </c>
      <c r="E407" s="214" t="s">
        <v>2142</v>
      </c>
      <c r="F407" s="215" t="s">
        <v>2143</v>
      </c>
      <c r="G407" s="216" t="s">
        <v>160</v>
      </c>
      <c r="H407" s="217">
        <v>128.678</v>
      </c>
      <c r="I407" s="218"/>
      <c r="J407" s="219">
        <f>ROUND(I407*H407,2)</f>
        <v>0</v>
      </c>
      <c r="K407" s="215" t="s">
        <v>161</v>
      </c>
      <c r="L407" s="45"/>
      <c r="M407" s="220" t="s">
        <v>19</v>
      </c>
      <c r="N407" s="221" t="s">
        <v>47</v>
      </c>
      <c r="O407" s="85"/>
      <c r="P407" s="222">
        <f>O407*H407</f>
        <v>0</v>
      </c>
      <c r="Q407" s="222">
        <v>5.0000000000000002E-05</v>
      </c>
      <c r="R407" s="222">
        <f>Q407*H407</f>
        <v>0.0064339000000000002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255</v>
      </c>
      <c r="AT407" s="224" t="s">
        <v>157</v>
      </c>
      <c r="AU407" s="224" t="s">
        <v>86</v>
      </c>
      <c r="AY407" s="18" t="s">
        <v>155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84</v>
      </c>
      <c r="BK407" s="225">
        <f>ROUND(I407*H407,2)</f>
        <v>0</v>
      </c>
      <c r="BL407" s="18" t="s">
        <v>255</v>
      </c>
      <c r="BM407" s="224" t="s">
        <v>2144</v>
      </c>
    </row>
    <row r="408" s="2" customFormat="1">
      <c r="A408" s="39"/>
      <c r="B408" s="40"/>
      <c r="C408" s="41"/>
      <c r="D408" s="226" t="s">
        <v>164</v>
      </c>
      <c r="E408" s="41"/>
      <c r="F408" s="227" t="s">
        <v>2145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164</v>
      </c>
      <c r="AU408" s="18" t="s">
        <v>86</v>
      </c>
    </row>
    <row r="409" s="2" customFormat="1" ht="49.05" customHeight="1">
      <c r="A409" s="39"/>
      <c r="B409" s="40"/>
      <c r="C409" s="213" t="s">
        <v>2146</v>
      </c>
      <c r="D409" s="213" t="s">
        <v>157</v>
      </c>
      <c r="E409" s="214" t="s">
        <v>2147</v>
      </c>
      <c r="F409" s="215" t="s">
        <v>2148</v>
      </c>
      <c r="G409" s="216" t="s">
        <v>340</v>
      </c>
      <c r="H409" s="217">
        <v>4.8419999999999996</v>
      </c>
      <c r="I409" s="218"/>
      <c r="J409" s="219">
        <f>ROUND(I409*H409,2)</f>
        <v>0</v>
      </c>
      <c r="K409" s="215" t="s">
        <v>161</v>
      </c>
      <c r="L409" s="45"/>
      <c r="M409" s="220" t="s">
        <v>19</v>
      </c>
      <c r="N409" s="221" t="s">
        <v>47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255</v>
      </c>
      <c r="AT409" s="224" t="s">
        <v>157</v>
      </c>
      <c r="AU409" s="224" t="s">
        <v>86</v>
      </c>
      <c r="AY409" s="18" t="s">
        <v>155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84</v>
      </c>
      <c r="BK409" s="225">
        <f>ROUND(I409*H409,2)</f>
        <v>0</v>
      </c>
      <c r="BL409" s="18" t="s">
        <v>255</v>
      </c>
      <c r="BM409" s="224" t="s">
        <v>2149</v>
      </c>
    </row>
    <row r="410" s="2" customFormat="1">
      <c r="A410" s="39"/>
      <c r="B410" s="40"/>
      <c r="C410" s="41"/>
      <c r="D410" s="226" t="s">
        <v>164</v>
      </c>
      <c r="E410" s="41"/>
      <c r="F410" s="227" t="s">
        <v>2150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164</v>
      </c>
      <c r="AU410" s="18" t="s">
        <v>86</v>
      </c>
    </row>
    <row r="411" s="12" customFormat="1" ht="25.92" customHeight="1">
      <c r="A411" s="12"/>
      <c r="B411" s="197"/>
      <c r="C411" s="198"/>
      <c r="D411" s="199" t="s">
        <v>75</v>
      </c>
      <c r="E411" s="200" t="s">
        <v>428</v>
      </c>
      <c r="F411" s="200" t="s">
        <v>429</v>
      </c>
      <c r="G411" s="198"/>
      <c r="H411" s="198"/>
      <c r="I411" s="201"/>
      <c r="J411" s="202">
        <f>BK411</f>
        <v>0</v>
      </c>
      <c r="K411" s="198"/>
      <c r="L411" s="203"/>
      <c r="M411" s="204"/>
      <c r="N411" s="205"/>
      <c r="O411" s="205"/>
      <c r="P411" s="206">
        <f>SUM(P412:P415)</f>
        <v>0</v>
      </c>
      <c r="Q411" s="205"/>
      <c r="R411" s="206">
        <f>SUM(R412:R415)</f>
        <v>0</v>
      </c>
      <c r="S411" s="205"/>
      <c r="T411" s="207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8" t="s">
        <v>162</v>
      </c>
      <c r="AT411" s="209" t="s">
        <v>75</v>
      </c>
      <c r="AU411" s="209" t="s">
        <v>76</v>
      </c>
      <c r="AY411" s="208" t="s">
        <v>155</v>
      </c>
      <c r="BK411" s="210">
        <f>SUM(BK412:BK415)</f>
        <v>0</v>
      </c>
    </row>
    <row r="412" s="2" customFormat="1" ht="24.15" customHeight="1">
      <c r="A412" s="39"/>
      <c r="B412" s="40"/>
      <c r="C412" s="213" t="s">
        <v>2151</v>
      </c>
      <c r="D412" s="213" t="s">
        <v>157</v>
      </c>
      <c r="E412" s="214" t="s">
        <v>431</v>
      </c>
      <c r="F412" s="215" t="s">
        <v>432</v>
      </c>
      <c r="G412" s="216" t="s">
        <v>433</v>
      </c>
      <c r="H412" s="217">
        <v>60</v>
      </c>
      <c r="I412" s="218"/>
      <c r="J412" s="219">
        <f>ROUND(I412*H412,2)</f>
        <v>0</v>
      </c>
      <c r="K412" s="215" t="s">
        <v>161</v>
      </c>
      <c r="L412" s="45"/>
      <c r="M412" s="220" t="s">
        <v>19</v>
      </c>
      <c r="N412" s="221" t="s">
        <v>47</v>
      </c>
      <c r="O412" s="85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434</v>
      </c>
      <c r="AT412" s="224" t="s">
        <v>157</v>
      </c>
      <c r="AU412" s="224" t="s">
        <v>84</v>
      </c>
      <c r="AY412" s="18" t="s">
        <v>155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84</v>
      </c>
      <c r="BK412" s="225">
        <f>ROUND(I412*H412,2)</f>
        <v>0</v>
      </c>
      <c r="BL412" s="18" t="s">
        <v>434</v>
      </c>
      <c r="BM412" s="224" t="s">
        <v>2152</v>
      </c>
    </row>
    <row r="413" s="2" customFormat="1">
      <c r="A413" s="39"/>
      <c r="B413" s="40"/>
      <c r="C413" s="41"/>
      <c r="D413" s="226" t="s">
        <v>164</v>
      </c>
      <c r="E413" s="41"/>
      <c r="F413" s="227" t="s">
        <v>436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164</v>
      </c>
      <c r="AU413" s="18" t="s">
        <v>84</v>
      </c>
    </row>
    <row r="414" s="14" customFormat="1">
      <c r="A414" s="14"/>
      <c r="B414" s="243"/>
      <c r="C414" s="244"/>
      <c r="D414" s="233" t="s">
        <v>166</v>
      </c>
      <c r="E414" s="245" t="s">
        <v>19</v>
      </c>
      <c r="F414" s="246" t="s">
        <v>441</v>
      </c>
      <c r="G414" s="244"/>
      <c r="H414" s="245" t="s">
        <v>19</v>
      </c>
      <c r="I414" s="247"/>
      <c r="J414" s="244"/>
      <c r="K414" s="244"/>
      <c r="L414" s="248"/>
      <c r="M414" s="249"/>
      <c r="N414" s="250"/>
      <c r="O414" s="250"/>
      <c r="P414" s="250"/>
      <c r="Q414" s="250"/>
      <c r="R414" s="250"/>
      <c r="S414" s="250"/>
      <c r="T414" s="25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2" t="s">
        <v>166</v>
      </c>
      <c r="AU414" s="252" t="s">
        <v>84</v>
      </c>
      <c r="AV414" s="14" t="s">
        <v>84</v>
      </c>
      <c r="AW414" s="14" t="s">
        <v>37</v>
      </c>
      <c r="AX414" s="14" t="s">
        <v>76</v>
      </c>
      <c r="AY414" s="252" t="s">
        <v>155</v>
      </c>
    </row>
    <row r="415" s="13" customFormat="1">
      <c r="A415" s="13"/>
      <c r="B415" s="231"/>
      <c r="C415" s="232"/>
      <c r="D415" s="233" t="s">
        <v>166</v>
      </c>
      <c r="E415" s="234" t="s">
        <v>19</v>
      </c>
      <c r="F415" s="235" t="s">
        <v>654</v>
      </c>
      <c r="G415" s="232"/>
      <c r="H415" s="236">
        <v>60</v>
      </c>
      <c r="I415" s="237"/>
      <c r="J415" s="232"/>
      <c r="K415" s="232"/>
      <c r="L415" s="238"/>
      <c r="M415" s="286"/>
      <c r="N415" s="287"/>
      <c r="O415" s="287"/>
      <c r="P415" s="287"/>
      <c r="Q415" s="287"/>
      <c r="R415" s="287"/>
      <c r="S415" s="287"/>
      <c r="T415" s="28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166</v>
      </c>
      <c r="AU415" s="242" t="s">
        <v>84</v>
      </c>
      <c r="AV415" s="13" t="s">
        <v>86</v>
      </c>
      <c r="AW415" s="13" t="s">
        <v>37</v>
      </c>
      <c r="AX415" s="13" t="s">
        <v>84</v>
      </c>
      <c r="AY415" s="242" t="s">
        <v>155</v>
      </c>
    </row>
    <row r="416" s="2" customFormat="1" ht="6.96" customHeight="1">
      <c r="A416" s="39"/>
      <c r="B416" s="60"/>
      <c r="C416" s="61"/>
      <c r="D416" s="61"/>
      <c r="E416" s="61"/>
      <c r="F416" s="61"/>
      <c r="G416" s="61"/>
      <c r="H416" s="61"/>
      <c r="I416" s="61"/>
      <c r="J416" s="61"/>
      <c r="K416" s="61"/>
      <c r="L416" s="45"/>
      <c r="M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</sheetData>
  <sheetProtection sheet="1" autoFilter="0" formatColumns="0" formatRows="0" objects="1" scenarios="1" spinCount="100000" saltValue="JKXZ9bzDsVia40ZJB/vkuSPyTNaHk1kec5s3RVWZjHI/OU7erUrazkorGXjFY6yQnUupfJRVdyusP5TgtJmbEg==" hashValue="YjRrIKX92k5kw9v2+DUBvlQdeRzu/IRNMEh7oBllNKilaEuVXafWjiOfbvDvCbs2CWkzA9DVkgherojITnu3bA==" algorithmName="SHA-512" password="CC35"/>
  <autoFilter ref="C96:K41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2/311272031"/>
    <hyperlink ref="F107" r:id="rId2" display="https://podminky.urs.cz/item/CS_URS_2024_02/317142422"/>
    <hyperlink ref="F109" r:id="rId3" display="https://podminky.urs.cz/item/CS_URS_2024_02/317941123"/>
    <hyperlink ref="F119" r:id="rId4" display="https://podminky.urs.cz/item/CS_URS_2024_02/342272225"/>
    <hyperlink ref="F122" r:id="rId5" display="https://podminky.urs.cz/item/CS_URS_2024_02/346244371"/>
    <hyperlink ref="F125" r:id="rId6" display="https://podminky.urs.cz/item/CS_URS_2024_02/346244381"/>
    <hyperlink ref="F133" r:id="rId7" display="https://podminky.urs.cz/item/CS_URS_2024_02/611325417"/>
    <hyperlink ref="F135" r:id="rId8" display="https://podminky.urs.cz/item/CS_URS_2024_02/612131121"/>
    <hyperlink ref="F138" r:id="rId9" display="https://podminky.urs.cz/item/CS_URS_2024_02/612321141"/>
    <hyperlink ref="F140" r:id="rId10" display="https://podminky.urs.cz/item/CS_URS_2024_02/612325417"/>
    <hyperlink ref="F142" r:id="rId11" display="https://podminky.urs.cz/item/CS_URS_2024_02/621142001"/>
    <hyperlink ref="F144" r:id="rId12" display="https://podminky.urs.cz/item/CS_URS_2024_02/621211021"/>
    <hyperlink ref="F151" r:id="rId13" display="https://podminky.urs.cz/item/CS_URS_2024_02/621531022"/>
    <hyperlink ref="F153" r:id="rId14" display="https://podminky.urs.cz/item/CS_URS_2024_02/622131121"/>
    <hyperlink ref="F156" r:id="rId15" display="https://podminky.urs.cz/item/CS_URS_2024_02/622142001"/>
    <hyperlink ref="F158" r:id="rId16" display="https://podminky.urs.cz/item/CS_URS_2024_02/622151031"/>
    <hyperlink ref="F160" r:id="rId17" display="https://podminky.urs.cz/item/CS_URS_2024_02/622211022"/>
    <hyperlink ref="F164" r:id="rId18" display="https://podminky.urs.cz/item/CS_URS_2024_02/622531022"/>
    <hyperlink ref="F166" r:id="rId19" display="https://podminky.urs.cz/item/CS_URS_2024_02/631311115"/>
    <hyperlink ref="F169" r:id="rId20" display="https://podminky.urs.cz/item/CS_URS_2024_02/631319011"/>
    <hyperlink ref="F171" r:id="rId21" display="https://podminky.urs.cz/item/CS_URS_2024_02/631319222"/>
    <hyperlink ref="F174" r:id="rId22" display="https://podminky.urs.cz/item/CS_URS_2024_02/941111111"/>
    <hyperlink ref="F176" r:id="rId23" display="https://podminky.urs.cz/item/CS_URS_2024_02/941111211"/>
    <hyperlink ref="F179" r:id="rId24" display="https://podminky.urs.cz/item/CS_URS_2024_02/941111811"/>
    <hyperlink ref="F181" r:id="rId25" display="https://podminky.urs.cz/item/CS_URS_2024_02/949101111"/>
    <hyperlink ref="F183" r:id="rId26" display="https://podminky.urs.cz/item/CS_URS_2024_02/953943211"/>
    <hyperlink ref="F186" r:id="rId27" display="https://podminky.urs.cz/item/CS_URS_2024_02/962032230"/>
    <hyperlink ref="F192" r:id="rId28" display="https://podminky.urs.cz/item/CS_URS_2024_02/965043441"/>
    <hyperlink ref="F196" r:id="rId29" display="https://podminky.urs.cz/item/CS_URS_2024_02/968072455"/>
    <hyperlink ref="F199" r:id="rId30" display="https://podminky.urs.cz/item/CS_URS_2024_02/968082016"/>
    <hyperlink ref="F202" r:id="rId31" display="https://podminky.urs.cz/item/CS_URS_2024_02/968082017"/>
    <hyperlink ref="F207" r:id="rId32" display="https://podminky.urs.cz/item/CS_URS_2024_02/968082021"/>
    <hyperlink ref="F210" r:id="rId33" display="https://podminky.urs.cz/item/CS_URS_2024_02/977151122"/>
    <hyperlink ref="F214" r:id="rId34" display="https://podminky.urs.cz/item/CS_URS_2024_02/997013211"/>
    <hyperlink ref="F216" r:id="rId35" display="https://podminky.urs.cz/item/CS_URS_2024_02/997013501"/>
    <hyperlink ref="F218" r:id="rId36" display="https://podminky.urs.cz/item/CS_URS_2024_02/997013509"/>
    <hyperlink ref="F221" r:id="rId37" display="https://podminky.urs.cz/item/CS_URS_2024_02/997013871"/>
    <hyperlink ref="F224" r:id="rId38" display="https://podminky.urs.cz/item/CS_URS_2024_02/998018001"/>
    <hyperlink ref="F228" r:id="rId39" display="https://podminky.urs.cz/item/CS_URS_2024_02/713121111"/>
    <hyperlink ref="F234" r:id="rId40" display="https://podminky.urs.cz/item/CS_URS_2024_02/713131141"/>
    <hyperlink ref="F239" r:id="rId41" display="https://podminky.urs.cz/item/CS_URS_2024_02/998713121"/>
    <hyperlink ref="F242" r:id="rId42" display="https://podminky.urs.cz/item/CS_URS_2024_02/763121426"/>
    <hyperlink ref="F248" r:id="rId43" display="https://podminky.urs.cz/item/CS_URS_2024_02/763131412"/>
    <hyperlink ref="F251" r:id="rId44" display="https://podminky.urs.cz/item/CS_URS_2024_02/998763331"/>
    <hyperlink ref="F254" r:id="rId45" display="https://podminky.urs.cz/item/CS_URS_2024_02/764216604"/>
    <hyperlink ref="F261" r:id="rId46" display="https://podminky.urs.cz/item/CS_URS_2024_02/998764121"/>
    <hyperlink ref="F264" r:id="rId47" display="https://podminky.urs.cz/item/CS_URS_2024_02/766622132"/>
    <hyperlink ref="F272" r:id="rId48" display="https://podminky.urs.cz/item/CS_URS_2024_02/766629631"/>
    <hyperlink ref="F277" r:id="rId49" display="https://podminky.urs.cz/item/CS_URS_2024_02/766660171"/>
    <hyperlink ref="F282" r:id="rId50" display="https://podminky.urs.cz/item/CS_URS_2024_02/766660729"/>
    <hyperlink ref="F285" r:id="rId51" display="https://podminky.urs.cz/item/CS_URS_2024_02/766682111"/>
    <hyperlink ref="F288" r:id="rId52" display="https://podminky.urs.cz/item/CS_URS_2024_02/766694116"/>
    <hyperlink ref="F293" r:id="rId53" display="https://podminky.urs.cz/item/CS_URS_2024_02/998766121"/>
    <hyperlink ref="F296" r:id="rId54" display="https://podminky.urs.cz/item/CS_URS_2024_02/767161813"/>
    <hyperlink ref="F299" r:id="rId55" display="https://podminky.urs.cz/item/CS_URS_2024_02/767649198"/>
    <hyperlink ref="F303" r:id="rId56" display="https://podminky.urs.cz/item/CS_URS_2024_02/767651113"/>
    <hyperlink ref="F307" r:id="rId57" display="https://podminky.urs.cz/item/CS_URS_2024_02/767651121"/>
    <hyperlink ref="F310" r:id="rId58" display="https://podminky.urs.cz/item/CS_URS_2024_02/767651126"/>
    <hyperlink ref="F313" r:id="rId59" display="https://podminky.urs.cz/item/CS_URS_2024_02/767651131"/>
    <hyperlink ref="F316" r:id="rId60" display="https://podminky.urs.cz/item/CS_URS_2024_02/767651823"/>
    <hyperlink ref="F318" r:id="rId61" display="https://podminky.urs.cz/item/CS_URS_2024_02/998767121"/>
    <hyperlink ref="F321" r:id="rId62" display="https://podminky.urs.cz/item/CS_URS_2024_02/783823135"/>
    <hyperlink ref="F323" r:id="rId63" display="https://podminky.urs.cz/item/CS_URS_2024_02/783827425"/>
    <hyperlink ref="F325" r:id="rId64" display="https://podminky.urs.cz/item/CS_URS_2024_02/783897603"/>
    <hyperlink ref="F328" r:id="rId65" display="https://podminky.urs.cz/item/CS_URS_2024_02/783897615"/>
    <hyperlink ref="F331" r:id="rId66" display="https://podminky.urs.cz/item/CS_URS_2024_02/751111012"/>
    <hyperlink ref="F334" r:id="rId67" display="https://podminky.urs.cz/item/CS_URS_2024_02/751511122"/>
    <hyperlink ref="F339" r:id="rId68" display="https://podminky.urs.cz/item/CS_URS_2024_02/998751121"/>
    <hyperlink ref="F342" r:id="rId69" display="https://podminky.urs.cz/item/CS_URS_2024_02/771121011"/>
    <hyperlink ref="F344" r:id="rId70" display="https://podminky.urs.cz/item/CS_URS_2024_02/771151022"/>
    <hyperlink ref="F349" r:id="rId71" display="https://podminky.urs.cz/item/CS_URS_2024_02/771571810"/>
    <hyperlink ref="F354" r:id="rId72" display="https://podminky.urs.cz/item/CS_URS_2024_02/771574476"/>
    <hyperlink ref="F358" r:id="rId73" display="https://podminky.urs.cz/item/CS_URS_2024_02/771592011"/>
    <hyperlink ref="F360" r:id="rId74" display="https://podminky.urs.cz/item/CS_URS_2024_02/998771121"/>
    <hyperlink ref="F363" r:id="rId75" display="https://podminky.urs.cz/item/CS_URS_2024_02/777121115"/>
    <hyperlink ref="F368" r:id="rId76" display="https://podminky.urs.cz/item/CS_URS_2024_02/777131111"/>
    <hyperlink ref="F370" r:id="rId77" display="https://podminky.urs.cz/item/CS_URS_2024_02/777511105"/>
    <hyperlink ref="F372" r:id="rId78" display="https://podminky.urs.cz/item/CS_URS_2024_02/777611101"/>
    <hyperlink ref="F374" r:id="rId79" display="https://podminky.urs.cz/item/CS_URS_2024_02/777611161"/>
    <hyperlink ref="F376" r:id="rId80" display="https://podminky.urs.cz/item/CS_URS_2024_02/777612101"/>
    <hyperlink ref="F378" r:id="rId81" display="https://podminky.urs.cz/item/CS_URS_2024_02/777911111"/>
    <hyperlink ref="F381" r:id="rId82" display="https://podminky.urs.cz/item/CS_URS_2024_02/998777121"/>
    <hyperlink ref="F384" r:id="rId83" display="https://podminky.urs.cz/item/CS_URS_2024_02/781111011"/>
    <hyperlink ref="F386" r:id="rId84" display="https://podminky.urs.cz/item/CS_URS_2024_02/781121011"/>
    <hyperlink ref="F391" r:id="rId85" display="https://podminky.urs.cz/item/CS_URS_2024_02/781131112"/>
    <hyperlink ref="F393" r:id="rId86" display="https://podminky.urs.cz/item/CS_URS_2024_02/781151031"/>
    <hyperlink ref="F395" r:id="rId87" display="https://podminky.urs.cz/item/CS_URS_2024_02/781471810"/>
    <hyperlink ref="F400" r:id="rId88" display="https://podminky.urs.cz/item/CS_URS_2024_02/781472215"/>
    <hyperlink ref="F404" r:id="rId89" display="https://podminky.urs.cz/item/CS_URS_2024_02/781492111"/>
    <hyperlink ref="F408" r:id="rId90" display="https://podminky.urs.cz/item/CS_URS_2024_02/781495211"/>
    <hyperlink ref="F410" r:id="rId91" display="https://podminky.urs.cz/item/CS_URS_2024_02/998781121"/>
    <hyperlink ref="F413" r:id="rId92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1" customFormat="1" ht="12" customHeight="1">
      <c r="B8" s="21"/>
      <c r="D8" s="143" t="s">
        <v>123</v>
      </c>
      <c r="L8" s="21"/>
    </row>
    <row r="9" s="2" customFormat="1" ht="16.5" customHeight="1">
      <c r="A9" s="39"/>
      <c r="B9" s="45"/>
      <c r="C9" s="39"/>
      <c r="D9" s="39"/>
      <c r="E9" s="144" t="s">
        <v>1604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2153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2154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24. 1. 2024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41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ROUND((SUM(BE97:BE226)),  2)</f>
        <v>0</v>
      </c>
      <c r="G35" s="39"/>
      <c r="H35" s="39"/>
      <c r="I35" s="158">
        <v>0.20999999999999999</v>
      </c>
      <c r="J35" s="157">
        <f>ROUND(((SUM(BE97:BE226))*I35),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ROUND((SUM(BF97:BF226)),  2)</f>
        <v>0</v>
      </c>
      <c r="G36" s="39"/>
      <c r="H36" s="39"/>
      <c r="I36" s="158">
        <v>0.12</v>
      </c>
      <c r="J36" s="157">
        <f>ROUND(((SUM(BF97:BF226))*I36),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ROUND((SUM(BG97:BG226)),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ROUND((SUM(BH97:BH226)),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ROUND((SUM(BI97:BI226)),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Technické zhodnocení fotbalového hřiště UMT areál Viktoria, Mariánské Lázně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123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2153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D9.1 - ZTI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par.č.: 881, 126/7, 126/9</v>
      </c>
      <c r="G56" s="41"/>
      <c r="H56" s="41"/>
      <c r="I56" s="33" t="s">
        <v>23</v>
      </c>
      <c r="J56" s="73" t="str">
        <f>IF(J14="","",J14)</f>
        <v>24. 1. 2024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Mariánské Lázně</v>
      </c>
      <c r="G58" s="41"/>
      <c r="H58" s="41"/>
      <c r="I58" s="33" t="s">
        <v>33</v>
      </c>
      <c r="J58" s="37" t="str">
        <f>E23</f>
        <v>MSP Projekty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hidden="1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1097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J102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5"/>
      <c r="C67" s="176"/>
      <c r="D67" s="177" t="s">
        <v>137</v>
      </c>
      <c r="E67" s="178"/>
      <c r="F67" s="178"/>
      <c r="G67" s="178"/>
      <c r="H67" s="178"/>
      <c r="I67" s="178"/>
      <c r="J67" s="179">
        <f>J111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1"/>
      <c r="C68" s="126"/>
      <c r="D68" s="182" t="s">
        <v>2155</v>
      </c>
      <c r="E68" s="183"/>
      <c r="F68" s="183"/>
      <c r="G68" s="183"/>
      <c r="H68" s="183"/>
      <c r="I68" s="183"/>
      <c r="J68" s="184">
        <f>J112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1"/>
      <c r="C69" s="126"/>
      <c r="D69" s="182" t="s">
        <v>1098</v>
      </c>
      <c r="E69" s="183"/>
      <c r="F69" s="183"/>
      <c r="G69" s="183"/>
      <c r="H69" s="183"/>
      <c r="I69" s="183"/>
      <c r="J69" s="184">
        <f>J141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1"/>
      <c r="C70" s="126"/>
      <c r="D70" s="182" t="s">
        <v>2156</v>
      </c>
      <c r="E70" s="183"/>
      <c r="F70" s="183"/>
      <c r="G70" s="183"/>
      <c r="H70" s="183"/>
      <c r="I70" s="183"/>
      <c r="J70" s="184">
        <f>J168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1"/>
      <c r="C71" s="126"/>
      <c r="D71" s="182" t="s">
        <v>2157</v>
      </c>
      <c r="E71" s="183"/>
      <c r="F71" s="183"/>
      <c r="G71" s="183"/>
      <c r="H71" s="183"/>
      <c r="I71" s="183"/>
      <c r="J71" s="184">
        <f>J201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5"/>
      <c r="C72" s="176"/>
      <c r="D72" s="177" t="s">
        <v>139</v>
      </c>
      <c r="E72" s="178"/>
      <c r="F72" s="178"/>
      <c r="G72" s="178"/>
      <c r="H72" s="178"/>
      <c r="I72" s="178"/>
      <c r="J72" s="179">
        <f>J209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9" customFormat="1" ht="24.96" customHeight="1">
      <c r="A73" s="9"/>
      <c r="B73" s="175"/>
      <c r="C73" s="176"/>
      <c r="D73" s="177" t="s">
        <v>2158</v>
      </c>
      <c r="E73" s="178"/>
      <c r="F73" s="178"/>
      <c r="G73" s="178"/>
      <c r="H73" s="178"/>
      <c r="I73" s="178"/>
      <c r="J73" s="179">
        <f>J220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1"/>
      <c r="C74" s="126"/>
      <c r="D74" s="182" t="s">
        <v>2159</v>
      </c>
      <c r="E74" s="183"/>
      <c r="F74" s="183"/>
      <c r="G74" s="183"/>
      <c r="H74" s="183"/>
      <c r="I74" s="183"/>
      <c r="J74" s="184">
        <f>J221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1"/>
      <c r="C75" s="126"/>
      <c r="D75" s="182" t="s">
        <v>2160</v>
      </c>
      <c r="E75" s="183"/>
      <c r="F75" s="183"/>
      <c r="G75" s="183"/>
      <c r="H75" s="183"/>
      <c r="I75" s="183"/>
      <c r="J75" s="184">
        <f>J224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140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0" t="str">
        <f>E7</f>
        <v>Technické zhodnocení fotbalového hřiště UMT areál Viktoria, Mariánské Lázně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1604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2153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D9.1 - ZTI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par.č.: 881, 126/7, 126/9</v>
      </c>
      <c r="G91" s="41"/>
      <c r="H91" s="41"/>
      <c r="I91" s="33" t="s">
        <v>23</v>
      </c>
      <c r="J91" s="73" t="str">
        <f>IF(J14="","",J14)</f>
        <v>24. 1. 2024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Město Mariánské Lázně</v>
      </c>
      <c r="G93" s="41"/>
      <c r="H93" s="41"/>
      <c r="I93" s="33" t="s">
        <v>33</v>
      </c>
      <c r="J93" s="37" t="str">
        <f>E23</f>
        <v>MSP Projekty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38</v>
      </c>
      <c r="J94" s="37" t="str">
        <f>E26</f>
        <v xml:space="preserve"> 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141</v>
      </c>
      <c r="D96" s="189" t="s">
        <v>61</v>
      </c>
      <c r="E96" s="189" t="s">
        <v>57</v>
      </c>
      <c r="F96" s="189" t="s">
        <v>58</v>
      </c>
      <c r="G96" s="189" t="s">
        <v>142</v>
      </c>
      <c r="H96" s="189" t="s">
        <v>143</v>
      </c>
      <c r="I96" s="189" t="s">
        <v>144</v>
      </c>
      <c r="J96" s="189" t="s">
        <v>127</v>
      </c>
      <c r="K96" s="190" t="s">
        <v>145</v>
      </c>
      <c r="L96" s="191"/>
      <c r="M96" s="93" t="s">
        <v>19</v>
      </c>
      <c r="N96" s="94" t="s">
        <v>46</v>
      </c>
      <c r="O96" s="94" t="s">
        <v>146</v>
      </c>
      <c r="P96" s="94" t="s">
        <v>147</v>
      </c>
      <c r="Q96" s="94" t="s">
        <v>148</v>
      </c>
      <c r="R96" s="94" t="s">
        <v>149</v>
      </c>
      <c r="S96" s="94" t="s">
        <v>150</v>
      </c>
      <c r="T96" s="95" t="s">
        <v>151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152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P98+P111+P209+P220</f>
        <v>0</v>
      </c>
      <c r="Q97" s="97"/>
      <c r="R97" s="194">
        <f>R98+R111+R209+R220</f>
        <v>0.88419000000000003</v>
      </c>
      <c r="S97" s="97"/>
      <c r="T97" s="195">
        <f>T98+T111+T209+T220</f>
        <v>0.49299999999999999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128</v>
      </c>
      <c r="BK97" s="196">
        <f>BK98+BK111+BK209+BK220</f>
        <v>0</v>
      </c>
    </row>
    <row r="98" s="12" customFormat="1" ht="25.92" customHeight="1">
      <c r="A98" s="12"/>
      <c r="B98" s="197"/>
      <c r="C98" s="198"/>
      <c r="D98" s="199" t="s">
        <v>75</v>
      </c>
      <c r="E98" s="200" t="s">
        <v>153</v>
      </c>
      <c r="F98" s="200" t="s">
        <v>154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P99+P102</f>
        <v>0</v>
      </c>
      <c r="Q98" s="205"/>
      <c r="R98" s="206">
        <f>R99+R102</f>
        <v>0.44800000000000001</v>
      </c>
      <c r="S98" s="205"/>
      <c r="T98" s="207">
        <f>T99+T102</f>
        <v>0.49299999999999999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84</v>
      </c>
      <c r="AT98" s="209" t="s">
        <v>75</v>
      </c>
      <c r="AU98" s="209" t="s">
        <v>76</v>
      </c>
      <c r="AY98" s="208" t="s">
        <v>155</v>
      </c>
      <c r="BK98" s="210">
        <f>BK99+BK102</f>
        <v>0</v>
      </c>
    </row>
    <row r="99" s="12" customFormat="1" ht="22.8" customHeight="1">
      <c r="A99" s="12"/>
      <c r="B99" s="197"/>
      <c r="C99" s="198"/>
      <c r="D99" s="199" t="s">
        <v>75</v>
      </c>
      <c r="E99" s="211" t="s">
        <v>190</v>
      </c>
      <c r="F99" s="211" t="s">
        <v>1255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SUM(P100:P101)</f>
        <v>0</v>
      </c>
      <c r="Q99" s="205"/>
      <c r="R99" s="206">
        <f>SUM(R100:R101)</f>
        <v>0.44800000000000001</v>
      </c>
      <c r="S99" s="205"/>
      <c r="T99" s="207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84</v>
      </c>
      <c r="AT99" s="209" t="s">
        <v>75</v>
      </c>
      <c r="AU99" s="209" t="s">
        <v>84</v>
      </c>
      <c r="AY99" s="208" t="s">
        <v>155</v>
      </c>
      <c r="BK99" s="210">
        <f>SUM(BK100:BK101)</f>
        <v>0</v>
      </c>
    </row>
    <row r="100" s="2" customFormat="1" ht="21.75" customHeight="1">
      <c r="A100" s="39"/>
      <c r="B100" s="40"/>
      <c r="C100" s="213" t="s">
        <v>330</v>
      </c>
      <c r="D100" s="213" t="s">
        <v>157</v>
      </c>
      <c r="E100" s="214" t="s">
        <v>2161</v>
      </c>
      <c r="F100" s="215" t="s">
        <v>2162</v>
      </c>
      <c r="G100" s="216" t="s">
        <v>160</v>
      </c>
      <c r="H100" s="217">
        <v>8</v>
      </c>
      <c r="I100" s="218"/>
      <c r="J100" s="219">
        <f>ROUND(I100*H100,2)</f>
        <v>0</v>
      </c>
      <c r="K100" s="215" t="s">
        <v>161</v>
      </c>
      <c r="L100" s="45"/>
      <c r="M100" s="220" t="s">
        <v>19</v>
      </c>
      <c r="N100" s="221" t="s">
        <v>47</v>
      </c>
      <c r="O100" s="85"/>
      <c r="P100" s="222">
        <f>O100*H100</f>
        <v>0</v>
      </c>
      <c r="Q100" s="222">
        <v>0.056000000000000001</v>
      </c>
      <c r="R100" s="222">
        <f>Q100*H100</f>
        <v>0.44800000000000001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162</v>
      </c>
      <c r="AT100" s="224" t="s">
        <v>157</v>
      </c>
      <c r="AU100" s="224" t="s">
        <v>86</v>
      </c>
      <c r="AY100" s="18" t="s">
        <v>155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84</v>
      </c>
      <c r="BK100" s="225">
        <f>ROUND(I100*H100,2)</f>
        <v>0</v>
      </c>
      <c r="BL100" s="18" t="s">
        <v>162</v>
      </c>
      <c r="BM100" s="224" t="s">
        <v>86</v>
      </c>
    </row>
    <row r="101" s="2" customFormat="1">
      <c r="A101" s="39"/>
      <c r="B101" s="40"/>
      <c r="C101" s="41"/>
      <c r="D101" s="226" t="s">
        <v>164</v>
      </c>
      <c r="E101" s="41"/>
      <c r="F101" s="227" t="s">
        <v>2163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164</v>
      </c>
      <c r="AU101" s="18" t="s">
        <v>86</v>
      </c>
    </row>
    <row r="102" s="12" customFormat="1" ht="22.8" customHeight="1">
      <c r="A102" s="12"/>
      <c r="B102" s="197"/>
      <c r="C102" s="198"/>
      <c r="D102" s="199" t="s">
        <v>75</v>
      </c>
      <c r="E102" s="211" t="s">
        <v>212</v>
      </c>
      <c r="F102" s="211" t="s">
        <v>299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SUM(P103:P110)</f>
        <v>0</v>
      </c>
      <c r="Q102" s="205"/>
      <c r="R102" s="206">
        <f>SUM(R103:R110)</f>
        <v>0</v>
      </c>
      <c r="S102" s="205"/>
      <c r="T102" s="207">
        <f>SUM(T103:T110)</f>
        <v>0.49299999999999999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84</v>
      </c>
      <c r="AT102" s="209" t="s">
        <v>75</v>
      </c>
      <c r="AU102" s="209" t="s">
        <v>84</v>
      </c>
      <c r="AY102" s="208" t="s">
        <v>155</v>
      </c>
      <c r="BK102" s="210">
        <f>SUM(BK103:BK110)</f>
        <v>0</v>
      </c>
    </row>
    <row r="103" s="2" customFormat="1" ht="55.5" customHeight="1">
      <c r="A103" s="39"/>
      <c r="B103" s="40"/>
      <c r="C103" s="213" t="s">
        <v>313</v>
      </c>
      <c r="D103" s="213" t="s">
        <v>157</v>
      </c>
      <c r="E103" s="214" t="s">
        <v>2164</v>
      </c>
      <c r="F103" s="215" t="s">
        <v>2165</v>
      </c>
      <c r="G103" s="216" t="s">
        <v>322</v>
      </c>
      <c r="H103" s="217">
        <v>5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0.0040000000000000001</v>
      </c>
      <c r="T103" s="223">
        <f>S103*H103</f>
        <v>0.02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162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2166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37.8" customHeight="1">
      <c r="A105" s="39"/>
      <c r="B105" s="40"/>
      <c r="C105" s="213" t="s">
        <v>1313</v>
      </c>
      <c r="D105" s="213" t="s">
        <v>157</v>
      </c>
      <c r="E105" s="214" t="s">
        <v>2167</v>
      </c>
      <c r="F105" s="215" t="s">
        <v>2168</v>
      </c>
      <c r="G105" s="216" t="s">
        <v>186</v>
      </c>
      <c r="H105" s="217">
        <v>26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0.0050000000000000001</v>
      </c>
      <c r="T105" s="223">
        <f>S105*H105</f>
        <v>0.13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162</v>
      </c>
      <c r="BM105" s="224" t="s">
        <v>190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2169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2" customFormat="1" ht="37.8" customHeight="1">
      <c r="A107" s="39"/>
      <c r="B107" s="40"/>
      <c r="C107" s="213" t="s">
        <v>319</v>
      </c>
      <c r="D107" s="213" t="s">
        <v>157</v>
      </c>
      <c r="E107" s="214" t="s">
        <v>2170</v>
      </c>
      <c r="F107" s="215" t="s">
        <v>2171</v>
      </c>
      <c r="G107" s="216" t="s">
        <v>186</v>
      </c>
      <c r="H107" s="217">
        <v>15</v>
      </c>
      <c r="I107" s="218"/>
      <c r="J107" s="219">
        <f>ROUND(I107*H107,2)</f>
        <v>0</v>
      </c>
      <c r="K107" s="215" t="s">
        <v>161</v>
      </c>
      <c r="L107" s="45"/>
      <c r="M107" s="220" t="s">
        <v>19</v>
      </c>
      <c r="N107" s="221" t="s">
        <v>47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0.0070000000000000001</v>
      </c>
      <c r="T107" s="223">
        <f>S107*H107</f>
        <v>0.105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162</v>
      </c>
      <c r="AT107" s="224" t="s">
        <v>157</v>
      </c>
      <c r="AU107" s="224" t="s">
        <v>86</v>
      </c>
      <c r="AY107" s="18" t="s">
        <v>155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84</v>
      </c>
      <c r="BK107" s="225">
        <f>ROUND(I107*H107,2)</f>
        <v>0</v>
      </c>
      <c r="BL107" s="18" t="s">
        <v>162</v>
      </c>
      <c r="BM107" s="224" t="s">
        <v>205</v>
      </c>
    </row>
    <row r="108" s="2" customFormat="1">
      <c r="A108" s="39"/>
      <c r="B108" s="40"/>
      <c r="C108" s="41"/>
      <c r="D108" s="226" t="s">
        <v>164</v>
      </c>
      <c r="E108" s="41"/>
      <c r="F108" s="227" t="s">
        <v>2172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164</v>
      </c>
      <c r="AU108" s="18" t="s">
        <v>86</v>
      </c>
    </row>
    <row r="109" s="2" customFormat="1" ht="37.8" customHeight="1">
      <c r="A109" s="39"/>
      <c r="B109" s="40"/>
      <c r="C109" s="213" t="s">
        <v>325</v>
      </c>
      <c r="D109" s="213" t="s">
        <v>157</v>
      </c>
      <c r="E109" s="214" t="s">
        <v>2173</v>
      </c>
      <c r="F109" s="215" t="s">
        <v>2174</v>
      </c>
      <c r="G109" s="216" t="s">
        <v>186</v>
      </c>
      <c r="H109" s="217">
        <v>7</v>
      </c>
      <c r="I109" s="218"/>
      <c r="J109" s="219">
        <f>ROUND(I109*H109,2)</f>
        <v>0</v>
      </c>
      <c r="K109" s="215" t="s">
        <v>161</v>
      </c>
      <c r="L109" s="45"/>
      <c r="M109" s="220" t="s">
        <v>19</v>
      </c>
      <c r="N109" s="221" t="s">
        <v>47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0.034000000000000002</v>
      </c>
      <c r="T109" s="223">
        <f>S109*H109</f>
        <v>0.23800000000000002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162</v>
      </c>
      <c r="AT109" s="224" t="s">
        <v>157</v>
      </c>
      <c r="AU109" s="224" t="s">
        <v>86</v>
      </c>
      <c r="AY109" s="18" t="s">
        <v>155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84</v>
      </c>
      <c r="BK109" s="225">
        <f>ROUND(I109*H109,2)</f>
        <v>0</v>
      </c>
      <c r="BL109" s="18" t="s">
        <v>162</v>
      </c>
      <c r="BM109" s="224" t="s">
        <v>219</v>
      </c>
    </row>
    <row r="110" s="2" customFormat="1">
      <c r="A110" s="39"/>
      <c r="B110" s="40"/>
      <c r="C110" s="41"/>
      <c r="D110" s="226" t="s">
        <v>164</v>
      </c>
      <c r="E110" s="41"/>
      <c r="F110" s="227" t="s">
        <v>2175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164</v>
      </c>
      <c r="AU110" s="18" t="s">
        <v>86</v>
      </c>
    </row>
    <row r="111" s="12" customFormat="1" ht="25.92" customHeight="1">
      <c r="A111" s="12"/>
      <c r="B111" s="197"/>
      <c r="C111" s="198"/>
      <c r="D111" s="199" t="s">
        <v>75</v>
      </c>
      <c r="E111" s="200" t="s">
        <v>384</v>
      </c>
      <c r="F111" s="200" t="s">
        <v>385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P112+P141+P168+P201</f>
        <v>0</v>
      </c>
      <c r="Q111" s="205"/>
      <c r="R111" s="206">
        <f>R112+R141+R168+R201</f>
        <v>0.43618999999999997</v>
      </c>
      <c r="S111" s="205"/>
      <c r="T111" s="207">
        <f>T112+T141+T168+T201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86</v>
      </c>
      <c r="AT111" s="209" t="s">
        <v>75</v>
      </c>
      <c r="AU111" s="209" t="s">
        <v>76</v>
      </c>
      <c r="AY111" s="208" t="s">
        <v>155</v>
      </c>
      <c r="BK111" s="210">
        <f>BK112+BK141+BK168+BK201</f>
        <v>0</v>
      </c>
    </row>
    <row r="112" s="12" customFormat="1" ht="22.8" customHeight="1">
      <c r="A112" s="12"/>
      <c r="B112" s="197"/>
      <c r="C112" s="198"/>
      <c r="D112" s="199" t="s">
        <v>75</v>
      </c>
      <c r="E112" s="211" t="s">
        <v>2176</v>
      </c>
      <c r="F112" s="211" t="s">
        <v>2177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SUM(P113:P140)</f>
        <v>0</v>
      </c>
      <c r="Q112" s="205"/>
      <c r="R112" s="206">
        <f>SUM(R113:R140)</f>
        <v>0.03091</v>
      </c>
      <c r="S112" s="205"/>
      <c r="T112" s="207">
        <f>SUM(T113:T140)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86</v>
      </c>
      <c r="AT112" s="209" t="s">
        <v>75</v>
      </c>
      <c r="AU112" s="209" t="s">
        <v>84</v>
      </c>
      <c r="AY112" s="208" t="s">
        <v>155</v>
      </c>
      <c r="BK112" s="210">
        <f>SUM(BK113:BK140)</f>
        <v>0</v>
      </c>
    </row>
    <row r="113" s="2" customFormat="1" ht="24.15" customHeight="1">
      <c r="A113" s="39"/>
      <c r="B113" s="40"/>
      <c r="C113" s="213" t="s">
        <v>224</v>
      </c>
      <c r="D113" s="213" t="s">
        <v>157</v>
      </c>
      <c r="E113" s="214" t="s">
        <v>2178</v>
      </c>
      <c r="F113" s="215" t="s">
        <v>2179</v>
      </c>
      <c r="G113" s="216" t="s">
        <v>322</v>
      </c>
      <c r="H113" s="217">
        <v>2</v>
      </c>
      <c r="I113" s="218"/>
      <c r="J113" s="219">
        <f>ROUND(I113*H113,2)</f>
        <v>0</v>
      </c>
      <c r="K113" s="215" t="s">
        <v>161</v>
      </c>
      <c r="L113" s="45"/>
      <c r="M113" s="220" t="s">
        <v>19</v>
      </c>
      <c r="N113" s="221" t="s">
        <v>47</v>
      </c>
      <c r="O113" s="85"/>
      <c r="P113" s="222">
        <f>O113*H113</f>
        <v>0</v>
      </c>
      <c r="Q113" s="222">
        <v>0.0017899999999999999</v>
      </c>
      <c r="R113" s="222">
        <f>Q113*H113</f>
        <v>0.0035799999999999998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255</v>
      </c>
      <c r="AT113" s="224" t="s">
        <v>157</v>
      </c>
      <c r="AU113" s="224" t="s">
        <v>86</v>
      </c>
      <c r="AY113" s="18" t="s">
        <v>155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84</v>
      </c>
      <c r="BK113" s="225">
        <f>ROUND(I113*H113,2)</f>
        <v>0</v>
      </c>
      <c r="BL113" s="18" t="s">
        <v>255</v>
      </c>
      <c r="BM113" s="224" t="s">
        <v>8</v>
      </c>
    </row>
    <row r="114" s="2" customFormat="1">
      <c r="A114" s="39"/>
      <c r="B114" s="40"/>
      <c r="C114" s="41"/>
      <c r="D114" s="226" t="s">
        <v>164</v>
      </c>
      <c r="E114" s="41"/>
      <c r="F114" s="227" t="s">
        <v>2180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164</v>
      </c>
      <c r="AU114" s="18" t="s">
        <v>86</v>
      </c>
    </row>
    <row r="115" s="2" customFormat="1" ht="16.5" customHeight="1">
      <c r="A115" s="39"/>
      <c r="B115" s="40"/>
      <c r="C115" s="213" t="s">
        <v>8</v>
      </c>
      <c r="D115" s="213" t="s">
        <v>157</v>
      </c>
      <c r="E115" s="214" t="s">
        <v>2181</v>
      </c>
      <c r="F115" s="215" t="s">
        <v>2182</v>
      </c>
      <c r="G115" s="216" t="s">
        <v>186</v>
      </c>
      <c r="H115" s="217">
        <v>4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0.00029999999999999997</v>
      </c>
      <c r="R115" s="222">
        <f>Q115*H115</f>
        <v>0.0011999999999999999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255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255</v>
      </c>
      <c r="BM115" s="224" t="s">
        <v>242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2183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2" customFormat="1" ht="21.75" customHeight="1">
      <c r="A117" s="39"/>
      <c r="B117" s="40"/>
      <c r="C117" s="213" t="s">
        <v>197</v>
      </c>
      <c r="D117" s="213" t="s">
        <v>157</v>
      </c>
      <c r="E117" s="214" t="s">
        <v>2184</v>
      </c>
      <c r="F117" s="215" t="s">
        <v>2185</v>
      </c>
      <c r="G117" s="216" t="s">
        <v>186</v>
      </c>
      <c r="H117" s="217">
        <v>2</v>
      </c>
      <c r="I117" s="218"/>
      <c r="J117" s="219">
        <f>ROUND(I117*H117,2)</f>
        <v>0</v>
      </c>
      <c r="K117" s="215" t="s">
        <v>161</v>
      </c>
      <c r="L117" s="45"/>
      <c r="M117" s="220" t="s">
        <v>19</v>
      </c>
      <c r="N117" s="221" t="s">
        <v>47</v>
      </c>
      <c r="O117" s="85"/>
      <c r="P117" s="222">
        <f>O117*H117</f>
        <v>0</v>
      </c>
      <c r="Q117" s="222">
        <v>0.00040000000000000002</v>
      </c>
      <c r="R117" s="222">
        <f>Q117*H117</f>
        <v>0.00080000000000000004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255</v>
      </c>
      <c r="AT117" s="224" t="s">
        <v>157</v>
      </c>
      <c r="AU117" s="224" t="s">
        <v>86</v>
      </c>
      <c r="AY117" s="18" t="s">
        <v>155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84</v>
      </c>
      <c r="BK117" s="225">
        <f>ROUND(I117*H117,2)</f>
        <v>0</v>
      </c>
      <c r="BL117" s="18" t="s">
        <v>255</v>
      </c>
      <c r="BM117" s="224" t="s">
        <v>255</v>
      </c>
    </row>
    <row r="118" s="2" customFormat="1">
      <c r="A118" s="39"/>
      <c r="B118" s="40"/>
      <c r="C118" s="41"/>
      <c r="D118" s="226" t="s">
        <v>164</v>
      </c>
      <c r="E118" s="41"/>
      <c r="F118" s="227" t="s">
        <v>2186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164</v>
      </c>
      <c r="AU118" s="18" t="s">
        <v>86</v>
      </c>
    </row>
    <row r="119" s="2" customFormat="1" ht="21.75" customHeight="1">
      <c r="A119" s="39"/>
      <c r="B119" s="40"/>
      <c r="C119" s="213" t="s">
        <v>86</v>
      </c>
      <c r="D119" s="213" t="s">
        <v>157</v>
      </c>
      <c r="E119" s="214" t="s">
        <v>2187</v>
      </c>
      <c r="F119" s="215" t="s">
        <v>2188</v>
      </c>
      <c r="G119" s="216" t="s">
        <v>186</v>
      </c>
      <c r="H119" s="217">
        <v>8</v>
      </c>
      <c r="I119" s="218"/>
      <c r="J119" s="219">
        <f>ROUND(I119*H119,2)</f>
        <v>0</v>
      </c>
      <c r="K119" s="215" t="s">
        <v>161</v>
      </c>
      <c r="L119" s="45"/>
      <c r="M119" s="220" t="s">
        <v>19</v>
      </c>
      <c r="N119" s="221" t="s">
        <v>47</v>
      </c>
      <c r="O119" s="85"/>
      <c r="P119" s="222">
        <f>O119*H119</f>
        <v>0</v>
      </c>
      <c r="Q119" s="222">
        <v>0.00042999999999999999</v>
      </c>
      <c r="R119" s="222">
        <f>Q119*H119</f>
        <v>0.0034399999999999999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255</v>
      </c>
      <c r="AT119" s="224" t="s">
        <v>157</v>
      </c>
      <c r="AU119" s="224" t="s">
        <v>86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255</v>
      </c>
      <c r="BM119" s="224" t="s">
        <v>265</v>
      </c>
    </row>
    <row r="120" s="2" customFormat="1">
      <c r="A120" s="39"/>
      <c r="B120" s="40"/>
      <c r="C120" s="41"/>
      <c r="D120" s="226" t="s">
        <v>164</v>
      </c>
      <c r="E120" s="41"/>
      <c r="F120" s="227" t="s">
        <v>2189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164</v>
      </c>
      <c r="AU120" s="18" t="s">
        <v>86</v>
      </c>
    </row>
    <row r="121" s="2" customFormat="1" ht="21.75" customHeight="1">
      <c r="A121" s="39"/>
      <c r="B121" s="40"/>
      <c r="C121" s="213" t="s">
        <v>84</v>
      </c>
      <c r="D121" s="213" t="s">
        <v>157</v>
      </c>
      <c r="E121" s="214" t="s">
        <v>2190</v>
      </c>
      <c r="F121" s="215" t="s">
        <v>2191</v>
      </c>
      <c r="G121" s="216" t="s">
        <v>186</v>
      </c>
      <c r="H121" s="217">
        <v>19</v>
      </c>
      <c r="I121" s="218"/>
      <c r="J121" s="219">
        <f>ROUND(I121*H121,2)</f>
        <v>0</v>
      </c>
      <c r="K121" s="215" t="s">
        <v>161</v>
      </c>
      <c r="L121" s="45"/>
      <c r="M121" s="220" t="s">
        <v>19</v>
      </c>
      <c r="N121" s="221" t="s">
        <v>47</v>
      </c>
      <c r="O121" s="85"/>
      <c r="P121" s="222">
        <f>O121*H121</f>
        <v>0</v>
      </c>
      <c r="Q121" s="222">
        <v>0.00050000000000000001</v>
      </c>
      <c r="R121" s="222">
        <f>Q121*H121</f>
        <v>0.0094999999999999998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255</v>
      </c>
      <c r="AT121" s="224" t="s">
        <v>157</v>
      </c>
      <c r="AU121" s="224" t="s">
        <v>86</v>
      </c>
      <c r="AY121" s="18" t="s">
        <v>155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84</v>
      </c>
      <c r="BK121" s="225">
        <f>ROUND(I121*H121,2)</f>
        <v>0</v>
      </c>
      <c r="BL121" s="18" t="s">
        <v>255</v>
      </c>
      <c r="BM121" s="224" t="s">
        <v>275</v>
      </c>
    </row>
    <row r="122" s="2" customFormat="1">
      <c r="A122" s="39"/>
      <c r="B122" s="40"/>
      <c r="C122" s="41"/>
      <c r="D122" s="226" t="s">
        <v>164</v>
      </c>
      <c r="E122" s="41"/>
      <c r="F122" s="227" t="s">
        <v>2192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164</v>
      </c>
      <c r="AU122" s="18" t="s">
        <v>86</v>
      </c>
    </row>
    <row r="123" s="2" customFormat="1" ht="21.75" customHeight="1">
      <c r="A123" s="39"/>
      <c r="B123" s="40"/>
      <c r="C123" s="213" t="s">
        <v>174</v>
      </c>
      <c r="D123" s="213" t="s">
        <v>157</v>
      </c>
      <c r="E123" s="214" t="s">
        <v>2193</v>
      </c>
      <c r="F123" s="215" t="s">
        <v>2194</v>
      </c>
      <c r="G123" s="216" t="s">
        <v>186</v>
      </c>
      <c r="H123" s="217">
        <v>8</v>
      </c>
      <c r="I123" s="218"/>
      <c r="J123" s="219">
        <f>ROUND(I123*H123,2)</f>
        <v>0</v>
      </c>
      <c r="K123" s="215" t="s">
        <v>161</v>
      </c>
      <c r="L123" s="45"/>
      <c r="M123" s="220" t="s">
        <v>19</v>
      </c>
      <c r="N123" s="221" t="s">
        <v>47</v>
      </c>
      <c r="O123" s="85"/>
      <c r="P123" s="222">
        <f>O123*H123</f>
        <v>0</v>
      </c>
      <c r="Q123" s="222">
        <v>0.0015299999999999999</v>
      </c>
      <c r="R123" s="222">
        <f>Q123*H123</f>
        <v>0.012239999999999999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255</v>
      </c>
      <c r="AT123" s="224" t="s">
        <v>157</v>
      </c>
      <c r="AU123" s="224" t="s">
        <v>86</v>
      </c>
      <c r="AY123" s="18" t="s">
        <v>155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84</v>
      </c>
      <c r="BK123" s="225">
        <f>ROUND(I123*H123,2)</f>
        <v>0</v>
      </c>
      <c r="BL123" s="18" t="s">
        <v>255</v>
      </c>
      <c r="BM123" s="224" t="s">
        <v>292</v>
      </c>
    </row>
    <row r="124" s="2" customFormat="1">
      <c r="A124" s="39"/>
      <c r="B124" s="40"/>
      <c r="C124" s="41"/>
      <c r="D124" s="226" t="s">
        <v>164</v>
      </c>
      <c r="E124" s="41"/>
      <c r="F124" s="227" t="s">
        <v>2195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164</v>
      </c>
      <c r="AU124" s="18" t="s">
        <v>86</v>
      </c>
    </row>
    <row r="125" s="2" customFormat="1" ht="24.15" customHeight="1">
      <c r="A125" s="39"/>
      <c r="B125" s="40"/>
      <c r="C125" s="213" t="s">
        <v>190</v>
      </c>
      <c r="D125" s="213" t="s">
        <v>157</v>
      </c>
      <c r="E125" s="214" t="s">
        <v>2196</v>
      </c>
      <c r="F125" s="215" t="s">
        <v>2197</v>
      </c>
      <c r="G125" s="216" t="s">
        <v>322</v>
      </c>
      <c r="H125" s="217">
        <v>1</v>
      </c>
      <c r="I125" s="218"/>
      <c r="J125" s="219">
        <f>ROUND(I125*H125,2)</f>
        <v>0</v>
      </c>
      <c r="K125" s="215" t="s">
        <v>161</v>
      </c>
      <c r="L125" s="45"/>
      <c r="M125" s="220" t="s">
        <v>19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255</v>
      </c>
      <c r="AT125" s="224" t="s">
        <v>157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255</v>
      </c>
      <c r="BM125" s="224" t="s">
        <v>308</v>
      </c>
    </row>
    <row r="126" s="2" customFormat="1">
      <c r="A126" s="39"/>
      <c r="B126" s="40"/>
      <c r="C126" s="41"/>
      <c r="D126" s="226" t="s">
        <v>164</v>
      </c>
      <c r="E126" s="41"/>
      <c r="F126" s="227" t="s">
        <v>2198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164</v>
      </c>
      <c r="AU126" s="18" t="s">
        <v>86</v>
      </c>
    </row>
    <row r="127" s="2" customFormat="1" ht="24.15" customHeight="1">
      <c r="A127" s="39"/>
      <c r="B127" s="40"/>
      <c r="C127" s="213" t="s">
        <v>162</v>
      </c>
      <c r="D127" s="213" t="s">
        <v>157</v>
      </c>
      <c r="E127" s="214" t="s">
        <v>2199</v>
      </c>
      <c r="F127" s="215" t="s">
        <v>2200</v>
      </c>
      <c r="G127" s="216" t="s">
        <v>322</v>
      </c>
      <c r="H127" s="217">
        <v>4</v>
      </c>
      <c r="I127" s="218"/>
      <c r="J127" s="219">
        <f>ROUND(I127*H127,2)</f>
        <v>0</v>
      </c>
      <c r="K127" s="215" t="s">
        <v>161</v>
      </c>
      <c r="L127" s="45"/>
      <c r="M127" s="220" t="s">
        <v>19</v>
      </c>
      <c r="N127" s="221" t="s">
        <v>47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255</v>
      </c>
      <c r="AT127" s="224" t="s">
        <v>157</v>
      </c>
      <c r="AU127" s="224" t="s">
        <v>86</v>
      </c>
      <c r="AY127" s="18" t="s">
        <v>155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84</v>
      </c>
      <c r="BK127" s="225">
        <f>ROUND(I127*H127,2)</f>
        <v>0</v>
      </c>
      <c r="BL127" s="18" t="s">
        <v>255</v>
      </c>
      <c r="BM127" s="224" t="s">
        <v>319</v>
      </c>
    </row>
    <row r="128" s="2" customFormat="1">
      <c r="A128" s="39"/>
      <c r="B128" s="40"/>
      <c r="C128" s="41"/>
      <c r="D128" s="226" t="s">
        <v>164</v>
      </c>
      <c r="E128" s="41"/>
      <c r="F128" s="227" t="s">
        <v>2201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164</v>
      </c>
      <c r="AU128" s="18" t="s">
        <v>86</v>
      </c>
    </row>
    <row r="129" s="2" customFormat="1" ht="24.15" customHeight="1">
      <c r="A129" s="39"/>
      <c r="B129" s="40"/>
      <c r="C129" s="213" t="s">
        <v>183</v>
      </c>
      <c r="D129" s="213" t="s">
        <v>157</v>
      </c>
      <c r="E129" s="214" t="s">
        <v>2202</v>
      </c>
      <c r="F129" s="215" t="s">
        <v>2203</v>
      </c>
      <c r="G129" s="216" t="s">
        <v>322</v>
      </c>
      <c r="H129" s="217">
        <v>5</v>
      </c>
      <c r="I129" s="218"/>
      <c r="J129" s="219">
        <f>ROUND(I129*H129,2)</f>
        <v>0</v>
      </c>
      <c r="K129" s="215" t="s">
        <v>161</v>
      </c>
      <c r="L129" s="45"/>
      <c r="M129" s="220" t="s">
        <v>19</v>
      </c>
      <c r="N129" s="221" t="s">
        <v>47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255</v>
      </c>
      <c r="AT129" s="224" t="s">
        <v>157</v>
      </c>
      <c r="AU129" s="224" t="s">
        <v>86</v>
      </c>
      <c r="AY129" s="18" t="s">
        <v>155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84</v>
      </c>
      <c r="BK129" s="225">
        <f>ROUND(I129*H129,2)</f>
        <v>0</v>
      </c>
      <c r="BL129" s="18" t="s">
        <v>255</v>
      </c>
      <c r="BM129" s="224" t="s">
        <v>330</v>
      </c>
    </row>
    <row r="130" s="2" customFormat="1">
      <c r="A130" s="39"/>
      <c r="B130" s="40"/>
      <c r="C130" s="41"/>
      <c r="D130" s="226" t="s">
        <v>164</v>
      </c>
      <c r="E130" s="41"/>
      <c r="F130" s="227" t="s">
        <v>2204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164</v>
      </c>
      <c r="AU130" s="18" t="s">
        <v>86</v>
      </c>
    </row>
    <row r="131" s="2" customFormat="1" ht="24.15" customHeight="1">
      <c r="A131" s="39"/>
      <c r="B131" s="40"/>
      <c r="C131" s="213" t="s">
        <v>205</v>
      </c>
      <c r="D131" s="213" t="s">
        <v>157</v>
      </c>
      <c r="E131" s="214" t="s">
        <v>2205</v>
      </c>
      <c r="F131" s="215" t="s">
        <v>2206</v>
      </c>
      <c r="G131" s="216" t="s">
        <v>322</v>
      </c>
      <c r="H131" s="217">
        <v>2</v>
      </c>
      <c r="I131" s="218"/>
      <c r="J131" s="219">
        <f>ROUND(I131*H131,2)</f>
        <v>0</v>
      </c>
      <c r="K131" s="215" t="s">
        <v>161</v>
      </c>
      <c r="L131" s="45"/>
      <c r="M131" s="220" t="s">
        <v>19</v>
      </c>
      <c r="N131" s="221" t="s">
        <v>47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255</v>
      </c>
      <c r="AT131" s="224" t="s">
        <v>157</v>
      </c>
      <c r="AU131" s="224" t="s">
        <v>86</v>
      </c>
      <c r="AY131" s="18" t="s">
        <v>155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84</v>
      </c>
      <c r="BK131" s="225">
        <f>ROUND(I131*H131,2)</f>
        <v>0</v>
      </c>
      <c r="BL131" s="18" t="s">
        <v>255</v>
      </c>
      <c r="BM131" s="224" t="s">
        <v>343</v>
      </c>
    </row>
    <row r="132" s="2" customFormat="1">
      <c r="A132" s="39"/>
      <c r="B132" s="40"/>
      <c r="C132" s="41"/>
      <c r="D132" s="226" t="s">
        <v>164</v>
      </c>
      <c r="E132" s="41"/>
      <c r="F132" s="227" t="s">
        <v>2207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164</v>
      </c>
      <c r="AU132" s="18" t="s">
        <v>86</v>
      </c>
    </row>
    <row r="133" s="2" customFormat="1" ht="21.75" customHeight="1">
      <c r="A133" s="39"/>
      <c r="B133" s="40"/>
      <c r="C133" s="213" t="s">
        <v>212</v>
      </c>
      <c r="D133" s="213" t="s">
        <v>157</v>
      </c>
      <c r="E133" s="214" t="s">
        <v>2208</v>
      </c>
      <c r="F133" s="215" t="s">
        <v>2209</v>
      </c>
      <c r="G133" s="216" t="s">
        <v>322</v>
      </c>
      <c r="H133" s="217">
        <v>1</v>
      </c>
      <c r="I133" s="218"/>
      <c r="J133" s="219">
        <f>ROUND(I133*H133,2)</f>
        <v>0</v>
      </c>
      <c r="K133" s="215" t="s">
        <v>161</v>
      </c>
      <c r="L133" s="45"/>
      <c r="M133" s="220" t="s">
        <v>19</v>
      </c>
      <c r="N133" s="221" t="s">
        <v>47</v>
      </c>
      <c r="O133" s="85"/>
      <c r="P133" s="222">
        <f>O133*H133</f>
        <v>0</v>
      </c>
      <c r="Q133" s="222">
        <v>0.00014999999999999999</v>
      </c>
      <c r="R133" s="222">
        <f>Q133*H133</f>
        <v>0.00014999999999999999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255</v>
      </c>
      <c r="AT133" s="224" t="s">
        <v>157</v>
      </c>
      <c r="AU133" s="224" t="s">
        <v>86</v>
      </c>
      <c r="AY133" s="18" t="s">
        <v>155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84</v>
      </c>
      <c r="BK133" s="225">
        <f>ROUND(I133*H133,2)</f>
        <v>0</v>
      </c>
      <c r="BL133" s="18" t="s">
        <v>255</v>
      </c>
      <c r="BM133" s="224" t="s">
        <v>356</v>
      </c>
    </row>
    <row r="134" s="2" customFormat="1">
      <c r="A134" s="39"/>
      <c r="B134" s="40"/>
      <c r="C134" s="41"/>
      <c r="D134" s="226" t="s">
        <v>164</v>
      </c>
      <c r="E134" s="41"/>
      <c r="F134" s="227" t="s">
        <v>2210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164</v>
      </c>
      <c r="AU134" s="18" t="s">
        <v>86</v>
      </c>
    </row>
    <row r="135" s="2" customFormat="1" ht="24.15" customHeight="1">
      <c r="A135" s="39"/>
      <c r="B135" s="40"/>
      <c r="C135" s="213" t="s">
        <v>219</v>
      </c>
      <c r="D135" s="213" t="s">
        <v>157</v>
      </c>
      <c r="E135" s="214" t="s">
        <v>2211</v>
      </c>
      <c r="F135" s="215" t="s">
        <v>2212</v>
      </c>
      <c r="G135" s="216" t="s">
        <v>186</v>
      </c>
      <c r="H135" s="217">
        <v>37</v>
      </c>
      <c r="I135" s="218"/>
      <c r="J135" s="219">
        <f>ROUND(I135*H135,2)</f>
        <v>0</v>
      </c>
      <c r="K135" s="215" t="s">
        <v>161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255</v>
      </c>
      <c r="AT135" s="224" t="s">
        <v>157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255</v>
      </c>
      <c r="BM135" s="224" t="s">
        <v>367</v>
      </c>
    </row>
    <row r="136" s="2" customFormat="1">
      <c r="A136" s="39"/>
      <c r="B136" s="40"/>
      <c r="C136" s="41"/>
      <c r="D136" s="226" t="s">
        <v>164</v>
      </c>
      <c r="E136" s="41"/>
      <c r="F136" s="227" t="s">
        <v>2213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164</v>
      </c>
      <c r="AU136" s="18" t="s">
        <v>86</v>
      </c>
    </row>
    <row r="137" s="13" customFormat="1">
      <c r="A137" s="13"/>
      <c r="B137" s="231"/>
      <c r="C137" s="232"/>
      <c r="D137" s="233" t="s">
        <v>166</v>
      </c>
      <c r="E137" s="234" t="s">
        <v>19</v>
      </c>
      <c r="F137" s="235" t="s">
        <v>2214</v>
      </c>
      <c r="G137" s="232"/>
      <c r="H137" s="236">
        <v>37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166</v>
      </c>
      <c r="AU137" s="242" t="s">
        <v>86</v>
      </c>
      <c r="AV137" s="13" t="s">
        <v>86</v>
      </c>
      <c r="AW137" s="13" t="s">
        <v>37</v>
      </c>
      <c r="AX137" s="13" t="s">
        <v>76</v>
      </c>
      <c r="AY137" s="242" t="s">
        <v>155</v>
      </c>
    </row>
    <row r="138" s="15" customFormat="1">
      <c r="A138" s="15"/>
      <c r="B138" s="264"/>
      <c r="C138" s="265"/>
      <c r="D138" s="233" t="s">
        <v>166</v>
      </c>
      <c r="E138" s="266" t="s">
        <v>19</v>
      </c>
      <c r="F138" s="267" t="s">
        <v>307</v>
      </c>
      <c r="G138" s="265"/>
      <c r="H138" s="268">
        <v>37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166</v>
      </c>
      <c r="AU138" s="274" t="s">
        <v>86</v>
      </c>
      <c r="AV138" s="15" t="s">
        <v>162</v>
      </c>
      <c r="AW138" s="15" t="s">
        <v>37</v>
      </c>
      <c r="AX138" s="15" t="s">
        <v>84</v>
      </c>
      <c r="AY138" s="274" t="s">
        <v>155</v>
      </c>
    </row>
    <row r="139" s="2" customFormat="1" ht="49.05" customHeight="1">
      <c r="A139" s="39"/>
      <c r="B139" s="40"/>
      <c r="C139" s="213" t="s">
        <v>351</v>
      </c>
      <c r="D139" s="213" t="s">
        <v>157</v>
      </c>
      <c r="E139" s="214" t="s">
        <v>2215</v>
      </c>
      <c r="F139" s="215" t="s">
        <v>2216</v>
      </c>
      <c r="G139" s="216" t="s">
        <v>340</v>
      </c>
      <c r="H139" s="217">
        <v>0.035999999999999997</v>
      </c>
      <c r="I139" s="218"/>
      <c r="J139" s="219">
        <f>ROUND(I139*H139,2)</f>
        <v>0</v>
      </c>
      <c r="K139" s="215" t="s">
        <v>161</v>
      </c>
      <c r="L139" s="45"/>
      <c r="M139" s="220" t="s">
        <v>19</v>
      </c>
      <c r="N139" s="221" t="s">
        <v>47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255</v>
      </c>
      <c r="AT139" s="224" t="s">
        <v>157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255</v>
      </c>
      <c r="BM139" s="224" t="s">
        <v>388</v>
      </c>
    </row>
    <row r="140" s="2" customFormat="1">
      <c r="A140" s="39"/>
      <c r="B140" s="40"/>
      <c r="C140" s="41"/>
      <c r="D140" s="226" t="s">
        <v>164</v>
      </c>
      <c r="E140" s="41"/>
      <c r="F140" s="227" t="s">
        <v>2217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164</v>
      </c>
      <c r="AU140" s="18" t="s">
        <v>86</v>
      </c>
    </row>
    <row r="141" s="12" customFormat="1" ht="22.8" customHeight="1">
      <c r="A141" s="12"/>
      <c r="B141" s="197"/>
      <c r="C141" s="198"/>
      <c r="D141" s="199" t="s">
        <v>75</v>
      </c>
      <c r="E141" s="211" t="s">
        <v>1428</v>
      </c>
      <c r="F141" s="211" t="s">
        <v>1429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SUM(P142:P167)</f>
        <v>0</v>
      </c>
      <c r="Q141" s="205"/>
      <c r="R141" s="206">
        <f>SUM(R142:R167)</f>
        <v>0.057450000000000001</v>
      </c>
      <c r="S141" s="205"/>
      <c r="T141" s="207">
        <f>SUM(T142:T167)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86</v>
      </c>
      <c r="AT141" s="209" t="s">
        <v>75</v>
      </c>
      <c r="AU141" s="209" t="s">
        <v>84</v>
      </c>
      <c r="AY141" s="208" t="s">
        <v>155</v>
      </c>
      <c r="BK141" s="210">
        <f>SUM(BK142:BK167)</f>
        <v>0</v>
      </c>
    </row>
    <row r="142" s="2" customFormat="1" ht="33" customHeight="1">
      <c r="A142" s="39"/>
      <c r="B142" s="40"/>
      <c r="C142" s="213" t="s">
        <v>393</v>
      </c>
      <c r="D142" s="213" t="s">
        <v>157</v>
      </c>
      <c r="E142" s="214" t="s">
        <v>2218</v>
      </c>
      <c r="F142" s="215" t="s">
        <v>2219</v>
      </c>
      <c r="G142" s="216" t="s">
        <v>186</v>
      </c>
      <c r="H142" s="217">
        <v>58</v>
      </c>
      <c r="I142" s="218"/>
      <c r="J142" s="219">
        <f>ROUND(I142*H142,2)</f>
        <v>0</v>
      </c>
      <c r="K142" s="215" t="s">
        <v>161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0.00075000000000000002</v>
      </c>
      <c r="R142" s="222">
        <f>Q142*H142</f>
        <v>0.043500000000000004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255</v>
      </c>
      <c r="AT142" s="224" t="s">
        <v>157</v>
      </c>
      <c r="AU142" s="224" t="s">
        <v>86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255</v>
      </c>
      <c r="BM142" s="224" t="s">
        <v>397</v>
      </c>
    </row>
    <row r="143" s="2" customFormat="1">
      <c r="A143" s="39"/>
      <c r="B143" s="40"/>
      <c r="C143" s="41"/>
      <c r="D143" s="226" t="s">
        <v>164</v>
      </c>
      <c r="E143" s="41"/>
      <c r="F143" s="227" t="s">
        <v>2220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164</v>
      </c>
      <c r="AU143" s="18" t="s">
        <v>86</v>
      </c>
    </row>
    <row r="144" s="2" customFormat="1" ht="55.5" customHeight="1">
      <c r="A144" s="39"/>
      <c r="B144" s="40"/>
      <c r="C144" s="213" t="s">
        <v>402</v>
      </c>
      <c r="D144" s="213" t="s">
        <v>157</v>
      </c>
      <c r="E144" s="214" t="s">
        <v>2221</v>
      </c>
      <c r="F144" s="215" t="s">
        <v>2222</v>
      </c>
      <c r="G144" s="216" t="s">
        <v>186</v>
      </c>
      <c r="H144" s="217">
        <v>28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4.0000000000000003E-05</v>
      </c>
      <c r="R144" s="222">
        <f>Q144*H144</f>
        <v>0.0011200000000000001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255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255</v>
      </c>
      <c r="BM144" s="224" t="s">
        <v>406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2223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2" customFormat="1" ht="55.5" customHeight="1">
      <c r="A146" s="39"/>
      <c r="B146" s="40"/>
      <c r="C146" s="213" t="s">
        <v>406</v>
      </c>
      <c r="D146" s="213" t="s">
        <v>157</v>
      </c>
      <c r="E146" s="214" t="s">
        <v>2224</v>
      </c>
      <c r="F146" s="215" t="s">
        <v>2225</v>
      </c>
      <c r="G146" s="216" t="s">
        <v>186</v>
      </c>
      <c r="H146" s="217">
        <v>28</v>
      </c>
      <c r="I146" s="218"/>
      <c r="J146" s="219">
        <f>ROUND(I146*H146,2)</f>
        <v>0</v>
      </c>
      <c r="K146" s="215" t="s">
        <v>161</v>
      </c>
      <c r="L146" s="45"/>
      <c r="M146" s="220" t="s">
        <v>19</v>
      </c>
      <c r="N146" s="221" t="s">
        <v>47</v>
      </c>
      <c r="O146" s="85"/>
      <c r="P146" s="222">
        <f>O146*H146</f>
        <v>0</v>
      </c>
      <c r="Q146" s="222">
        <v>0.00011</v>
      </c>
      <c r="R146" s="222">
        <f>Q146*H146</f>
        <v>0.0030800000000000003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255</v>
      </c>
      <c r="AT146" s="224" t="s">
        <v>157</v>
      </c>
      <c r="AU146" s="224" t="s">
        <v>86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255</v>
      </c>
      <c r="BM146" s="224" t="s">
        <v>416</v>
      </c>
    </row>
    <row r="147" s="2" customFormat="1">
      <c r="A147" s="39"/>
      <c r="B147" s="40"/>
      <c r="C147" s="41"/>
      <c r="D147" s="226" t="s">
        <v>164</v>
      </c>
      <c r="E147" s="41"/>
      <c r="F147" s="227" t="s">
        <v>2226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164</v>
      </c>
      <c r="AU147" s="18" t="s">
        <v>86</v>
      </c>
    </row>
    <row r="148" s="2" customFormat="1" ht="16.5" customHeight="1">
      <c r="A148" s="39"/>
      <c r="B148" s="40"/>
      <c r="C148" s="213" t="s">
        <v>410</v>
      </c>
      <c r="D148" s="213" t="s">
        <v>157</v>
      </c>
      <c r="E148" s="214" t="s">
        <v>2227</v>
      </c>
      <c r="F148" s="215" t="s">
        <v>2228</v>
      </c>
      <c r="G148" s="216" t="s">
        <v>186</v>
      </c>
      <c r="H148" s="217">
        <v>10</v>
      </c>
      <c r="I148" s="218"/>
      <c r="J148" s="219">
        <f>ROUND(I148*H148,2)</f>
        <v>0</v>
      </c>
      <c r="K148" s="215" t="s">
        <v>161</v>
      </c>
      <c r="L148" s="45"/>
      <c r="M148" s="220" t="s">
        <v>19</v>
      </c>
      <c r="N148" s="221" t="s">
        <v>47</v>
      </c>
      <c r="O148" s="85"/>
      <c r="P148" s="222">
        <f>O148*H148</f>
        <v>0</v>
      </c>
      <c r="Q148" s="222">
        <v>0.00025000000000000001</v>
      </c>
      <c r="R148" s="222">
        <f>Q148*H148</f>
        <v>0.0025000000000000001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255</v>
      </c>
      <c r="AT148" s="224" t="s">
        <v>157</v>
      </c>
      <c r="AU148" s="224" t="s">
        <v>86</v>
      </c>
      <c r="AY148" s="18" t="s">
        <v>155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84</v>
      </c>
      <c r="BK148" s="225">
        <f>ROUND(I148*H148,2)</f>
        <v>0</v>
      </c>
      <c r="BL148" s="18" t="s">
        <v>255</v>
      </c>
      <c r="BM148" s="224" t="s">
        <v>430</v>
      </c>
    </row>
    <row r="149" s="2" customFormat="1">
      <c r="A149" s="39"/>
      <c r="B149" s="40"/>
      <c r="C149" s="41"/>
      <c r="D149" s="226" t="s">
        <v>164</v>
      </c>
      <c r="E149" s="41"/>
      <c r="F149" s="227" t="s">
        <v>2229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164</v>
      </c>
      <c r="AU149" s="18" t="s">
        <v>86</v>
      </c>
    </row>
    <row r="150" s="2" customFormat="1" ht="24.15" customHeight="1">
      <c r="A150" s="39"/>
      <c r="B150" s="40"/>
      <c r="C150" s="213" t="s">
        <v>416</v>
      </c>
      <c r="D150" s="213" t="s">
        <v>157</v>
      </c>
      <c r="E150" s="214" t="s">
        <v>2230</v>
      </c>
      <c r="F150" s="215" t="s">
        <v>2231</v>
      </c>
      <c r="G150" s="216" t="s">
        <v>322</v>
      </c>
      <c r="H150" s="217">
        <v>22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255</v>
      </c>
      <c r="AT150" s="224" t="s">
        <v>157</v>
      </c>
      <c r="AU150" s="224" t="s">
        <v>86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255</v>
      </c>
      <c r="BM150" s="224" t="s">
        <v>288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2232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86</v>
      </c>
    </row>
    <row r="152" s="2" customFormat="1" ht="24.15" customHeight="1">
      <c r="A152" s="39"/>
      <c r="B152" s="40"/>
      <c r="C152" s="213" t="s">
        <v>638</v>
      </c>
      <c r="D152" s="213" t="s">
        <v>157</v>
      </c>
      <c r="E152" s="214" t="s">
        <v>2233</v>
      </c>
      <c r="F152" s="215" t="s">
        <v>2234</v>
      </c>
      <c r="G152" s="216" t="s">
        <v>322</v>
      </c>
      <c r="H152" s="217">
        <v>1</v>
      </c>
      <c r="I152" s="218"/>
      <c r="J152" s="219">
        <f>ROUND(I152*H152,2)</f>
        <v>0</v>
      </c>
      <c r="K152" s="215" t="s">
        <v>161</v>
      </c>
      <c r="L152" s="45"/>
      <c r="M152" s="220" t="s">
        <v>19</v>
      </c>
      <c r="N152" s="221" t="s">
        <v>47</v>
      </c>
      <c r="O152" s="85"/>
      <c r="P152" s="222">
        <f>O152*H152</f>
        <v>0</v>
      </c>
      <c r="Q152" s="222">
        <v>0.00022000000000000001</v>
      </c>
      <c r="R152" s="222">
        <f>Q152*H152</f>
        <v>0.00022000000000000001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255</v>
      </c>
      <c r="AT152" s="224" t="s">
        <v>157</v>
      </c>
      <c r="AU152" s="224" t="s">
        <v>86</v>
      </c>
      <c r="AY152" s="18" t="s">
        <v>155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84</v>
      </c>
      <c r="BK152" s="225">
        <f>ROUND(I152*H152,2)</f>
        <v>0</v>
      </c>
      <c r="BL152" s="18" t="s">
        <v>255</v>
      </c>
      <c r="BM152" s="224" t="s">
        <v>632</v>
      </c>
    </row>
    <row r="153" s="2" customFormat="1">
      <c r="A153" s="39"/>
      <c r="B153" s="40"/>
      <c r="C153" s="41"/>
      <c r="D153" s="226" t="s">
        <v>164</v>
      </c>
      <c r="E153" s="41"/>
      <c r="F153" s="227" t="s">
        <v>2235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164</v>
      </c>
      <c r="AU153" s="18" t="s">
        <v>86</v>
      </c>
    </row>
    <row r="154" s="2" customFormat="1" ht="16.5" customHeight="1">
      <c r="A154" s="39"/>
      <c r="B154" s="40"/>
      <c r="C154" s="213" t="s">
        <v>430</v>
      </c>
      <c r="D154" s="213" t="s">
        <v>157</v>
      </c>
      <c r="E154" s="214" t="s">
        <v>2236</v>
      </c>
      <c r="F154" s="215" t="s">
        <v>2237</v>
      </c>
      <c r="G154" s="216" t="s">
        <v>322</v>
      </c>
      <c r="H154" s="217">
        <v>3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0.00035</v>
      </c>
      <c r="R154" s="222">
        <f>Q154*H154</f>
        <v>0.0010499999999999999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255</v>
      </c>
      <c r="AT154" s="224" t="s">
        <v>157</v>
      </c>
      <c r="AU154" s="224" t="s">
        <v>86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255</v>
      </c>
      <c r="BM154" s="224" t="s">
        <v>635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2238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86</v>
      </c>
    </row>
    <row r="156" s="2" customFormat="1" ht="16.5" customHeight="1">
      <c r="A156" s="39"/>
      <c r="B156" s="40"/>
      <c r="C156" s="213" t="s">
        <v>423</v>
      </c>
      <c r="D156" s="213" t="s">
        <v>157</v>
      </c>
      <c r="E156" s="214" t="s">
        <v>2239</v>
      </c>
      <c r="F156" s="215" t="s">
        <v>2240</v>
      </c>
      <c r="G156" s="216" t="s">
        <v>322</v>
      </c>
      <c r="H156" s="217">
        <v>5</v>
      </c>
      <c r="I156" s="218"/>
      <c r="J156" s="219">
        <f>ROUND(I156*H156,2)</f>
        <v>0</v>
      </c>
      <c r="K156" s="215" t="s">
        <v>161</v>
      </c>
      <c r="L156" s="45"/>
      <c r="M156" s="220" t="s">
        <v>19</v>
      </c>
      <c r="N156" s="221" t="s">
        <v>47</v>
      </c>
      <c r="O156" s="85"/>
      <c r="P156" s="222">
        <f>O156*H156</f>
        <v>0</v>
      </c>
      <c r="Q156" s="222">
        <v>0.00056999999999999998</v>
      </c>
      <c r="R156" s="222">
        <f>Q156*H156</f>
        <v>0.0028500000000000001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255</v>
      </c>
      <c r="AT156" s="224" t="s">
        <v>157</v>
      </c>
      <c r="AU156" s="224" t="s">
        <v>86</v>
      </c>
      <c r="AY156" s="18" t="s">
        <v>155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84</v>
      </c>
      <c r="BK156" s="225">
        <f>ROUND(I156*H156,2)</f>
        <v>0</v>
      </c>
      <c r="BL156" s="18" t="s">
        <v>255</v>
      </c>
      <c r="BM156" s="224" t="s">
        <v>638</v>
      </c>
    </row>
    <row r="157" s="2" customFormat="1">
      <c r="A157" s="39"/>
      <c r="B157" s="40"/>
      <c r="C157" s="41"/>
      <c r="D157" s="226" t="s">
        <v>164</v>
      </c>
      <c r="E157" s="41"/>
      <c r="F157" s="227" t="s">
        <v>2241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164</v>
      </c>
      <c r="AU157" s="18" t="s">
        <v>86</v>
      </c>
    </row>
    <row r="158" s="2" customFormat="1" ht="24.15" customHeight="1">
      <c r="A158" s="39"/>
      <c r="B158" s="40"/>
      <c r="C158" s="213" t="s">
        <v>726</v>
      </c>
      <c r="D158" s="213" t="s">
        <v>157</v>
      </c>
      <c r="E158" s="214" t="s">
        <v>2242</v>
      </c>
      <c r="F158" s="215" t="s">
        <v>2243</v>
      </c>
      <c r="G158" s="216" t="s">
        <v>322</v>
      </c>
      <c r="H158" s="217">
        <v>1</v>
      </c>
      <c r="I158" s="218"/>
      <c r="J158" s="219">
        <f>ROUND(I158*H158,2)</f>
        <v>0</v>
      </c>
      <c r="K158" s="215" t="s">
        <v>161</v>
      </c>
      <c r="L158" s="45"/>
      <c r="M158" s="220" t="s">
        <v>19</v>
      </c>
      <c r="N158" s="221" t="s">
        <v>47</v>
      </c>
      <c r="O158" s="85"/>
      <c r="P158" s="222">
        <f>O158*H158</f>
        <v>0</v>
      </c>
      <c r="Q158" s="222">
        <v>0.00012</v>
      </c>
      <c r="R158" s="222">
        <f>Q158*H158</f>
        <v>0.00012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255</v>
      </c>
      <c r="AT158" s="224" t="s">
        <v>157</v>
      </c>
      <c r="AU158" s="224" t="s">
        <v>86</v>
      </c>
      <c r="AY158" s="18" t="s">
        <v>155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84</v>
      </c>
      <c r="BK158" s="225">
        <f>ROUND(I158*H158,2)</f>
        <v>0</v>
      </c>
      <c r="BL158" s="18" t="s">
        <v>255</v>
      </c>
      <c r="BM158" s="224" t="s">
        <v>645</v>
      </c>
    </row>
    <row r="159" s="2" customFormat="1">
      <c r="A159" s="39"/>
      <c r="B159" s="40"/>
      <c r="C159" s="41"/>
      <c r="D159" s="226" t="s">
        <v>164</v>
      </c>
      <c r="E159" s="41"/>
      <c r="F159" s="227" t="s">
        <v>2244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164</v>
      </c>
      <c r="AU159" s="18" t="s">
        <v>86</v>
      </c>
    </row>
    <row r="160" s="2" customFormat="1" ht="33" customHeight="1">
      <c r="A160" s="39"/>
      <c r="B160" s="40"/>
      <c r="C160" s="213" t="s">
        <v>282</v>
      </c>
      <c r="D160" s="213" t="s">
        <v>157</v>
      </c>
      <c r="E160" s="214" t="s">
        <v>2245</v>
      </c>
      <c r="F160" s="215" t="s">
        <v>2246</v>
      </c>
      <c r="G160" s="216" t="s">
        <v>322</v>
      </c>
      <c r="H160" s="217">
        <v>1</v>
      </c>
      <c r="I160" s="218"/>
      <c r="J160" s="219">
        <f>ROUND(I160*H160,2)</f>
        <v>0</v>
      </c>
      <c r="K160" s="215" t="s">
        <v>161</v>
      </c>
      <c r="L160" s="45"/>
      <c r="M160" s="220" t="s">
        <v>19</v>
      </c>
      <c r="N160" s="221" t="s">
        <v>47</v>
      </c>
      <c r="O160" s="85"/>
      <c r="P160" s="222">
        <f>O160*H160</f>
        <v>0</v>
      </c>
      <c r="Q160" s="222">
        <v>0.0012700000000000001</v>
      </c>
      <c r="R160" s="222">
        <f>Q160*H160</f>
        <v>0.0012700000000000001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255</v>
      </c>
      <c r="AT160" s="224" t="s">
        <v>157</v>
      </c>
      <c r="AU160" s="224" t="s">
        <v>86</v>
      </c>
      <c r="AY160" s="18" t="s">
        <v>155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84</v>
      </c>
      <c r="BK160" s="225">
        <f>ROUND(I160*H160,2)</f>
        <v>0</v>
      </c>
      <c r="BL160" s="18" t="s">
        <v>255</v>
      </c>
      <c r="BM160" s="224" t="s">
        <v>648</v>
      </c>
    </row>
    <row r="161" s="2" customFormat="1">
      <c r="A161" s="39"/>
      <c r="B161" s="40"/>
      <c r="C161" s="41"/>
      <c r="D161" s="226" t="s">
        <v>164</v>
      </c>
      <c r="E161" s="41"/>
      <c r="F161" s="227" t="s">
        <v>2247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164</v>
      </c>
      <c r="AU161" s="18" t="s">
        <v>86</v>
      </c>
    </row>
    <row r="162" s="2" customFormat="1" ht="33" customHeight="1">
      <c r="A162" s="39"/>
      <c r="B162" s="40"/>
      <c r="C162" s="213" t="s">
        <v>373</v>
      </c>
      <c r="D162" s="213" t="s">
        <v>157</v>
      </c>
      <c r="E162" s="214" t="s">
        <v>2248</v>
      </c>
      <c r="F162" s="215" t="s">
        <v>2249</v>
      </c>
      <c r="G162" s="216" t="s">
        <v>186</v>
      </c>
      <c r="H162" s="217">
        <v>58</v>
      </c>
      <c r="I162" s="218"/>
      <c r="J162" s="219">
        <f>ROUND(I162*H162,2)</f>
        <v>0</v>
      </c>
      <c r="K162" s="215" t="s">
        <v>161</v>
      </c>
      <c r="L162" s="45"/>
      <c r="M162" s="220" t="s">
        <v>19</v>
      </c>
      <c r="N162" s="221" t="s">
        <v>47</v>
      </c>
      <c r="O162" s="85"/>
      <c r="P162" s="222">
        <f>O162*H162</f>
        <v>0</v>
      </c>
      <c r="Q162" s="222">
        <v>1.0000000000000001E-05</v>
      </c>
      <c r="R162" s="222">
        <f>Q162*H162</f>
        <v>0.00058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255</v>
      </c>
      <c r="AT162" s="224" t="s">
        <v>157</v>
      </c>
      <c r="AU162" s="224" t="s">
        <v>86</v>
      </c>
      <c r="AY162" s="18" t="s">
        <v>155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84</v>
      </c>
      <c r="BK162" s="225">
        <f>ROUND(I162*H162,2)</f>
        <v>0</v>
      </c>
      <c r="BL162" s="18" t="s">
        <v>255</v>
      </c>
      <c r="BM162" s="224" t="s">
        <v>651</v>
      </c>
    </row>
    <row r="163" s="2" customFormat="1">
      <c r="A163" s="39"/>
      <c r="B163" s="40"/>
      <c r="C163" s="41"/>
      <c r="D163" s="226" t="s">
        <v>164</v>
      </c>
      <c r="E163" s="41"/>
      <c r="F163" s="227" t="s">
        <v>2250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164</v>
      </c>
      <c r="AU163" s="18" t="s">
        <v>86</v>
      </c>
    </row>
    <row r="164" s="2" customFormat="1" ht="37.8" customHeight="1">
      <c r="A164" s="39"/>
      <c r="B164" s="40"/>
      <c r="C164" s="213" t="s">
        <v>288</v>
      </c>
      <c r="D164" s="213" t="s">
        <v>157</v>
      </c>
      <c r="E164" s="214" t="s">
        <v>2251</v>
      </c>
      <c r="F164" s="215" t="s">
        <v>2252</v>
      </c>
      <c r="G164" s="216" t="s">
        <v>186</v>
      </c>
      <c r="H164" s="217">
        <v>58</v>
      </c>
      <c r="I164" s="218"/>
      <c r="J164" s="219">
        <f>ROUND(I164*H164,2)</f>
        <v>0</v>
      </c>
      <c r="K164" s="215" t="s">
        <v>161</v>
      </c>
      <c r="L164" s="45"/>
      <c r="M164" s="220" t="s">
        <v>19</v>
      </c>
      <c r="N164" s="221" t="s">
        <v>47</v>
      </c>
      <c r="O164" s="85"/>
      <c r="P164" s="222">
        <f>O164*H164</f>
        <v>0</v>
      </c>
      <c r="Q164" s="222">
        <v>2.0000000000000002E-05</v>
      </c>
      <c r="R164" s="222">
        <f>Q164*H164</f>
        <v>0.00116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255</v>
      </c>
      <c r="AT164" s="224" t="s">
        <v>157</v>
      </c>
      <c r="AU164" s="224" t="s">
        <v>86</v>
      </c>
      <c r="AY164" s="18" t="s">
        <v>155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84</v>
      </c>
      <c r="BK164" s="225">
        <f>ROUND(I164*H164,2)</f>
        <v>0</v>
      </c>
      <c r="BL164" s="18" t="s">
        <v>255</v>
      </c>
      <c r="BM164" s="224" t="s">
        <v>654</v>
      </c>
    </row>
    <row r="165" s="2" customFormat="1">
      <c r="A165" s="39"/>
      <c r="B165" s="40"/>
      <c r="C165" s="41"/>
      <c r="D165" s="226" t="s">
        <v>164</v>
      </c>
      <c r="E165" s="41"/>
      <c r="F165" s="227" t="s">
        <v>2253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164</v>
      </c>
      <c r="AU165" s="18" t="s">
        <v>86</v>
      </c>
    </row>
    <row r="166" s="2" customFormat="1" ht="44.25" customHeight="1">
      <c r="A166" s="39"/>
      <c r="B166" s="40"/>
      <c r="C166" s="213" t="s">
        <v>632</v>
      </c>
      <c r="D166" s="213" t="s">
        <v>157</v>
      </c>
      <c r="E166" s="214" t="s">
        <v>1440</v>
      </c>
      <c r="F166" s="215" t="s">
        <v>1441</v>
      </c>
      <c r="G166" s="216" t="s">
        <v>340</v>
      </c>
      <c r="H166" s="217">
        <v>0.063</v>
      </c>
      <c r="I166" s="218"/>
      <c r="J166" s="219">
        <f>ROUND(I166*H166,2)</f>
        <v>0</v>
      </c>
      <c r="K166" s="215" t="s">
        <v>161</v>
      </c>
      <c r="L166" s="45"/>
      <c r="M166" s="220" t="s">
        <v>19</v>
      </c>
      <c r="N166" s="221" t="s">
        <v>47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255</v>
      </c>
      <c r="AT166" s="224" t="s">
        <v>157</v>
      </c>
      <c r="AU166" s="224" t="s">
        <v>86</v>
      </c>
      <c r="AY166" s="18" t="s">
        <v>155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84</v>
      </c>
      <c r="BK166" s="225">
        <f>ROUND(I166*H166,2)</f>
        <v>0</v>
      </c>
      <c r="BL166" s="18" t="s">
        <v>255</v>
      </c>
      <c r="BM166" s="224" t="s">
        <v>657</v>
      </c>
    </row>
    <row r="167" s="2" customFormat="1">
      <c r="A167" s="39"/>
      <c r="B167" s="40"/>
      <c r="C167" s="41"/>
      <c r="D167" s="226" t="s">
        <v>164</v>
      </c>
      <c r="E167" s="41"/>
      <c r="F167" s="227" t="s">
        <v>1443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164</v>
      </c>
      <c r="AU167" s="18" t="s">
        <v>86</v>
      </c>
    </row>
    <row r="168" s="12" customFormat="1" ht="22.8" customHeight="1">
      <c r="A168" s="12"/>
      <c r="B168" s="197"/>
      <c r="C168" s="198"/>
      <c r="D168" s="199" t="s">
        <v>75</v>
      </c>
      <c r="E168" s="211" t="s">
        <v>2254</v>
      </c>
      <c r="F168" s="211" t="s">
        <v>2255</v>
      </c>
      <c r="G168" s="198"/>
      <c r="H168" s="198"/>
      <c r="I168" s="201"/>
      <c r="J168" s="212">
        <f>BK168</f>
        <v>0</v>
      </c>
      <c r="K168" s="198"/>
      <c r="L168" s="203"/>
      <c r="M168" s="204"/>
      <c r="N168" s="205"/>
      <c r="O168" s="205"/>
      <c r="P168" s="206">
        <f>SUM(P169:P200)</f>
        <v>0</v>
      </c>
      <c r="Q168" s="205"/>
      <c r="R168" s="206">
        <f>SUM(R169:R200)</f>
        <v>0.32812999999999998</v>
      </c>
      <c r="S168" s="205"/>
      <c r="T168" s="207">
        <f>SUM(T169:T200)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8" t="s">
        <v>86</v>
      </c>
      <c r="AT168" s="209" t="s">
        <v>75</v>
      </c>
      <c r="AU168" s="209" t="s">
        <v>84</v>
      </c>
      <c r="AY168" s="208" t="s">
        <v>155</v>
      </c>
      <c r="BK168" s="210">
        <f>SUM(BK169:BK200)</f>
        <v>0</v>
      </c>
    </row>
    <row r="169" s="2" customFormat="1" ht="33" customHeight="1">
      <c r="A169" s="39"/>
      <c r="B169" s="40"/>
      <c r="C169" s="213" t="s">
        <v>236</v>
      </c>
      <c r="D169" s="213" t="s">
        <v>157</v>
      </c>
      <c r="E169" s="214" t="s">
        <v>2256</v>
      </c>
      <c r="F169" s="215" t="s">
        <v>2257</v>
      </c>
      <c r="G169" s="216" t="s">
        <v>631</v>
      </c>
      <c r="H169" s="217">
        <v>2</v>
      </c>
      <c r="I169" s="218"/>
      <c r="J169" s="219">
        <f>ROUND(I169*H169,2)</f>
        <v>0</v>
      </c>
      <c r="K169" s="215" t="s">
        <v>161</v>
      </c>
      <c r="L169" s="45"/>
      <c r="M169" s="220" t="s">
        <v>19</v>
      </c>
      <c r="N169" s="221" t="s">
        <v>47</v>
      </c>
      <c r="O169" s="85"/>
      <c r="P169" s="222">
        <f>O169*H169</f>
        <v>0</v>
      </c>
      <c r="Q169" s="222">
        <v>0.017469999999999999</v>
      </c>
      <c r="R169" s="222">
        <f>Q169*H169</f>
        <v>0.034939999999999999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255</v>
      </c>
      <c r="AT169" s="224" t="s">
        <v>157</v>
      </c>
      <c r="AU169" s="224" t="s">
        <v>86</v>
      </c>
      <c r="AY169" s="18" t="s">
        <v>155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84</v>
      </c>
      <c r="BK169" s="225">
        <f>ROUND(I169*H169,2)</f>
        <v>0</v>
      </c>
      <c r="BL169" s="18" t="s">
        <v>255</v>
      </c>
      <c r="BM169" s="224" t="s">
        <v>660</v>
      </c>
    </row>
    <row r="170" s="2" customFormat="1">
      <c r="A170" s="39"/>
      <c r="B170" s="40"/>
      <c r="C170" s="41"/>
      <c r="D170" s="226" t="s">
        <v>164</v>
      </c>
      <c r="E170" s="41"/>
      <c r="F170" s="227" t="s">
        <v>2258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164</v>
      </c>
      <c r="AU170" s="18" t="s">
        <v>86</v>
      </c>
    </row>
    <row r="171" s="2" customFormat="1" ht="24.15" customHeight="1">
      <c r="A171" s="39"/>
      <c r="B171" s="40"/>
      <c r="C171" s="213" t="s">
        <v>242</v>
      </c>
      <c r="D171" s="213" t="s">
        <v>157</v>
      </c>
      <c r="E171" s="214" t="s">
        <v>2259</v>
      </c>
      <c r="F171" s="215" t="s">
        <v>2260</v>
      </c>
      <c r="G171" s="216" t="s">
        <v>631</v>
      </c>
      <c r="H171" s="217">
        <v>2</v>
      </c>
      <c r="I171" s="218"/>
      <c r="J171" s="219">
        <f>ROUND(I171*H171,2)</f>
        <v>0</v>
      </c>
      <c r="K171" s="215" t="s">
        <v>161</v>
      </c>
      <c r="L171" s="45"/>
      <c r="M171" s="220" t="s">
        <v>19</v>
      </c>
      <c r="N171" s="221" t="s">
        <v>47</v>
      </c>
      <c r="O171" s="85"/>
      <c r="P171" s="222">
        <f>O171*H171</f>
        <v>0</v>
      </c>
      <c r="Q171" s="222">
        <v>0.0025799999999999998</v>
      </c>
      <c r="R171" s="222">
        <f>Q171*H171</f>
        <v>0.0051599999999999997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255</v>
      </c>
      <c r="AT171" s="224" t="s">
        <v>157</v>
      </c>
      <c r="AU171" s="224" t="s">
        <v>86</v>
      </c>
      <c r="AY171" s="18" t="s">
        <v>155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84</v>
      </c>
      <c r="BK171" s="225">
        <f>ROUND(I171*H171,2)</f>
        <v>0</v>
      </c>
      <c r="BL171" s="18" t="s">
        <v>255</v>
      </c>
      <c r="BM171" s="224" t="s">
        <v>663</v>
      </c>
    </row>
    <row r="172" s="2" customFormat="1">
      <c r="A172" s="39"/>
      <c r="B172" s="40"/>
      <c r="C172" s="41"/>
      <c r="D172" s="226" t="s">
        <v>164</v>
      </c>
      <c r="E172" s="41"/>
      <c r="F172" s="227" t="s">
        <v>2261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164</v>
      </c>
      <c r="AU172" s="18" t="s">
        <v>86</v>
      </c>
    </row>
    <row r="173" s="2" customFormat="1" ht="37.8" customHeight="1">
      <c r="A173" s="39"/>
      <c r="B173" s="40"/>
      <c r="C173" s="213" t="s">
        <v>250</v>
      </c>
      <c r="D173" s="213" t="s">
        <v>157</v>
      </c>
      <c r="E173" s="214" t="s">
        <v>2262</v>
      </c>
      <c r="F173" s="215" t="s">
        <v>2263</v>
      </c>
      <c r="G173" s="216" t="s">
        <v>631</v>
      </c>
      <c r="H173" s="217">
        <v>5</v>
      </c>
      <c r="I173" s="218"/>
      <c r="J173" s="219">
        <f>ROUND(I173*H173,2)</f>
        <v>0</v>
      </c>
      <c r="K173" s="215" t="s">
        <v>161</v>
      </c>
      <c r="L173" s="45"/>
      <c r="M173" s="220" t="s">
        <v>19</v>
      </c>
      <c r="N173" s="221" t="s">
        <v>47</v>
      </c>
      <c r="O173" s="85"/>
      <c r="P173" s="222">
        <f>O173*H173</f>
        <v>0</v>
      </c>
      <c r="Q173" s="222">
        <v>0.02273</v>
      </c>
      <c r="R173" s="222">
        <f>Q173*H173</f>
        <v>0.11365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255</v>
      </c>
      <c r="AT173" s="224" t="s">
        <v>157</v>
      </c>
      <c r="AU173" s="224" t="s">
        <v>86</v>
      </c>
      <c r="AY173" s="18" t="s">
        <v>155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84</v>
      </c>
      <c r="BK173" s="225">
        <f>ROUND(I173*H173,2)</f>
        <v>0</v>
      </c>
      <c r="BL173" s="18" t="s">
        <v>255</v>
      </c>
      <c r="BM173" s="224" t="s">
        <v>666</v>
      </c>
    </row>
    <row r="174" s="2" customFormat="1">
      <c r="A174" s="39"/>
      <c r="B174" s="40"/>
      <c r="C174" s="41"/>
      <c r="D174" s="226" t="s">
        <v>164</v>
      </c>
      <c r="E174" s="41"/>
      <c r="F174" s="227" t="s">
        <v>2264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164</v>
      </c>
      <c r="AU174" s="18" t="s">
        <v>86</v>
      </c>
    </row>
    <row r="175" s="2" customFormat="1" ht="21.75" customHeight="1">
      <c r="A175" s="39"/>
      <c r="B175" s="40"/>
      <c r="C175" s="213" t="s">
        <v>255</v>
      </c>
      <c r="D175" s="213" t="s">
        <v>157</v>
      </c>
      <c r="E175" s="214" t="s">
        <v>2265</v>
      </c>
      <c r="F175" s="215" t="s">
        <v>2266</v>
      </c>
      <c r="G175" s="216" t="s">
        <v>631</v>
      </c>
      <c r="H175" s="217">
        <v>2</v>
      </c>
      <c r="I175" s="218"/>
      <c r="J175" s="219">
        <f>ROUND(I175*H175,2)</f>
        <v>0</v>
      </c>
      <c r="K175" s="215" t="s">
        <v>161</v>
      </c>
      <c r="L175" s="45"/>
      <c r="M175" s="220" t="s">
        <v>19</v>
      </c>
      <c r="N175" s="221" t="s">
        <v>47</v>
      </c>
      <c r="O175" s="85"/>
      <c r="P175" s="222">
        <f>O175*H175</f>
        <v>0</v>
      </c>
      <c r="Q175" s="222">
        <v>0.014250000000000001</v>
      </c>
      <c r="R175" s="222">
        <f>Q175*H175</f>
        <v>0.028500000000000001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255</v>
      </c>
      <c r="AT175" s="224" t="s">
        <v>157</v>
      </c>
      <c r="AU175" s="224" t="s">
        <v>86</v>
      </c>
      <c r="AY175" s="18" t="s">
        <v>155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84</v>
      </c>
      <c r="BK175" s="225">
        <f>ROUND(I175*H175,2)</f>
        <v>0</v>
      </c>
      <c r="BL175" s="18" t="s">
        <v>255</v>
      </c>
      <c r="BM175" s="224" t="s">
        <v>670</v>
      </c>
    </row>
    <row r="176" s="2" customFormat="1">
      <c r="A176" s="39"/>
      <c r="B176" s="40"/>
      <c r="C176" s="41"/>
      <c r="D176" s="226" t="s">
        <v>164</v>
      </c>
      <c r="E176" s="41"/>
      <c r="F176" s="227" t="s">
        <v>2267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164</v>
      </c>
      <c r="AU176" s="18" t="s">
        <v>86</v>
      </c>
    </row>
    <row r="177" s="2" customFormat="1" ht="37.8" customHeight="1">
      <c r="A177" s="39"/>
      <c r="B177" s="40"/>
      <c r="C177" s="213" t="s">
        <v>260</v>
      </c>
      <c r="D177" s="213" t="s">
        <v>157</v>
      </c>
      <c r="E177" s="214" t="s">
        <v>2268</v>
      </c>
      <c r="F177" s="215" t="s">
        <v>2269</v>
      </c>
      <c r="G177" s="216" t="s">
        <v>631</v>
      </c>
      <c r="H177" s="217">
        <v>2</v>
      </c>
      <c r="I177" s="218"/>
      <c r="J177" s="219">
        <f>ROUND(I177*H177,2)</f>
        <v>0</v>
      </c>
      <c r="K177" s="215" t="s">
        <v>161</v>
      </c>
      <c r="L177" s="45"/>
      <c r="M177" s="220" t="s">
        <v>19</v>
      </c>
      <c r="N177" s="221" t="s">
        <v>47</v>
      </c>
      <c r="O177" s="85"/>
      <c r="P177" s="222">
        <f>O177*H177</f>
        <v>0</v>
      </c>
      <c r="Q177" s="222">
        <v>0.0201</v>
      </c>
      <c r="R177" s="222">
        <f>Q177*H177</f>
        <v>0.0402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255</v>
      </c>
      <c r="AT177" s="224" t="s">
        <v>157</v>
      </c>
      <c r="AU177" s="224" t="s">
        <v>86</v>
      </c>
      <c r="AY177" s="18" t="s">
        <v>155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84</v>
      </c>
      <c r="BK177" s="225">
        <f>ROUND(I177*H177,2)</f>
        <v>0</v>
      </c>
      <c r="BL177" s="18" t="s">
        <v>255</v>
      </c>
      <c r="BM177" s="224" t="s">
        <v>675</v>
      </c>
    </row>
    <row r="178" s="2" customFormat="1">
      <c r="A178" s="39"/>
      <c r="B178" s="40"/>
      <c r="C178" s="41"/>
      <c r="D178" s="226" t="s">
        <v>164</v>
      </c>
      <c r="E178" s="41"/>
      <c r="F178" s="227" t="s">
        <v>2270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164</v>
      </c>
      <c r="AU178" s="18" t="s">
        <v>86</v>
      </c>
    </row>
    <row r="179" s="2" customFormat="1" ht="44.25" customHeight="1">
      <c r="A179" s="39"/>
      <c r="B179" s="40"/>
      <c r="C179" s="213" t="s">
        <v>388</v>
      </c>
      <c r="D179" s="213" t="s">
        <v>157</v>
      </c>
      <c r="E179" s="214" t="s">
        <v>2271</v>
      </c>
      <c r="F179" s="215" t="s">
        <v>2272</v>
      </c>
      <c r="G179" s="216" t="s">
        <v>631</v>
      </c>
      <c r="H179" s="217">
        <v>1</v>
      </c>
      <c r="I179" s="218"/>
      <c r="J179" s="219">
        <f>ROUND(I179*H179,2)</f>
        <v>0</v>
      </c>
      <c r="K179" s="215" t="s">
        <v>161</v>
      </c>
      <c r="L179" s="45"/>
      <c r="M179" s="220" t="s">
        <v>19</v>
      </c>
      <c r="N179" s="221" t="s">
        <v>47</v>
      </c>
      <c r="O179" s="85"/>
      <c r="P179" s="222">
        <f>O179*H179</f>
        <v>0</v>
      </c>
      <c r="Q179" s="222">
        <v>0.083339999999999997</v>
      </c>
      <c r="R179" s="222">
        <f>Q179*H179</f>
        <v>0.083339999999999997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255</v>
      </c>
      <c r="AT179" s="224" t="s">
        <v>157</v>
      </c>
      <c r="AU179" s="224" t="s">
        <v>86</v>
      </c>
      <c r="AY179" s="18" t="s">
        <v>155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84</v>
      </c>
      <c r="BK179" s="225">
        <f>ROUND(I179*H179,2)</f>
        <v>0</v>
      </c>
      <c r="BL179" s="18" t="s">
        <v>255</v>
      </c>
      <c r="BM179" s="224" t="s">
        <v>682</v>
      </c>
    </row>
    <row r="180" s="2" customFormat="1">
      <c r="A180" s="39"/>
      <c r="B180" s="40"/>
      <c r="C180" s="41"/>
      <c r="D180" s="226" t="s">
        <v>164</v>
      </c>
      <c r="E180" s="41"/>
      <c r="F180" s="227" t="s">
        <v>2273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164</v>
      </c>
      <c r="AU180" s="18" t="s">
        <v>86</v>
      </c>
    </row>
    <row r="181" s="2" customFormat="1" ht="24.15" customHeight="1">
      <c r="A181" s="39"/>
      <c r="B181" s="40"/>
      <c r="C181" s="213" t="s">
        <v>635</v>
      </c>
      <c r="D181" s="213" t="s">
        <v>157</v>
      </c>
      <c r="E181" s="214" t="s">
        <v>2274</v>
      </c>
      <c r="F181" s="215" t="s">
        <v>2275</v>
      </c>
      <c r="G181" s="216" t="s">
        <v>322</v>
      </c>
      <c r="H181" s="217">
        <v>1</v>
      </c>
      <c r="I181" s="218"/>
      <c r="J181" s="219">
        <f>ROUND(I181*H181,2)</f>
        <v>0</v>
      </c>
      <c r="K181" s="215" t="s">
        <v>161</v>
      </c>
      <c r="L181" s="45"/>
      <c r="M181" s="220" t="s">
        <v>19</v>
      </c>
      <c r="N181" s="221" t="s">
        <v>47</v>
      </c>
      <c r="O181" s="85"/>
      <c r="P181" s="222">
        <f>O181*H181</f>
        <v>0</v>
      </c>
      <c r="Q181" s="222">
        <v>0.00029999999999999997</v>
      </c>
      <c r="R181" s="222">
        <f>Q181*H181</f>
        <v>0.00029999999999999997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255</v>
      </c>
      <c r="AT181" s="224" t="s">
        <v>157</v>
      </c>
      <c r="AU181" s="224" t="s">
        <v>86</v>
      </c>
      <c r="AY181" s="18" t="s">
        <v>155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84</v>
      </c>
      <c r="BK181" s="225">
        <f>ROUND(I181*H181,2)</f>
        <v>0</v>
      </c>
      <c r="BL181" s="18" t="s">
        <v>255</v>
      </c>
      <c r="BM181" s="224" t="s">
        <v>685</v>
      </c>
    </row>
    <row r="182" s="2" customFormat="1">
      <c r="A182" s="39"/>
      <c r="B182" s="40"/>
      <c r="C182" s="41"/>
      <c r="D182" s="226" t="s">
        <v>164</v>
      </c>
      <c r="E182" s="41"/>
      <c r="F182" s="227" t="s">
        <v>2276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164</v>
      </c>
      <c r="AU182" s="18" t="s">
        <v>86</v>
      </c>
    </row>
    <row r="183" s="2" customFormat="1" ht="24.15" customHeight="1">
      <c r="A183" s="39"/>
      <c r="B183" s="40"/>
      <c r="C183" s="213" t="s">
        <v>719</v>
      </c>
      <c r="D183" s="213" t="s">
        <v>157</v>
      </c>
      <c r="E183" s="214" t="s">
        <v>2277</v>
      </c>
      <c r="F183" s="215" t="s">
        <v>2278</v>
      </c>
      <c r="G183" s="216" t="s">
        <v>631</v>
      </c>
      <c r="H183" s="217">
        <v>14</v>
      </c>
      <c r="I183" s="218"/>
      <c r="J183" s="219">
        <f>ROUND(I183*H183,2)</f>
        <v>0</v>
      </c>
      <c r="K183" s="215" t="s">
        <v>161</v>
      </c>
      <c r="L183" s="45"/>
      <c r="M183" s="220" t="s">
        <v>19</v>
      </c>
      <c r="N183" s="221" t="s">
        <v>47</v>
      </c>
      <c r="O183" s="85"/>
      <c r="P183" s="222">
        <f>O183*H183</f>
        <v>0</v>
      </c>
      <c r="Q183" s="222">
        <v>0.00024000000000000001</v>
      </c>
      <c r="R183" s="222">
        <f>Q183*H183</f>
        <v>0.0033600000000000001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255</v>
      </c>
      <c r="AT183" s="224" t="s">
        <v>157</v>
      </c>
      <c r="AU183" s="224" t="s">
        <v>86</v>
      </c>
      <c r="AY183" s="18" t="s">
        <v>155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84</v>
      </c>
      <c r="BK183" s="225">
        <f>ROUND(I183*H183,2)</f>
        <v>0</v>
      </c>
      <c r="BL183" s="18" t="s">
        <v>255</v>
      </c>
      <c r="BM183" s="224" t="s">
        <v>688</v>
      </c>
    </row>
    <row r="184" s="2" customFormat="1">
      <c r="A184" s="39"/>
      <c r="B184" s="40"/>
      <c r="C184" s="41"/>
      <c r="D184" s="226" t="s">
        <v>164</v>
      </c>
      <c r="E184" s="41"/>
      <c r="F184" s="227" t="s">
        <v>2279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164</v>
      </c>
      <c r="AU184" s="18" t="s">
        <v>86</v>
      </c>
    </row>
    <row r="185" s="2" customFormat="1" ht="21.75" customHeight="1">
      <c r="A185" s="39"/>
      <c r="B185" s="40"/>
      <c r="C185" s="213" t="s">
        <v>292</v>
      </c>
      <c r="D185" s="213" t="s">
        <v>157</v>
      </c>
      <c r="E185" s="214" t="s">
        <v>2280</v>
      </c>
      <c r="F185" s="215" t="s">
        <v>2281</v>
      </c>
      <c r="G185" s="216" t="s">
        <v>631</v>
      </c>
      <c r="H185" s="217">
        <v>5</v>
      </c>
      <c r="I185" s="218"/>
      <c r="J185" s="219">
        <f>ROUND(I185*H185,2)</f>
        <v>0</v>
      </c>
      <c r="K185" s="215" t="s">
        <v>161</v>
      </c>
      <c r="L185" s="45"/>
      <c r="M185" s="220" t="s">
        <v>19</v>
      </c>
      <c r="N185" s="221" t="s">
        <v>47</v>
      </c>
      <c r="O185" s="85"/>
      <c r="P185" s="222">
        <f>O185*H185</f>
        <v>0</v>
      </c>
      <c r="Q185" s="222">
        <v>0.0018</v>
      </c>
      <c r="R185" s="222">
        <f>Q185*H185</f>
        <v>0.0089999999999999993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255</v>
      </c>
      <c r="AT185" s="224" t="s">
        <v>157</v>
      </c>
      <c r="AU185" s="224" t="s">
        <v>86</v>
      </c>
      <c r="AY185" s="18" t="s">
        <v>155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84</v>
      </c>
      <c r="BK185" s="225">
        <f>ROUND(I185*H185,2)</f>
        <v>0</v>
      </c>
      <c r="BL185" s="18" t="s">
        <v>255</v>
      </c>
      <c r="BM185" s="224" t="s">
        <v>691</v>
      </c>
    </row>
    <row r="186" s="2" customFormat="1">
      <c r="A186" s="39"/>
      <c r="B186" s="40"/>
      <c r="C186" s="41"/>
      <c r="D186" s="226" t="s">
        <v>164</v>
      </c>
      <c r="E186" s="41"/>
      <c r="F186" s="227" t="s">
        <v>2282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164</v>
      </c>
      <c r="AU186" s="18" t="s">
        <v>86</v>
      </c>
    </row>
    <row r="187" s="2" customFormat="1" ht="24.15" customHeight="1">
      <c r="A187" s="39"/>
      <c r="B187" s="40"/>
      <c r="C187" s="213" t="s">
        <v>1331</v>
      </c>
      <c r="D187" s="213" t="s">
        <v>157</v>
      </c>
      <c r="E187" s="214" t="s">
        <v>2283</v>
      </c>
      <c r="F187" s="215" t="s">
        <v>2284</v>
      </c>
      <c r="G187" s="216" t="s">
        <v>631</v>
      </c>
      <c r="H187" s="217">
        <v>2</v>
      </c>
      <c r="I187" s="218"/>
      <c r="J187" s="219">
        <f>ROUND(I187*H187,2)</f>
        <v>0</v>
      </c>
      <c r="K187" s="215" t="s">
        <v>161</v>
      </c>
      <c r="L187" s="45"/>
      <c r="M187" s="220" t="s">
        <v>19</v>
      </c>
      <c r="N187" s="221" t="s">
        <v>47</v>
      </c>
      <c r="O187" s="85"/>
      <c r="P187" s="222">
        <f>O187*H187</f>
        <v>0</v>
      </c>
      <c r="Q187" s="222">
        <v>0.0029399999999999999</v>
      </c>
      <c r="R187" s="222">
        <f>Q187*H187</f>
        <v>0.0058799999999999998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255</v>
      </c>
      <c r="AT187" s="224" t="s">
        <v>157</v>
      </c>
      <c r="AU187" s="224" t="s">
        <v>86</v>
      </c>
      <c r="AY187" s="18" t="s">
        <v>155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84</v>
      </c>
      <c r="BK187" s="225">
        <f>ROUND(I187*H187,2)</f>
        <v>0</v>
      </c>
      <c r="BL187" s="18" t="s">
        <v>255</v>
      </c>
      <c r="BM187" s="224" t="s">
        <v>694</v>
      </c>
    </row>
    <row r="188" s="2" customFormat="1">
      <c r="A188" s="39"/>
      <c r="B188" s="40"/>
      <c r="C188" s="41"/>
      <c r="D188" s="226" t="s">
        <v>164</v>
      </c>
      <c r="E188" s="41"/>
      <c r="F188" s="227" t="s">
        <v>2285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164</v>
      </c>
      <c r="AU188" s="18" t="s">
        <v>86</v>
      </c>
    </row>
    <row r="189" s="2" customFormat="1" ht="24.15" customHeight="1">
      <c r="A189" s="39"/>
      <c r="B189" s="40"/>
      <c r="C189" s="213" t="s">
        <v>7</v>
      </c>
      <c r="D189" s="213" t="s">
        <v>157</v>
      </c>
      <c r="E189" s="214" t="s">
        <v>2286</v>
      </c>
      <c r="F189" s="215" t="s">
        <v>2287</v>
      </c>
      <c r="G189" s="216" t="s">
        <v>322</v>
      </c>
      <c r="H189" s="217">
        <v>1</v>
      </c>
      <c r="I189" s="218"/>
      <c r="J189" s="219">
        <f>ROUND(I189*H189,2)</f>
        <v>0</v>
      </c>
      <c r="K189" s="215" t="s">
        <v>161</v>
      </c>
      <c r="L189" s="45"/>
      <c r="M189" s="220" t="s">
        <v>19</v>
      </c>
      <c r="N189" s="221" t="s">
        <v>47</v>
      </c>
      <c r="O189" s="85"/>
      <c r="P189" s="222">
        <f>O189*H189</f>
        <v>0</v>
      </c>
      <c r="Q189" s="222">
        <v>0.00023000000000000001</v>
      </c>
      <c r="R189" s="222">
        <f>Q189*H189</f>
        <v>0.00023000000000000001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255</v>
      </c>
      <c r="AT189" s="224" t="s">
        <v>157</v>
      </c>
      <c r="AU189" s="224" t="s">
        <v>86</v>
      </c>
      <c r="AY189" s="18" t="s">
        <v>155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84</v>
      </c>
      <c r="BK189" s="225">
        <f>ROUND(I189*H189,2)</f>
        <v>0</v>
      </c>
      <c r="BL189" s="18" t="s">
        <v>255</v>
      </c>
      <c r="BM189" s="224" t="s">
        <v>697</v>
      </c>
    </row>
    <row r="190" s="2" customFormat="1">
      <c r="A190" s="39"/>
      <c r="B190" s="40"/>
      <c r="C190" s="41"/>
      <c r="D190" s="226" t="s">
        <v>164</v>
      </c>
      <c r="E190" s="41"/>
      <c r="F190" s="227" t="s">
        <v>2288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164</v>
      </c>
      <c r="AU190" s="18" t="s">
        <v>86</v>
      </c>
    </row>
    <row r="191" s="2" customFormat="1" ht="24.15" customHeight="1">
      <c r="A191" s="39"/>
      <c r="B191" s="40"/>
      <c r="C191" s="213" t="s">
        <v>265</v>
      </c>
      <c r="D191" s="213" t="s">
        <v>157</v>
      </c>
      <c r="E191" s="214" t="s">
        <v>2289</v>
      </c>
      <c r="F191" s="215" t="s">
        <v>2290</v>
      </c>
      <c r="G191" s="216" t="s">
        <v>322</v>
      </c>
      <c r="H191" s="217">
        <v>5</v>
      </c>
      <c r="I191" s="218"/>
      <c r="J191" s="219">
        <f>ROUND(I191*H191,2)</f>
        <v>0</v>
      </c>
      <c r="K191" s="215" t="s">
        <v>161</v>
      </c>
      <c r="L191" s="45"/>
      <c r="M191" s="220" t="s">
        <v>19</v>
      </c>
      <c r="N191" s="221" t="s">
        <v>47</v>
      </c>
      <c r="O191" s="85"/>
      <c r="P191" s="222">
        <f>O191*H191</f>
        <v>0</v>
      </c>
      <c r="Q191" s="222">
        <v>0.00024000000000000001</v>
      </c>
      <c r="R191" s="222">
        <f>Q191*H191</f>
        <v>0.0012000000000000001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255</v>
      </c>
      <c r="AT191" s="224" t="s">
        <v>157</v>
      </c>
      <c r="AU191" s="224" t="s">
        <v>86</v>
      </c>
      <c r="AY191" s="18" t="s">
        <v>155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84</v>
      </c>
      <c r="BK191" s="225">
        <f>ROUND(I191*H191,2)</f>
        <v>0</v>
      </c>
      <c r="BL191" s="18" t="s">
        <v>255</v>
      </c>
      <c r="BM191" s="224" t="s">
        <v>700</v>
      </c>
    </row>
    <row r="192" s="2" customFormat="1">
      <c r="A192" s="39"/>
      <c r="B192" s="40"/>
      <c r="C192" s="41"/>
      <c r="D192" s="226" t="s">
        <v>164</v>
      </c>
      <c r="E192" s="41"/>
      <c r="F192" s="227" t="s">
        <v>2291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164</v>
      </c>
      <c r="AU192" s="18" t="s">
        <v>86</v>
      </c>
    </row>
    <row r="193" s="2" customFormat="1" ht="37.8" customHeight="1">
      <c r="A193" s="39"/>
      <c r="B193" s="40"/>
      <c r="C193" s="213" t="s">
        <v>275</v>
      </c>
      <c r="D193" s="213" t="s">
        <v>157</v>
      </c>
      <c r="E193" s="214" t="s">
        <v>2292</v>
      </c>
      <c r="F193" s="215" t="s">
        <v>2293</v>
      </c>
      <c r="G193" s="216" t="s">
        <v>322</v>
      </c>
      <c r="H193" s="217">
        <v>2</v>
      </c>
      <c r="I193" s="218"/>
      <c r="J193" s="219">
        <f>ROUND(I193*H193,2)</f>
        <v>0</v>
      </c>
      <c r="K193" s="215" t="s">
        <v>161</v>
      </c>
      <c r="L193" s="45"/>
      <c r="M193" s="220" t="s">
        <v>19</v>
      </c>
      <c r="N193" s="221" t="s">
        <v>47</v>
      </c>
      <c r="O193" s="85"/>
      <c r="P193" s="222">
        <f>O193*H193</f>
        <v>0</v>
      </c>
      <c r="Q193" s="222">
        <v>0.00075000000000000002</v>
      </c>
      <c r="R193" s="222">
        <f>Q193*H193</f>
        <v>0.0015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255</v>
      </c>
      <c r="AT193" s="224" t="s">
        <v>157</v>
      </c>
      <c r="AU193" s="224" t="s">
        <v>86</v>
      </c>
      <c r="AY193" s="18" t="s">
        <v>155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84</v>
      </c>
      <c r="BK193" s="225">
        <f>ROUND(I193*H193,2)</f>
        <v>0</v>
      </c>
      <c r="BL193" s="18" t="s">
        <v>255</v>
      </c>
      <c r="BM193" s="224" t="s">
        <v>704</v>
      </c>
    </row>
    <row r="194" s="2" customFormat="1">
      <c r="A194" s="39"/>
      <c r="B194" s="40"/>
      <c r="C194" s="41"/>
      <c r="D194" s="226" t="s">
        <v>164</v>
      </c>
      <c r="E194" s="41"/>
      <c r="F194" s="227" t="s">
        <v>2294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164</v>
      </c>
      <c r="AU194" s="18" t="s">
        <v>86</v>
      </c>
    </row>
    <row r="195" s="2" customFormat="1" ht="24.15" customHeight="1">
      <c r="A195" s="39"/>
      <c r="B195" s="40"/>
      <c r="C195" s="213" t="s">
        <v>270</v>
      </c>
      <c r="D195" s="213" t="s">
        <v>157</v>
      </c>
      <c r="E195" s="214" t="s">
        <v>2295</v>
      </c>
      <c r="F195" s="215" t="s">
        <v>2296</v>
      </c>
      <c r="G195" s="216" t="s">
        <v>322</v>
      </c>
      <c r="H195" s="217">
        <v>2</v>
      </c>
      <c r="I195" s="218"/>
      <c r="J195" s="219">
        <f>ROUND(I195*H195,2)</f>
        <v>0</v>
      </c>
      <c r="K195" s="215" t="s">
        <v>161</v>
      </c>
      <c r="L195" s="45"/>
      <c r="M195" s="220" t="s">
        <v>19</v>
      </c>
      <c r="N195" s="221" t="s">
        <v>47</v>
      </c>
      <c r="O195" s="85"/>
      <c r="P195" s="222">
        <f>O195*H195</f>
        <v>0</v>
      </c>
      <c r="Q195" s="222">
        <v>0.00027999999999999998</v>
      </c>
      <c r="R195" s="222">
        <f>Q195*H195</f>
        <v>0.00055999999999999995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255</v>
      </c>
      <c r="AT195" s="224" t="s">
        <v>157</v>
      </c>
      <c r="AU195" s="224" t="s">
        <v>86</v>
      </c>
      <c r="AY195" s="18" t="s">
        <v>155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84</v>
      </c>
      <c r="BK195" s="225">
        <f>ROUND(I195*H195,2)</f>
        <v>0</v>
      </c>
      <c r="BL195" s="18" t="s">
        <v>255</v>
      </c>
      <c r="BM195" s="224" t="s">
        <v>707</v>
      </c>
    </row>
    <row r="196" s="2" customFormat="1">
      <c r="A196" s="39"/>
      <c r="B196" s="40"/>
      <c r="C196" s="41"/>
      <c r="D196" s="226" t="s">
        <v>164</v>
      </c>
      <c r="E196" s="41"/>
      <c r="F196" s="227" t="s">
        <v>2297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164</v>
      </c>
      <c r="AU196" s="18" t="s">
        <v>86</v>
      </c>
    </row>
    <row r="197" s="2" customFormat="1" ht="16.5" customHeight="1">
      <c r="A197" s="39"/>
      <c r="B197" s="40"/>
      <c r="C197" s="213" t="s">
        <v>651</v>
      </c>
      <c r="D197" s="213" t="s">
        <v>157</v>
      </c>
      <c r="E197" s="214" t="s">
        <v>2298</v>
      </c>
      <c r="F197" s="215" t="s">
        <v>2299</v>
      </c>
      <c r="G197" s="216" t="s">
        <v>322</v>
      </c>
      <c r="H197" s="217">
        <v>1</v>
      </c>
      <c r="I197" s="218"/>
      <c r="J197" s="219">
        <f>ROUND(I197*H197,2)</f>
        <v>0</v>
      </c>
      <c r="K197" s="215" t="s">
        <v>161</v>
      </c>
      <c r="L197" s="45"/>
      <c r="M197" s="220" t="s">
        <v>19</v>
      </c>
      <c r="N197" s="221" t="s">
        <v>47</v>
      </c>
      <c r="O197" s="85"/>
      <c r="P197" s="222">
        <f>O197*H197</f>
        <v>0</v>
      </c>
      <c r="Q197" s="222">
        <v>0.00031</v>
      </c>
      <c r="R197" s="222">
        <f>Q197*H197</f>
        <v>0.00031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255</v>
      </c>
      <c r="AT197" s="224" t="s">
        <v>157</v>
      </c>
      <c r="AU197" s="224" t="s">
        <v>86</v>
      </c>
      <c r="AY197" s="18" t="s">
        <v>155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84</v>
      </c>
      <c r="BK197" s="225">
        <f>ROUND(I197*H197,2)</f>
        <v>0</v>
      </c>
      <c r="BL197" s="18" t="s">
        <v>255</v>
      </c>
      <c r="BM197" s="224" t="s">
        <v>708</v>
      </c>
    </row>
    <row r="198" s="2" customFormat="1">
      <c r="A198" s="39"/>
      <c r="B198" s="40"/>
      <c r="C198" s="41"/>
      <c r="D198" s="226" t="s">
        <v>164</v>
      </c>
      <c r="E198" s="41"/>
      <c r="F198" s="227" t="s">
        <v>2300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164</v>
      </c>
      <c r="AU198" s="18" t="s">
        <v>86</v>
      </c>
    </row>
    <row r="199" s="2" customFormat="1" ht="49.05" customHeight="1">
      <c r="A199" s="39"/>
      <c r="B199" s="40"/>
      <c r="C199" s="213" t="s">
        <v>356</v>
      </c>
      <c r="D199" s="213" t="s">
        <v>157</v>
      </c>
      <c r="E199" s="214" t="s">
        <v>2301</v>
      </c>
      <c r="F199" s="215" t="s">
        <v>2302</v>
      </c>
      <c r="G199" s="216" t="s">
        <v>340</v>
      </c>
      <c r="H199" s="217">
        <v>0.32200000000000001</v>
      </c>
      <c r="I199" s="218"/>
      <c r="J199" s="219">
        <f>ROUND(I199*H199,2)</f>
        <v>0</v>
      </c>
      <c r="K199" s="215" t="s">
        <v>161</v>
      </c>
      <c r="L199" s="45"/>
      <c r="M199" s="220" t="s">
        <v>19</v>
      </c>
      <c r="N199" s="221" t="s">
        <v>47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255</v>
      </c>
      <c r="AT199" s="224" t="s">
        <v>157</v>
      </c>
      <c r="AU199" s="224" t="s">
        <v>86</v>
      </c>
      <c r="AY199" s="18" t="s">
        <v>155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84</v>
      </c>
      <c r="BK199" s="225">
        <f>ROUND(I199*H199,2)</f>
        <v>0</v>
      </c>
      <c r="BL199" s="18" t="s">
        <v>255</v>
      </c>
      <c r="BM199" s="224" t="s">
        <v>710</v>
      </c>
    </row>
    <row r="200" s="2" customFormat="1">
      <c r="A200" s="39"/>
      <c r="B200" s="40"/>
      <c r="C200" s="41"/>
      <c r="D200" s="226" t="s">
        <v>164</v>
      </c>
      <c r="E200" s="41"/>
      <c r="F200" s="227" t="s">
        <v>2303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164</v>
      </c>
      <c r="AU200" s="18" t="s">
        <v>86</v>
      </c>
    </row>
    <row r="201" s="12" customFormat="1" ht="22.8" customHeight="1">
      <c r="A201" s="12"/>
      <c r="B201" s="197"/>
      <c r="C201" s="198"/>
      <c r="D201" s="199" t="s">
        <v>75</v>
      </c>
      <c r="E201" s="211" t="s">
        <v>2304</v>
      </c>
      <c r="F201" s="211" t="s">
        <v>2305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SUM(P202:P208)</f>
        <v>0</v>
      </c>
      <c r="Q201" s="205"/>
      <c r="R201" s="206">
        <f>SUM(R202:R208)</f>
        <v>0.019700000000000002</v>
      </c>
      <c r="S201" s="205"/>
      <c r="T201" s="207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86</v>
      </c>
      <c r="AT201" s="209" t="s">
        <v>75</v>
      </c>
      <c r="AU201" s="209" t="s">
        <v>84</v>
      </c>
      <c r="AY201" s="208" t="s">
        <v>155</v>
      </c>
      <c r="BK201" s="210">
        <f>SUM(BK202:BK208)</f>
        <v>0</v>
      </c>
    </row>
    <row r="202" s="2" customFormat="1" ht="37.8" customHeight="1">
      <c r="A202" s="39"/>
      <c r="B202" s="40"/>
      <c r="C202" s="213" t="s">
        <v>343</v>
      </c>
      <c r="D202" s="213" t="s">
        <v>157</v>
      </c>
      <c r="E202" s="214" t="s">
        <v>2306</v>
      </c>
      <c r="F202" s="215" t="s">
        <v>2307</v>
      </c>
      <c r="G202" s="216" t="s">
        <v>631</v>
      </c>
      <c r="H202" s="217">
        <v>2</v>
      </c>
      <c r="I202" s="218"/>
      <c r="J202" s="219">
        <f>ROUND(I202*H202,2)</f>
        <v>0</v>
      </c>
      <c r="K202" s="215" t="s">
        <v>161</v>
      </c>
      <c r="L202" s="45"/>
      <c r="M202" s="220" t="s">
        <v>19</v>
      </c>
      <c r="N202" s="221" t="s">
        <v>47</v>
      </c>
      <c r="O202" s="85"/>
      <c r="P202" s="222">
        <f>O202*H202</f>
        <v>0</v>
      </c>
      <c r="Q202" s="222">
        <v>0.0091999999999999998</v>
      </c>
      <c r="R202" s="222">
        <f>Q202*H202</f>
        <v>0.0184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255</v>
      </c>
      <c r="AT202" s="224" t="s">
        <v>157</v>
      </c>
      <c r="AU202" s="224" t="s">
        <v>86</v>
      </c>
      <c r="AY202" s="18" t="s">
        <v>155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84</v>
      </c>
      <c r="BK202" s="225">
        <f>ROUND(I202*H202,2)</f>
        <v>0</v>
      </c>
      <c r="BL202" s="18" t="s">
        <v>255</v>
      </c>
      <c r="BM202" s="224" t="s">
        <v>715</v>
      </c>
    </row>
    <row r="203" s="2" customFormat="1">
      <c r="A203" s="39"/>
      <c r="B203" s="40"/>
      <c r="C203" s="41"/>
      <c r="D203" s="226" t="s">
        <v>164</v>
      </c>
      <c r="E203" s="41"/>
      <c r="F203" s="227" t="s">
        <v>2308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164</v>
      </c>
      <c r="AU203" s="18" t="s">
        <v>86</v>
      </c>
    </row>
    <row r="204" s="2" customFormat="1" ht="24.15" customHeight="1">
      <c r="A204" s="39"/>
      <c r="B204" s="40"/>
      <c r="C204" s="213" t="s">
        <v>379</v>
      </c>
      <c r="D204" s="213" t="s">
        <v>157</v>
      </c>
      <c r="E204" s="214" t="s">
        <v>2309</v>
      </c>
      <c r="F204" s="215" t="s">
        <v>2310</v>
      </c>
      <c r="G204" s="216" t="s">
        <v>631</v>
      </c>
      <c r="H204" s="217">
        <v>2</v>
      </c>
      <c r="I204" s="218"/>
      <c r="J204" s="219">
        <f>ROUND(I204*H204,2)</f>
        <v>0</v>
      </c>
      <c r="K204" s="215" t="s">
        <v>161</v>
      </c>
      <c r="L204" s="45"/>
      <c r="M204" s="220" t="s">
        <v>19</v>
      </c>
      <c r="N204" s="221" t="s">
        <v>47</v>
      </c>
      <c r="O204" s="85"/>
      <c r="P204" s="222">
        <f>O204*H204</f>
        <v>0</v>
      </c>
      <c r="Q204" s="222">
        <v>0.00014999999999999999</v>
      </c>
      <c r="R204" s="222">
        <f>Q204*H204</f>
        <v>0.00029999999999999997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255</v>
      </c>
      <c r="AT204" s="224" t="s">
        <v>157</v>
      </c>
      <c r="AU204" s="224" t="s">
        <v>86</v>
      </c>
      <c r="AY204" s="18" t="s">
        <v>155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84</v>
      </c>
      <c r="BK204" s="225">
        <f>ROUND(I204*H204,2)</f>
        <v>0</v>
      </c>
      <c r="BL204" s="18" t="s">
        <v>255</v>
      </c>
      <c r="BM204" s="224" t="s">
        <v>718</v>
      </c>
    </row>
    <row r="205" s="2" customFormat="1">
      <c r="A205" s="39"/>
      <c r="B205" s="40"/>
      <c r="C205" s="41"/>
      <c r="D205" s="226" t="s">
        <v>164</v>
      </c>
      <c r="E205" s="41"/>
      <c r="F205" s="227" t="s">
        <v>2311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164</v>
      </c>
      <c r="AU205" s="18" t="s">
        <v>86</v>
      </c>
    </row>
    <row r="206" s="2" customFormat="1" ht="24.15" customHeight="1">
      <c r="A206" s="39"/>
      <c r="B206" s="40"/>
      <c r="C206" s="213" t="s">
        <v>361</v>
      </c>
      <c r="D206" s="213" t="s">
        <v>157</v>
      </c>
      <c r="E206" s="214" t="s">
        <v>2312</v>
      </c>
      <c r="F206" s="215" t="s">
        <v>2313</v>
      </c>
      <c r="G206" s="216" t="s">
        <v>631</v>
      </c>
      <c r="H206" s="217">
        <v>2</v>
      </c>
      <c r="I206" s="218"/>
      <c r="J206" s="219">
        <f>ROUND(I206*H206,2)</f>
        <v>0</v>
      </c>
      <c r="K206" s="215" t="s">
        <v>161</v>
      </c>
      <c r="L206" s="45"/>
      <c r="M206" s="220" t="s">
        <v>19</v>
      </c>
      <c r="N206" s="221" t="s">
        <v>47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255</v>
      </c>
      <c r="AT206" s="224" t="s">
        <v>157</v>
      </c>
      <c r="AU206" s="224" t="s">
        <v>86</v>
      </c>
      <c r="AY206" s="18" t="s">
        <v>155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84</v>
      </c>
      <c r="BK206" s="225">
        <f>ROUND(I206*H206,2)</f>
        <v>0</v>
      </c>
      <c r="BL206" s="18" t="s">
        <v>255</v>
      </c>
      <c r="BM206" s="224" t="s">
        <v>722</v>
      </c>
    </row>
    <row r="207" s="2" customFormat="1">
      <c r="A207" s="39"/>
      <c r="B207" s="40"/>
      <c r="C207" s="41"/>
      <c r="D207" s="226" t="s">
        <v>164</v>
      </c>
      <c r="E207" s="41"/>
      <c r="F207" s="227" t="s">
        <v>2314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164</v>
      </c>
      <c r="AU207" s="18" t="s">
        <v>86</v>
      </c>
    </row>
    <row r="208" s="2" customFormat="1" ht="24.15" customHeight="1">
      <c r="A208" s="39"/>
      <c r="B208" s="40"/>
      <c r="C208" s="253" t="s">
        <v>367</v>
      </c>
      <c r="D208" s="253" t="s">
        <v>229</v>
      </c>
      <c r="E208" s="254" t="s">
        <v>2315</v>
      </c>
      <c r="F208" s="255" t="s">
        <v>2316</v>
      </c>
      <c r="G208" s="256" t="s">
        <v>322</v>
      </c>
      <c r="H208" s="257">
        <v>2</v>
      </c>
      <c r="I208" s="258"/>
      <c r="J208" s="259">
        <f>ROUND(I208*H208,2)</f>
        <v>0</v>
      </c>
      <c r="K208" s="255" t="s">
        <v>161</v>
      </c>
      <c r="L208" s="260"/>
      <c r="M208" s="261" t="s">
        <v>19</v>
      </c>
      <c r="N208" s="262" t="s">
        <v>47</v>
      </c>
      <c r="O208" s="85"/>
      <c r="P208" s="222">
        <f>O208*H208</f>
        <v>0</v>
      </c>
      <c r="Q208" s="222">
        <v>0.00050000000000000001</v>
      </c>
      <c r="R208" s="222">
        <f>Q208*H208</f>
        <v>0.001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356</v>
      </c>
      <c r="AT208" s="224" t="s">
        <v>229</v>
      </c>
      <c r="AU208" s="224" t="s">
        <v>86</v>
      </c>
      <c r="AY208" s="18" t="s">
        <v>155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84</v>
      </c>
      <c r="BK208" s="225">
        <f>ROUND(I208*H208,2)</f>
        <v>0</v>
      </c>
      <c r="BL208" s="18" t="s">
        <v>255</v>
      </c>
      <c r="BM208" s="224" t="s">
        <v>725</v>
      </c>
    </row>
    <row r="209" s="12" customFormat="1" ht="25.92" customHeight="1">
      <c r="A209" s="12"/>
      <c r="B209" s="197"/>
      <c r="C209" s="198"/>
      <c r="D209" s="199" t="s">
        <v>75</v>
      </c>
      <c r="E209" s="200" t="s">
        <v>428</v>
      </c>
      <c r="F209" s="200" t="s">
        <v>429</v>
      </c>
      <c r="G209" s="198"/>
      <c r="H209" s="198"/>
      <c r="I209" s="201"/>
      <c r="J209" s="202">
        <f>BK209</f>
        <v>0</v>
      </c>
      <c r="K209" s="198"/>
      <c r="L209" s="203"/>
      <c r="M209" s="204"/>
      <c r="N209" s="205"/>
      <c r="O209" s="205"/>
      <c r="P209" s="206">
        <f>SUM(P210:P219)</f>
        <v>0</v>
      </c>
      <c r="Q209" s="205"/>
      <c r="R209" s="206">
        <f>SUM(R210:R219)</f>
        <v>0</v>
      </c>
      <c r="S209" s="205"/>
      <c r="T209" s="207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8" t="s">
        <v>162</v>
      </c>
      <c r="AT209" s="209" t="s">
        <v>75</v>
      </c>
      <c r="AU209" s="209" t="s">
        <v>76</v>
      </c>
      <c r="AY209" s="208" t="s">
        <v>155</v>
      </c>
      <c r="BK209" s="210">
        <f>SUM(BK210:BK219)</f>
        <v>0</v>
      </c>
    </row>
    <row r="210" s="2" customFormat="1" ht="24.15" customHeight="1">
      <c r="A210" s="39"/>
      <c r="B210" s="40"/>
      <c r="C210" s="213" t="s">
        <v>337</v>
      </c>
      <c r="D210" s="213" t="s">
        <v>157</v>
      </c>
      <c r="E210" s="214" t="s">
        <v>2317</v>
      </c>
      <c r="F210" s="215" t="s">
        <v>2318</v>
      </c>
      <c r="G210" s="216" t="s">
        <v>433</v>
      </c>
      <c r="H210" s="217">
        <v>8</v>
      </c>
      <c r="I210" s="218"/>
      <c r="J210" s="219">
        <f>ROUND(I210*H210,2)</f>
        <v>0</v>
      </c>
      <c r="K210" s="215" t="s">
        <v>161</v>
      </c>
      <c r="L210" s="45"/>
      <c r="M210" s="220" t="s">
        <v>19</v>
      </c>
      <c r="N210" s="221" t="s">
        <v>47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1091</v>
      </c>
      <c r="AT210" s="224" t="s">
        <v>157</v>
      </c>
      <c r="AU210" s="224" t="s">
        <v>84</v>
      </c>
      <c r="AY210" s="18" t="s">
        <v>155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84</v>
      </c>
      <c r="BK210" s="225">
        <f>ROUND(I210*H210,2)</f>
        <v>0</v>
      </c>
      <c r="BL210" s="18" t="s">
        <v>1091</v>
      </c>
      <c r="BM210" s="224" t="s">
        <v>727</v>
      </c>
    </row>
    <row r="211" s="2" customFormat="1">
      <c r="A211" s="39"/>
      <c r="B211" s="40"/>
      <c r="C211" s="41"/>
      <c r="D211" s="226" t="s">
        <v>164</v>
      </c>
      <c r="E211" s="41"/>
      <c r="F211" s="227" t="s">
        <v>2319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164</v>
      </c>
      <c r="AU211" s="18" t="s">
        <v>84</v>
      </c>
    </row>
    <row r="212" s="14" customFormat="1">
      <c r="A212" s="14"/>
      <c r="B212" s="243"/>
      <c r="C212" s="244"/>
      <c r="D212" s="233" t="s">
        <v>166</v>
      </c>
      <c r="E212" s="245" t="s">
        <v>19</v>
      </c>
      <c r="F212" s="246" t="s">
        <v>2320</v>
      </c>
      <c r="G212" s="244"/>
      <c r="H212" s="245" t="s">
        <v>19</v>
      </c>
      <c r="I212" s="247"/>
      <c r="J212" s="244"/>
      <c r="K212" s="244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166</v>
      </c>
      <c r="AU212" s="252" t="s">
        <v>84</v>
      </c>
      <c r="AV212" s="14" t="s">
        <v>84</v>
      </c>
      <c r="AW212" s="14" t="s">
        <v>37</v>
      </c>
      <c r="AX212" s="14" t="s">
        <v>76</v>
      </c>
      <c r="AY212" s="252" t="s">
        <v>155</v>
      </c>
    </row>
    <row r="213" s="13" customFormat="1">
      <c r="A213" s="13"/>
      <c r="B213" s="231"/>
      <c r="C213" s="232"/>
      <c r="D213" s="233" t="s">
        <v>166</v>
      </c>
      <c r="E213" s="234" t="s">
        <v>19</v>
      </c>
      <c r="F213" s="235" t="s">
        <v>205</v>
      </c>
      <c r="G213" s="232"/>
      <c r="H213" s="236">
        <v>8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166</v>
      </c>
      <c r="AU213" s="242" t="s">
        <v>84</v>
      </c>
      <c r="AV213" s="13" t="s">
        <v>86</v>
      </c>
      <c r="AW213" s="13" t="s">
        <v>37</v>
      </c>
      <c r="AX213" s="13" t="s">
        <v>76</v>
      </c>
      <c r="AY213" s="242" t="s">
        <v>155</v>
      </c>
    </row>
    <row r="214" s="15" customFormat="1">
      <c r="A214" s="15"/>
      <c r="B214" s="264"/>
      <c r="C214" s="265"/>
      <c r="D214" s="233" t="s">
        <v>166</v>
      </c>
      <c r="E214" s="266" t="s">
        <v>19</v>
      </c>
      <c r="F214" s="267" t="s">
        <v>307</v>
      </c>
      <c r="G214" s="265"/>
      <c r="H214" s="268">
        <v>8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166</v>
      </c>
      <c r="AU214" s="274" t="s">
        <v>84</v>
      </c>
      <c r="AV214" s="15" t="s">
        <v>162</v>
      </c>
      <c r="AW214" s="15" t="s">
        <v>37</v>
      </c>
      <c r="AX214" s="15" t="s">
        <v>84</v>
      </c>
      <c r="AY214" s="274" t="s">
        <v>155</v>
      </c>
    </row>
    <row r="215" s="2" customFormat="1" ht="24.15" customHeight="1">
      <c r="A215" s="39"/>
      <c r="B215" s="40"/>
      <c r="C215" s="213" t="s">
        <v>645</v>
      </c>
      <c r="D215" s="213" t="s">
        <v>157</v>
      </c>
      <c r="E215" s="214" t="s">
        <v>2321</v>
      </c>
      <c r="F215" s="215" t="s">
        <v>2322</v>
      </c>
      <c r="G215" s="216" t="s">
        <v>433</v>
      </c>
      <c r="H215" s="217">
        <v>10</v>
      </c>
      <c r="I215" s="218"/>
      <c r="J215" s="219">
        <f>ROUND(I215*H215,2)</f>
        <v>0</v>
      </c>
      <c r="K215" s="215" t="s">
        <v>161</v>
      </c>
      <c r="L215" s="45"/>
      <c r="M215" s="220" t="s">
        <v>19</v>
      </c>
      <c r="N215" s="221" t="s">
        <v>47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1091</v>
      </c>
      <c r="AT215" s="224" t="s">
        <v>157</v>
      </c>
      <c r="AU215" s="224" t="s">
        <v>84</v>
      </c>
      <c r="AY215" s="18" t="s">
        <v>155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84</v>
      </c>
      <c r="BK215" s="225">
        <f>ROUND(I215*H215,2)</f>
        <v>0</v>
      </c>
      <c r="BL215" s="18" t="s">
        <v>1091</v>
      </c>
      <c r="BM215" s="224" t="s">
        <v>2092</v>
      </c>
    </row>
    <row r="216" s="2" customFormat="1">
      <c r="A216" s="39"/>
      <c r="B216" s="40"/>
      <c r="C216" s="41"/>
      <c r="D216" s="226" t="s">
        <v>164</v>
      </c>
      <c r="E216" s="41"/>
      <c r="F216" s="227" t="s">
        <v>2323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164</v>
      </c>
      <c r="AU216" s="18" t="s">
        <v>84</v>
      </c>
    </row>
    <row r="217" s="14" customFormat="1">
      <c r="A217" s="14"/>
      <c r="B217" s="243"/>
      <c r="C217" s="244"/>
      <c r="D217" s="233" t="s">
        <v>166</v>
      </c>
      <c r="E217" s="245" t="s">
        <v>19</v>
      </c>
      <c r="F217" s="246" t="s">
        <v>2324</v>
      </c>
      <c r="G217" s="244"/>
      <c r="H217" s="245" t="s">
        <v>19</v>
      </c>
      <c r="I217" s="247"/>
      <c r="J217" s="244"/>
      <c r="K217" s="244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166</v>
      </c>
      <c r="AU217" s="252" t="s">
        <v>84</v>
      </c>
      <c r="AV217" s="14" t="s">
        <v>84</v>
      </c>
      <c r="AW217" s="14" t="s">
        <v>37</v>
      </c>
      <c r="AX217" s="14" t="s">
        <v>76</v>
      </c>
      <c r="AY217" s="252" t="s">
        <v>155</v>
      </c>
    </row>
    <row r="218" s="13" customFormat="1">
      <c r="A218" s="13"/>
      <c r="B218" s="231"/>
      <c r="C218" s="232"/>
      <c r="D218" s="233" t="s">
        <v>166</v>
      </c>
      <c r="E218" s="234" t="s">
        <v>19</v>
      </c>
      <c r="F218" s="235" t="s">
        <v>219</v>
      </c>
      <c r="G218" s="232"/>
      <c r="H218" s="236">
        <v>10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166</v>
      </c>
      <c r="AU218" s="242" t="s">
        <v>84</v>
      </c>
      <c r="AV218" s="13" t="s">
        <v>86</v>
      </c>
      <c r="AW218" s="13" t="s">
        <v>37</v>
      </c>
      <c r="AX218" s="13" t="s">
        <v>76</v>
      </c>
      <c r="AY218" s="242" t="s">
        <v>155</v>
      </c>
    </row>
    <row r="219" s="15" customFormat="1">
      <c r="A219" s="15"/>
      <c r="B219" s="264"/>
      <c r="C219" s="265"/>
      <c r="D219" s="233" t="s">
        <v>166</v>
      </c>
      <c r="E219" s="266" t="s">
        <v>19</v>
      </c>
      <c r="F219" s="267" t="s">
        <v>307</v>
      </c>
      <c r="G219" s="265"/>
      <c r="H219" s="268">
        <v>10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166</v>
      </c>
      <c r="AU219" s="274" t="s">
        <v>84</v>
      </c>
      <c r="AV219" s="15" t="s">
        <v>162</v>
      </c>
      <c r="AW219" s="15" t="s">
        <v>37</v>
      </c>
      <c r="AX219" s="15" t="s">
        <v>84</v>
      </c>
      <c r="AY219" s="274" t="s">
        <v>155</v>
      </c>
    </row>
    <row r="220" s="12" customFormat="1" ht="25.92" customHeight="1">
      <c r="A220" s="12"/>
      <c r="B220" s="197"/>
      <c r="C220" s="198"/>
      <c r="D220" s="199" t="s">
        <v>75</v>
      </c>
      <c r="E220" s="200" t="s">
        <v>120</v>
      </c>
      <c r="F220" s="200" t="s">
        <v>2325</v>
      </c>
      <c r="G220" s="198"/>
      <c r="H220" s="198"/>
      <c r="I220" s="201"/>
      <c r="J220" s="202">
        <f>BK220</f>
        <v>0</v>
      </c>
      <c r="K220" s="198"/>
      <c r="L220" s="203"/>
      <c r="M220" s="204"/>
      <c r="N220" s="205"/>
      <c r="O220" s="205"/>
      <c r="P220" s="206">
        <f>P221+P224</f>
        <v>0</v>
      </c>
      <c r="Q220" s="205"/>
      <c r="R220" s="206">
        <f>R221+R224</f>
        <v>0</v>
      </c>
      <c r="S220" s="205"/>
      <c r="T220" s="207">
        <f>T221+T224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8" t="s">
        <v>183</v>
      </c>
      <c r="AT220" s="209" t="s">
        <v>75</v>
      </c>
      <c r="AU220" s="209" t="s">
        <v>76</v>
      </c>
      <c r="AY220" s="208" t="s">
        <v>155</v>
      </c>
      <c r="BK220" s="210">
        <f>BK221+BK224</f>
        <v>0</v>
      </c>
    </row>
    <row r="221" s="12" customFormat="1" ht="22.8" customHeight="1">
      <c r="A221" s="12"/>
      <c r="B221" s="197"/>
      <c r="C221" s="198"/>
      <c r="D221" s="199" t="s">
        <v>75</v>
      </c>
      <c r="E221" s="211" t="s">
        <v>2326</v>
      </c>
      <c r="F221" s="211" t="s">
        <v>2327</v>
      </c>
      <c r="G221" s="198"/>
      <c r="H221" s="198"/>
      <c r="I221" s="201"/>
      <c r="J221" s="212">
        <f>BK221</f>
        <v>0</v>
      </c>
      <c r="K221" s="198"/>
      <c r="L221" s="203"/>
      <c r="M221" s="204"/>
      <c r="N221" s="205"/>
      <c r="O221" s="205"/>
      <c r="P221" s="206">
        <f>SUM(P222:P223)</f>
        <v>0</v>
      </c>
      <c r="Q221" s="205"/>
      <c r="R221" s="206">
        <f>SUM(R222:R223)</f>
        <v>0</v>
      </c>
      <c r="S221" s="205"/>
      <c r="T221" s="207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8" t="s">
        <v>183</v>
      </c>
      <c r="AT221" s="209" t="s">
        <v>75</v>
      </c>
      <c r="AU221" s="209" t="s">
        <v>84</v>
      </c>
      <c r="AY221" s="208" t="s">
        <v>155</v>
      </c>
      <c r="BK221" s="210">
        <f>SUM(BK222:BK223)</f>
        <v>0</v>
      </c>
    </row>
    <row r="222" s="2" customFormat="1" ht="16.5" customHeight="1">
      <c r="A222" s="39"/>
      <c r="B222" s="40"/>
      <c r="C222" s="213" t="s">
        <v>648</v>
      </c>
      <c r="D222" s="213" t="s">
        <v>157</v>
      </c>
      <c r="E222" s="214" t="s">
        <v>2328</v>
      </c>
      <c r="F222" s="215" t="s">
        <v>2329</v>
      </c>
      <c r="G222" s="216" t="s">
        <v>2330</v>
      </c>
      <c r="H222" s="217">
        <v>1</v>
      </c>
      <c r="I222" s="218"/>
      <c r="J222" s="219">
        <f>ROUND(I222*H222,2)</f>
        <v>0</v>
      </c>
      <c r="K222" s="215" t="s">
        <v>161</v>
      </c>
      <c r="L222" s="45"/>
      <c r="M222" s="220" t="s">
        <v>19</v>
      </c>
      <c r="N222" s="221" t="s">
        <v>47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162</v>
      </c>
      <c r="AT222" s="224" t="s">
        <v>157</v>
      </c>
      <c r="AU222" s="224" t="s">
        <v>86</v>
      </c>
      <c r="AY222" s="18" t="s">
        <v>155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84</v>
      </c>
      <c r="BK222" s="225">
        <f>ROUND(I222*H222,2)</f>
        <v>0</v>
      </c>
      <c r="BL222" s="18" t="s">
        <v>162</v>
      </c>
      <c r="BM222" s="224" t="s">
        <v>2104</v>
      </c>
    </row>
    <row r="223" s="2" customFormat="1">
      <c r="A223" s="39"/>
      <c r="B223" s="40"/>
      <c r="C223" s="41"/>
      <c r="D223" s="226" t="s">
        <v>164</v>
      </c>
      <c r="E223" s="41"/>
      <c r="F223" s="227" t="s">
        <v>2331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164</v>
      </c>
      <c r="AU223" s="18" t="s">
        <v>86</v>
      </c>
    </row>
    <row r="224" s="12" customFormat="1" ht="22.8" customHeight="1">
      <c r="A224" s="12"/>
      <c r="B224" s="197"/>
      <c r="C224" s="198"/>
      <c r="D224" s="199" t="s">
        <v>75</v>
      </c>
      <c r="E224" s="211" t="s">
        <v>2332</v>
      </c>
      <c r="F224" s="211" t="s">
        <v>2333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SUM(P225:P226)</f>
        <v>0</v>
      </c>
      <c r="Q224" s="205"/>
      <c r="R224" s="206">
        <f>SUM(R225:R226)</f>
        <v>0</v>
      </c>
      <c r="S224" s="205"/>
      <c r="T224" s="207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183</v>
      </c>
      <c r="AT224" s="209" t="s">
        <v>75</v>
      </c>
      <c r="AU224" s="209" t="s">
        <v>84</v>
      </c>
      <c r="AY224" s="208" t="s">
        <v>155</v>
      </c>
      <c r="BK224" s="210">
        <f>SUM(BK225:BK226)</f>
        <v>0</v>
      </c>
    </row>
    <row r="225" s="2" customFormat="1" ht="16.5" customHeight="1">
      <c r="A225" s="39"/>
      <c r="B225" s="40"/>
      <c r="C225" s="213" t="s">
        <v>1322</v>
      </c>
      <c r="D225" s="213" t="s">
        <v>157</v>
      </c>
      <c r="E225" s="214" t="s">
        <v>2334</v>
      </c>
      <c r="F225" s="215" t="s">
        <v>2333</v>
      </c>
      <c r="G225" s="216" t="s">
        <v>2330</v>
      </c>
      <c r="H225" s="217">
        <v>1</v>
      </c>
      <c r="I225" s="218"/>
      <c r="J225" s="219">
        <f>ROUND(I225*H225,2)</f>
        <v>0</v>
      </c>
      <c r="K225" s="215" t="s">
        <v>161</v>
      </c>
      <c r="L225" s="45"/>
      <c r="M225" s="220" t="s">
        <v>19</v>
      </c>
      <c r="N225" s="221" t="s">
        <v>47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162</v>
      </c>
      <c r="AT225" s="224" t="s">
        <v>157</v>
      </c>
      <c r="AU225" s="224" t="s">
        <v>86</v>
      </c>
      <c r="AY225" s="18" t="s">
        <v>155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84</v>
      </c>
      <c r="BK225" s="225">
        <f>ROUND(I225*H225,2)</f>
        <v>0</v>
      </c>
      <c r="BL225" s="18" t="s">
        <v>162</v>
      </c>
      <c r="BM225" s="224" t="s">
        <v>2114</v>
      </c>
    </row>
    <row r="226" s="2" customFormat="1">
      <c r="A226" s="39"/>
      <c r="B226" s="40"/>
      <c r="C226" s="41"/>
      <c r="D226" s="226" t="s">
        <v>164</v>
      </c>
      <c r="E226" s="41"/>
      <c r="F226" s="227" t="s">
        <v>2335</v>
      </c>
      <c r="G226" s="41"/>
      <c r="H226" s="41"/>
      <c r="I226" s="228"/>
      <c r="J226" s="41"/>
      <c r="K226" s="41"/>
      <c r="L226" s="45"/>
      <c r="M226" s="278"/>
      <c r="N226" s="279"/>
      <c r="O226" s="280"/>
      <c r="P226" s="280"/>
      <c r="Q226" s="280"/>
      <c r="R226" s="280"/>
      <c r="S226" s="280"/>
      <c r="T226" s="281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164</v>
      </c>
      <c r="AU226" s="18" t="s">
        <v>86</v>
      </c>
    </row>
    <row r="227" s="2" customFormat="1" ht="6.96" customHeight="1">
      <c r="A227" s="3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YJL+84x5llX50aF624iVR3PZNkOniTcD0mPsC1D1D65dnMlbizvEnmUu+x86FLsylJfz9qYzIfDmqPKlR52Ijw==" hashValue="aozwvL2ofmvbL4/K78NLOZ9Yf9ZQyVaX5F1obafPlJIuXf6bppYd6uGo6dq8WSZkMMz4RcWNRvTBs9ZaTRcx9A==" algorithmName="SHA-512" password="CC35"/>
  <autoFilter ref="C96:K2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612135101"/>
    <hyperlink ref="F104" r:id="rId2" display="https://podminky.urs.cz/item/CS_URS_2024_02/971033231"/>
    <hyperlink ref="F106" r:id="rId3" display="https://podminky.urs.cz/item/CS_URS_2024_02/974032132"/>
    <hyperlink ref="F108" r:id="rId4" display="https://podminky.urs.cz/item/CS_URS_2024_02/974032142"/>
    <hyperlink ref="F110" r:id="rId5" display="https://podminky.urs.cz/item/CS_URS_2024_02/974032164"/>
    <hyperlink ref="F114" r:id="rId6" display="https://podminky.urs.cz/item/CS_URS_2024_02/721171905"/>
    <hyperlink ref="F116" r:id="rId7" display="https://podminky.urs.cz/item/CS_URS_2024_02/722182015"/>
    <hyperlink ref="F118" r:id="rId8" display="https://podminky.urs.cz/item/CS_URS_2024_02/721174041"/>
    <hyperlink ref="F120" r:id="rId9" display="https://podminky.urs.cz/item/CS_URS_2024_02/721174042"/>
    <hyperlink ref="F122" r:id="rId10" display="https://podminky.urs.cz/item/CS_URS_2024_02/721174043"/>
    <hyperlink ref="F124" r:id="rId11" display="https://podminky.urs.cz/item/CS_URS_2024_02/721174045"/>
    <hyperlink ref="F126" r:id="rId12" display="https://podminky.urs.cz/item/CS_URS_2024_02/721194103"/>
    <hyperlink ref="F128" r:id="rId13" display="https://podminky.urs.cz/item/CS_URS_2024_02/721194104"/>
    <hyperlink ref="F130" r:id="rId14" display="https://podminky.urs.cz/item/CS_URS_2024_02/721194105"/>
    <hyperlink ref="F132" r:id="rId15" display="https://podminky.urs.cz/item/CS_URS_2024_02/721194109"/>
    <hyperlink ref="F134" r:id="rId16" display="https://podminky.urs.cz/item/CS_URS_2024_02/721274126"/>
    <hyperlink ref="F136" r:id="rId17" display="https://podminky.urs.cz/item/CS_URS_2024_02/721290111"/>
    <hyperlink ref="F140" r:id="rId18" display="https://podminky.urs.cz/item/CS_URS_2024_02/998721101"/>
    <hyperlink ref="F143" r:id="rId19" display="https://podminky.urs.cz/item/CS_URS_2024_02/722174002"/>
    <hyperlink ref="F145" r:id="rId20" display="https://podminky.urs.cz/item/CS_URS_2024_02/722181221"/>
    <hyperlink ref="F147" r:id="rId21" display="https://podminky.urs.cz/item/CS_URS_2024_02/722181241"/>
    <hyperlink ref="F149" r:id="rId22" display="https://podminky.urs.cz/item/CS_URS_2024_02/722182012"/>
    <hyperlink ref="F151" r:id="rId23" display="https://podminky.urs.cz/item/CS_URS_2024_02/722190401"/>
    <hyperlink ref="F153" r:id="rId24" display="https://podminky.urs.cz/item/CS_URS_2024_02/722224115"/>
    <hyperlink ref="F155" r:id="rId25" display="https://podminky.urs.cz/item/CS_URS_2024_02/722230101"/>
    <hyperlink ref="F157" r:id="rId26" display="https://podminky.urs.cz/item/CS_URS_2024_02/722230102"/>
    <hyperlink ref="F159" r:id="rId27" display="https://podminky.urs.cz/item/CS_URS_2024_02/722231072"/>
    <hyperlink ref="F161" r:id="rId28" display="https://podminky.urs.cz/item/CS_URS_2024_02/722262212"/>
    <hyperlink ref="F163" r:id="rId29" display="https://podminky.urs.cz/item/CS_URS_2024_02/722290234"/>
    <hyperlink ref="F165" r:id="rId30" display="https://podminky.urs.cz/item/CS_URS_2024_02/722290246"/>
    <hyperlink ref="F167" r:id="rId31" display="https://podminky.urs.cz/item/CS_URS_2024_02/998722101"/>
    <hyperlink ref="F170" r:id="rId32" display="https://podminky.urs.cz/item/CS_URS_2024_02/725112022"/>
    <hyperlink ref="F172" r:id="rId33" display="https://podminky.urs.cz/item/CS_URS_2024_02/725121023"/>
    <hyperlink ref="F174" r:id="rId34" display="https://podminky.urs.cz/item/CS_URS_2024_02/725211617"/>
    <hyperlink ref="F176" r:id="rId35" display="https://podminky.urs.cz/item/CS_URS_2024_02/725241142"/>
    <hyperlink ref="F178" r:id="rId36" display="https://podminky.urs.cz/item/CS_URS_2024_02/725244103"/>
    <hyperlink ref="F180" r:id="rId37" display="https://podminky.urs.cz/item/CS_URS_2024_02/725532126"/>
    <hyperlink ref="F182" r:id="rId38" display="https://podminky.urs.cz/item/CS_URS_2024_02/725535211"/>
    <hyperlink ref="F184" r:id="rId39" display="https://podminky.urs.cz/item/CS_URS_2024_02/725813111"/>
    <hyperlink ref="F186" r:id="rId40" display="https://podminky.urs.cz/item/CS_URS_2024_02/725822611"/>
    <hyperlink ref="F188" r:id="rId41" display="https://podminky.urs.cz/item/CS_URS_2024_02/725841354"/>
    <hyperlink ref="F190" r:id="rId42" display="https://podminky.urs.cz/item/CS_URS_2024_02/725861101"/>
    <hyperlink ref="F192" r:id="rId43" display="https://podminky.urs.cz/item/CS_URS_2024_02/725861102"/>
    <hyperlink ref="F194" r:id="rId44" display="https://podminky.urs.cz/item/CS_URS_2024_02/725865311"/>
    <hyperlink ref="F196" r:id="rId45" display="https://podminky.urs.cz/item/CS_URS_2024_02/725865411"/>
    <hyperlink ref="F198" r:id="rId46" display="https://podminky.urs.cz/item/CS_URS_2024_02/725980123"/>
    <hyperlink ref="F200" r:id="rId47" display="https://podminky.urs.cz/item/CS_URS_2024_02/998725101"/>
    <hyperlink ref="F203" r:id="rId48" display="https://podminky.urs.cz/item/CS_URS_2024_02/726111031"/>
    <hyperlink ref="F205" r:id="rId49" display="https://podminky.urs.cz/item/CS_URS_2024_02/726191001"/>
    <hyperlink ref="F207" r:id="rId50" display="https://podminky.urs.cz/item/CS_URS_2024_02/726191011"/>
    <hyperlink ref="F211" r:id="rId51" display="https://podminky.urs.cz/item/CS_URS_2024_02/HZS2211"/>
    <hyperlink ref="F216" r:id="rId52" display="https://podminky.urs.cz/item/CS_URS_2024_02/HZS2212"/>
    <hyperlink ref="F223" r:id="rId53" display="https://podminky.urs.cz/item/CS_URS_2024_02/013254000"/>
    <hyperlink ref="F226" r:id="rId54" display="https://podminky.urs.cz/item/CS_URS_2024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1" customFormat="1" ht="12" customHeight="1">
      <c r="B8" s="21"/>
      <c r="D8" s="143" t="s">
        <v>123</v>
      </c>
      <c r="L8" s="21"/>
    </row>
    <row r="9" s="2" customFormat="1" ht="16.5" customHeight="1">
      <c r="A9" s="39"/>
      <c r="B9" s="45"/>
      <c r="C9" s="39"/>
      <c r="D9" s="39"/>
      <c r="E9" s="144" t="s">
        <v>1604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2153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2336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24. 1. 2024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">
        <v>34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3" t="s">
        <v>29</v>
      </c>
      <c r="J23" s="134" t="s">
        <v>36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38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3" t="s">
        <v>29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40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1.25" customHeight="1">
      <c r="A29" s="148"/>
      <c r="B29" s="149"/>
      <c r="C29" s="148"/>
      <c r="D29" s="148"/>
      <c r="E29" s="150" t="s">
        <v>41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42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44</v>
      </c>
      <c r="G34" s="39"/>
      <c r="H34" s="39"/>
      <c r="I34" s="155" t="s">
        <v>43</v>
      </c>
      <c r="J34" s="155" t="s">
        <v>45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46</v>
      </c>
      <c r="E35" s="143" t="s">
        <v>47</v>
      </c>
      <c r="F35" s="157">
        <f>ROUND((SUM(BE93:BE155)),  2)</f>
        <v>0</v>
      </c>
      <c r="G35" s="39"/>
      <c r="H35" s="39"/>
      <c r="I35" s="158">
        <v>0.20999999999999999</v>
      </c>
      <c r="J35" s="157">
        <f>ROUND(((SUM(BE93:BE155))*I35),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48</v>
      </c>
      <c r="F36" s="157">
        <f>ROUND((SUM(BF93:BF155)),  2)</f>
        <v>0</v>
      </c>
      <c r="G36" s="39"/>
      <c r="H36" s="39"/>
      <c r="I36" s="158">
        <v>0.12</v>
      </c>
      <c r="J36" s="157">
        <f>ROUND(((SUM(BF93:BF155))*I36),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ROUND((SUM(BG93:BG155)),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50</v>
      </c>
      <c r="F38" s="157">
        <f>ROUND((SUM(BH93:BH155)),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51</v>
      </c>
      <c r="F39" s="157">
        <f>ROUND((SUM(BI93:BI155)),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52</v>
      </c>
      <c r="E41" s="161"/>
      <c r="F41" s="161"/>
      <c r="G41" s="162" t="s">
        <v>53</v>
      </c>
      <c r="H41" s="163" t="s">
        <v>54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125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26.25" customHeight="1">
      <c r="A50" s="39"/>
      <c r="B50" s="40"/>
      <c r="C50" s="41"/>
      <c r="D50" s="41"/>
      <c r="E50" s="170" t="str">
        <f>E7</f>
        <v>Technické zhodnocení fotbalového hřiště UMT areál Viktoria, Mariánské Lázně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123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0" t="s">
        <v>1604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2153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D9.2 - ELE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par.č.: 881, 126/7, 126/9</v>
      </c>
      <c r="G56" s="41"/>
      <c r="H56" s="41"/>
      <c r="I56" s="33" t="s">
        <v>23</v>
      </c>
      <c r="J56" s="73" t="str">
        <f>IF(J14="","",J14)</f>
        <v>24. 1. 2024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Mariánské Lázně</v>
      </c>
      <c r="G58" s="41"/>
      <c r="H58" s="41"/>
      <c r="I58" s="33" t="s">
        <v>33</v>
      </c>
      <c r="J58" s="37" t="str">
        <f>E23</f>
        <v>MSP Projekty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1" t="s">
        <v>126</v>
      </c>
      <c r="D61" s="172"/>
      <c r="E61" s="172"/>
      <c r="F61" s="172"/>
      <c r="G61" s="172"/>
      <c r="H61" s="172"/>
      <c r="I61" s="172"/>
      <c r="J61" s="173" t="s">
        <v>127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4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128</v>
      </c>
    </row>
    <row r="64" hidden="1" s="9" customFormat="1" ht="24.96" customHeight="1">
      <c r="A64" s="9"/>
      <c r="B64" s="175"/>
      <c r="C64" s="176"/>
      <c r="D64" s="177" t="s">
        <v>129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1"/>
      <c r="C65" s="126"/>
      <c r="D65" s="182" t="s">
        <v>1097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134</v>
      </c>
      <c r="E66" s="183"/>
      <c r="F66" s="183"/>
      <c r="G66" s="183"/>
      <c r="H66" s="183"/>
      <c r="I66" s="183"/>
      <c r="J66" s="184">
        <f>J102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1"/>
      <c r="C67" s="126"/>
      <c r="D67" s="182" t="s">
        <v>135</v>
      </c>
      <c r="E67" s="183"/>
      <c r="F67" s="183"/>
      <c r="G67" s="183"/>
      <c r="H67" s="183"/>
      <c r="I67" s="183"/>
      <c r="J67" s="184">
        <f>J107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1"/>
      <c r="C68" s="126"/>
      <c r="D68" s="182" t="s">
        <v>136</v>
      </c>
      <c r="E68" s="183"/>
      <c r="F68" s="183"/>
      <c r="G68" s="183"/>
      <c r="H68" s="183"/>
      <c r="I68" s="183"/>
      <c r="J68" s="184">
        <f>J117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5"/>
      <c r="C69" s="176"/>
      <c r="D69" s="177" t="s">
        <v>137</v>
      </c>
      <c r="E69" s="178"/>
      <c r="F69" s="178"/>
      <c r="G69" s="178"/>
      <c r="H69" s="178"/>
      <c r="I69" s="178"/>
      <c r="J69" s="179">
        <f>J120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1"/>
      <c r="C70" s="126"/>
      <c r="D70" s="182" t="s">
        <v>729</v>
      </c>
      <c r="E70" s="183"/>
      <c r="F70" s="183"/>
      <c r="G70" s="183"/>
      <c r="H70" s="183"/>
      <c r="I70" s="183"/>
      <c r="J70" s="184">
        <f>J121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5"/>
      <c r="C71" s="176"/>
      <c r="D71" s="177" t="s">
        <v>139</v>
      </c>
      <c r="E71" s="178"/>
      <c r="F71" s="178"/>
      <c r="G71" s="178"/>
      <c r="H71" s="178"/>
      <c r="I71" s="178"/>
      <c r="J71" s="179">
        <f>J149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140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6.25" customHeight="1">
      <c r="A81" s="39"/>
      <c r="B81" s="40"/>
      <c r="C81" s="41"/>
      <c r="D81" s="41"/>
      <c r="E81" s="170" t="str">
        <f>E7</f>
        <v>Technické zhodnocení fotbalového hřiště UMT areál Viktoria, Mariánské Lázně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123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1604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2153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D9.2 - ELE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par.č.: 881, 126/7, 126/9</v>
      </c>
      <c r="G87" s="41"/>
      <c r="H87" s="41"/>
      <c r="I87" s="33" t="s">
        <v>23</v>
      </c>
      <c r="J87" s="73" t="str">
        <f>IF(J14="","",J14)</f>
        <v>24. 1. 2024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Město Mariánské Lázně</v>
      </c>
      <c r="G89" s="41"/>
      <c r="H89" s="41"/>
      <c r="I89" s="33" t="s">
        <v>33</v>
      </c>
      <c r="J89" s="37" t="str">
        <f>E23</f>
        <v>MSP Projekty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141</v>
      </c>
      <c r="D92" s="189" t="s">
        <v>61</v>
      </c>
      <c r="E92" s="189" t="s">
        <v>57</v>
      </c>
      <c r="F92" s="189" t="s">
        <v>58</v>
      </c>
      <c r="G92" s="189" t="s">
        <v>142</v>
      </c>
      <c r="H92" s="189" t="s">
        <v>143</v>
      </c>
      <c r="I92" s="189" t="s">
        <v>144</v>
      </c>
      <c r="J92" s="189" t="s">
        <v>127</v>
      </c>
      <c r="K92" s="190" t="s">
        <v>145</v>
      </c>
      <c r="L92" s="191"/>
      <c r="M92" s="93" t="s">
        <v>19</v>
      </c>
      <c r="N92" s="94" t="s">
        <v>46</v>
      </c>
      <c r="O92" s="94" t="s">
        <v>146</v>
      </c>
      <c r="P92" s="94" t="s">
        <v>147</v>
      </c>
      <c r="Q92" s="94" t="s">
        <v>148</v>
      </c>
      <c r="R92" s="94" t="s">
        <v>149</v>
      </c>
      <c r="S92" s="94" t="s">
        <v>150</v>
      </c>
      <c r="T92" s="95" t="s">
        <v>151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152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P94+P120+P149</f>
        <v>0</v>
      </c>
      <c r="Q93" s="97"/>
      <c r="R93" s="194">
        <f>R94+R120+R149</f>
        <v>0.44388749999999999</v>
      </c>
      <c r="S93" s="97"/>
      <c r="T93" s="195">
        <f>T94+T120+T149</f>
        <v>0.94014700000000007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128</v>
      </c>
      <c r="BK93" s="196">
        <f>BK94+BK120+BK149</f>
        <v>0</v>
      </c>
    </row>
    <row r="94" s="12" customFormat="1" ht="25.92" customHeight="1">
      <c r="A94" s="12"/>
      <c r="B94" s="197"/>
      <c r="C94" s="198"/>
      <c r="D94" s="199" t="s">
        <v>75</v>
      </c>
      <c r="E94" s="200" t="s">
        <v>153</v>
      </c>
      <c r="F94" s="200" t="s">
        <v>154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P95+P102+P107+P117</f>
        <v>0</v>
      </c>
      <c r="Q94" s="205"/>
      <c r="R94" s="206">
        <f>R95+R102+R107+R117</f>
        <v>0.35549999999999998</v>
      </c>
      <c r="S94" s="205"/>
      <c r="T94" s="207">
        <f>T95+T102+T107+T117</f>
        <v>0.57000000000000006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84</v>
      </c>
      <c r="AT94" s="209" t="s">
        <v>75</v>
      </c>
      <c r="AU94" s="209" t="s">
        <v>76</v>
      </c>
      <c r="AY94" s="208" t="s">
        <v>155</v>
      </c>
      <c r="BK94" s="210">
        <f>BK95+BK102+BK107+BK117</f>
        <v>0</v>
      </c>
    </row>
    <row r="95" s="12" customFormat="1" ht="22.8" customHeight="1">
      <c r="A95" s="12"/>
      <c r="B95" s="197"/>
      <c r="C95" s="198"/>
      <c r="D95" s="199" t="s">
        <v>75</v>
      </c>
      <c r="E95" s="211" t="s">
        <v>190</v>
      </c>
      <c r="F95" s="211" t="s">
        <v>1255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SUM(P96:P101)</f>
        <v>0</v>
      </c>
      <c r="Q95" s="205"/>
      <c r="R95" s="206">
        <f>SUM(R96:R101)</f>
        <v>0.34770000000000001</v>
      </c>
      <c r="S95" s="205"/>
      <c r="T95" s="207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84</v>
      </c>
      <c r="AT95" s="209" t="s">
        <v>75</v>
      </c>
      <c r="AU95" s="209" t="s">
        <v>84</v>
      </c>
      <c r="AY95" s="208" t="s">
        <v>155</v>
      </c>
      <c r="BK95" s="210">
        <f>SUM(BK96:BK101)</f>
        <v>0</v>
      </c>
    </row>
    <row r="96" s="2" customFormat="1" ht="24.15" customHeight="1">
      <c r="A96" s="39"/>
      <c r="B96" s="40"/>
      <c r="C96" s="213" t="s">
        <v>250</v>
      </c>
      <c r="D96" s="213" t="s">
        <v>157</v>
      </c>
      <c r="E96" s="214" t="s">
        <v>2337</v>
      </c>
      <c r="F96" s="215" t="s">
        <v>2338</v>
      </c>
      <c r="G96" s="216" t="s">
        <v>160</v>
      </c>
      <c r="H96" s="217">
        <v>2.7000000000000002</v>
      </c>
      <c r="I96" s="218"/>
      <c r="J96" s="219">
        <f>ROUND(I96*H96,2)</f>
        <v>0</v>
      </c>
      <c r="K96" s="215" t="s">
        <v>161</v>
      </c>
      <c r="L96" s="45"/>
      <c r="M96" s="220" t="s">
        <v>19</v>
      </c>
      <c r="N96" s="221" t="s">
        <v>47</v>
      </c>
      <c r="O96" s="85"/>
      <c r="P96" s="222">
        <f>O96*H96</f>
        <v>0</v>
      </c>
      <c r="Q96" s="222">
        <v>0.037999999999999999</v>
      </c>
      <c r="R96" s="222">
        <f>Q96*H96</f>
        <v>0.10260000000000001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162</v>
      </c>
      <c r="AT96" s="224" t="s">
        <v>157</v>
      </c>
      <c r="AU96" s="224" t="s">
        <v>86</v>
      </c>
      <c r="AY96" s="18" t="s">
        <v>155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84</v>
      </c>
      <c r="BK96" s="225">
        <f>ROUND(I96*H96,2)</f>
        <v>0</v>
      </c>
      <c r="BL96" s="18" t="s">
        <v>162</v>
      </c>
      <c r="BM96" s="224" t="s">
        <v>2339</v>
      </c>
    </row>
    <row r="97" s="2" customFormat="1">
      <c r="A97" s="39"/>
      <c r="B97" s="40"/>
      <c r="C97" s="41"/>
      <c r="D97" s="226" t="s">
        <v>164</v>
      </c>
      <c r="E97" s="41"/>
      <c r="F97" s="227" t="s">
        <v>2340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164</v>
      </c>
      <c r="AU97" s="18" t="s">
        <v>86</v>
      </c>
    </row>
    <row r="98" s="13" customFormat="1">
      <c r="A98" s="13"/>
      <c r="B98" s="231"/>
      <c r="C98" s="232"/>
      <c r="D98" s="233" t="s">
        <v>166</v>
      </c>
      <c r="E98" s="234" t="s">
        <v>19</v>
      </c>
      <c r="F98" s="235" t="s">
        <v>2341</v>
      </c>
      <c r="G98" s="232"/>
      <c r="H98" s="236">
        <v>2.7000000000000002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86</v>
      </c>
      <c r="AV98" s="13" t="s">
        <v>86</v>
      </c>
      <c r="AW98" s="13" t="s">
        <v>37</v>
      </c>
      <c r="AX98" s="13" t="s">
        <v>84</v>
      </c>
      <c r="AY98" s="242" t="s">
        <v>155</v>
      </c>
    </row>
    <row r="99" s="2" customFormat="1" ht="24.15" customHeight="1">
      <c r="A99" s="39"/>
      <c r="B99" s="40"/>
      <c r="C99" s="213" t="s">
        <v>242</v>
      </c>
      <c r="D99" s="213" t="s">
        <v>157</v>
      </c>
      <c r="E99" s="214" t="s">
        <v>2342</v>
      </c>
      <c r="F99" s="215" t="s">
        <v>2343</v>
      </c>
      <c r="G99" s="216" t="s">
        <v>160</v>
      </c>
      <c r="H99" s="217">
        <v>6.4500000000000002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0.037999999999999999</v>
      </c>
      <c r="R99" s="222">
        <f>Q99*H99</f>
        <v>0.24510000000000001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162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162</v>
      </c>
      <c r="BM99" s="224" t="s">
        <v>2344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2345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13" customFormat="1">
      <c r="A101" s="13"/>
      <c r="B101" s="231"/>
      <c r="C101" s="232"/>
      <c r="D101" s="233" t="s">
        <v>166</v>
      </c>
      <c r="E101" s="234" t="s">
        <v>19</v>
      </c>
      <c r="F101" s="235" t="s">
        <v>2346</v>
      </c>
      <c r="G101" s="232"/>
      <c r="H101" s="236">
        <v>6.4500000000000002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86</v>
      </c>
      <c r="AV101" s="13" t="s">
        <v>86</v>
      </c>
      <c r="AW101" s="13" t="s">
        <v>37</v>
      </c>
      <c r="AX101" s="13" t="s">
        <v>84</v>
      </c>
      <c r="AY101" s="242" t="s">
        <v>155</v>
      </c>
    </row>
    <row r="102" s="12" customFormat="1" ht="22.8" customHeight="1">
      <c r="A102" s="12"/>
      <c r="B102" s="197"/>
      <c r="C102" s="198"/>
      <c r="D102" s="199" t="s">
        <v>75</v>
      </c>
      <c r="E102" s="211" t="s">
        <v>212</v>
      </c>
      <c r="F102" s="211" t="s">
        <v>299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SUM(P103:P106)</f>
        <v>0</v>
      </c>
      <c r="Q102" s="205"/>
      <c r="R102" s="206">
        <f>SUM(R103:R106)</f>
        <v>0.0077999999999999996</v>
      </c>
      <c r="S102" s="205"/>
      <c r="T102" s="207">
        <f>SUM(T103:T106)</f>
        <v>0.57000000000000006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84</v>
      </c>
      <c r="AT102" s="209" t="s">
        <v>75</v>
      </c>
      <c r="AU102" s="209" t="s">
        <v>84</v>
      </c>
      <c r="AY102" s="208" t="s">
        <v>155</v>
      </c>
      <c r="BK102" s="210">
        <f>SUM(BK103:BK106)</f>
        <v>0</v>
      </c>
    </row>
    <row r="103" s="2" customFormat="1" ht="37.8" customHeight="1">
      <c r="A103" s="39"/>
      <c r="B103" s="40"/>
      <c r="C103" s="213" t="s">
        <v>319</v>
      </c>
      <c r="D103" s="213" t="s">
        <v>157</v>
      </c>
      <c r="E103" s="214" t="s">
        <v>1740</v>
      </c>
      <c r="F103" s="215" t="s">
        <v>1741</v>
      </c>
      <c r="G103" s="216" t="s">
        <v>160</v>
      </c>
      <c r="H103" s="217">
        <v>60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0.00012999999999999999</v>
      </c>
      <c r="R103" s="222">
        <f>Q103*H103</f>
        <v>0.0077999999999999996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2347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1743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37.8" customHeight="1">
      <c r="A105" s="39"/>
      <c r="B105" s="40"/>
      <c r="C105" s="213" t="s">
        <v>236</v>
      </c>
      <c r="D105" s="213" t="s">
        <v>157</v>
      </c>
      <c r="E105" s="214" t="s">
        <v>2348</v>
      </c>
      <c r="F105" s="215" t="s">
        <v>2349</v>
      </c>
      <c r="G105" s="216" t="s">
        <v>186</v>
      </c>
      <c r="H105" s="217">
        <v>285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0.002</v>
      </c>
      <c r="T105" s="223">
        <f>S105*H105</f>
        <v>0.57000000000000006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162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162</v>
      </c>
      <c r="BM105" s="224" t="s">
        <v>2350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2351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12" customFormat="1" ht="22.8" customHeight="1">
      <c r="A107" s="12"/>
      <c r="B107" s="197"/>
      <c r="C107" s="198"/>
      <c r="D107" s="199" t="s">
        <v>75</v>
      </c>
      <c r="E107" s="211" t="s">
        <v>335</v>
      </c>
      <c r="F107" s="211" t="s">
        <v>336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SUM(P108:P116)</f>
        <v>0</v>
      </c>
      <c r="Q107" s="205"/>
      <c r="R107" s="206">
        <f>SUM(R108:R116)</f>
        <v>0</v>
      </c>
      <c r="S107" s="205"/>
      <c r="T107" s="207">
        <f>SUM(T108:T116)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84</v>
      </c>
      <c r="AT107" s="209" t="s">
        <v>75</v>
      </c>
      <c r="AU107" s="209" t="s">
        <v>84</v>
      </c>
      <c r="AY107" s="208" t="s">
        <v>155</v>
      </c>
      <c r="BK107" s="210">
        <f>SUM(BK108:BK116)</f>
        <v>0</v>
      </c>
    </row>
    <row r="108" s="2" customFormat="1" ht="37.8" customHeight="1">
      <c r="A108" s="39"/>
      <c r="B108" s="40"/>
      <c r="C108" s="213" t="s">
        <v>292</v>
      </c>
      <c r="D108" s="213" t="s">
        <v>157</v>
      </c>
      <c r="E108" s="214" t="s">
        <v>1790</v>
      </c>
      <c r="F108" s="215" t="s">
        <v>1791</v>
      </c>
      <c r="G108" s="216" t="s">
        <v>340</v>
      </c>
      <c r="H108" s="217">
        <v>0.93999999999999995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162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162</v>
      </c>
      <c r="BM108" s="224" t="s">
        <v>2352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1793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2" customFormat="1" ht="33" customHeight="1">
      <c r="A110" s="39"/>
      <c r="B110" s="40"/>
      <c r="C110" s="213" t="s">
        <v>300</v>
      </c>
      <c r="D110" s="213" t="s">
        <v>157</v>
      </c>
      <c r="E110" s="214" t="s">
        <v>1539</v>
      </c>
      <c r="F110" s="215" t="s">
        <v>1540</v>
      </c>
      <c r="G110" s="216" t="s">
        <v>340</v>
      </c>
      <c r="H110" s="217">
        <v>0.93999999999999995</v>
      </c>
      <c r="I110" s="218"/>
      <c r="J110" s="219">
        <f>ROUND(I110*H110,2)</f>
        <v>0</v>
      </c>
      <c r="K110" s="215" t="s">
        <v>161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162</v>
      </c>
      <c r="AT110" s="224" t="s">
        <v>157</v>
      </c>
      <c r="AU110" s="224" t="s">
        <v>86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162</v>
      </c>
      <c r="BM110" s="224" t="s">
        <v>2353</v>
      </c>
    </row>
    <row r="111" s="2" customFormat="1">
      <c r="A111" s="39"/>
      <c r="B111" s="40"/>
      <c r="C111" s="41"/>
      <c r="D111" s="226" t="s">
        <v>164</v>
      </c>
      <c r="E111" s="41"/>
      <c r="F111" s="227" t="s">
        <v>1542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164</v>
      </c>
      <c r="AU111" s="18" t="s">
        <v>86</v>
      </c>
    </row>
    <row r="112" s="2" customFormat="1" ht="44.25" customHeight="1">
      <c r="A112" s="39"/>
      <c r="B112" s="40"/>
      <c r="C112" s="213" t="s">
        <v>308</v>
      </c>
      <c r="D112" s="213" t="s">
        <v>157</v>
      </c>
      <c r="E112" s="214" t="s">
        <v>1543</v>
      </c>
      <c r="F112" s="215" t="s">
        <v>1544</v>
      </c>
      <c r="G112" s="216" t="s">
        <v>340</v>
      </c>
      <c r="H112" s="217">
        <v>13.16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162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162</v>
      </c>
      <c r="BM112" s="224" t="s">
        <v>2354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1546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13" customFormat="1">
      <c r="A114" s="13"/>
      <c r="B114" s="231"/>
      <c r="C114" s="232"/>
      <c r="D114" s="233" t="s">
        <v>166</v>
      </c>
      <c r="E114" s="234" t="s">
        <v>19</v>
      </c>
      <c r="F114" s="235" t="s">
        <v>2355</v>
      </c>
      <c r="G114" s="232"/>
      <c r="H114" s="236">
        <v>13.16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86</v>
      </c>
      <c r="AV114" s="13" t="s">
        <v>86</v>
      </c>
      <c r="AW114" s="13" t="s">
        <v>37</v>
      </c>
      <c r="AX114" s="13" t="s">
        <v>84</v>
      </c>
      <c r="AY114" s="242" t="s">
        <v>155</v>
      </c>
    </row>
    <row r="115" s="2" customFormat="1" ht="49.05" customHeight="1">
      <c r="A115" s="39"/>
      <c r="B115" s="40"/>
      <c r="C115" s="213" t="s">
        <v>313</v>
      </c>
      <c r="D115" s="213" t="s">
        <v>157</v>
      </c>
      <c r="E115" s="214" t="s">
        <v>368</v>
      </c>
      <c r="F115" s="215" t="s">
        <v>369</v>
      </c>
      <c r="G115" s="216" t="s">
        <v>340</v>
      </c>
      <c r="H115" s="217">
        <v>0.93999999999999995</v>
      </c>
      <c r="I115" s="218"/>
      <c r="J115" s="219">
        <f>ROUND(I115*H115,2)</f>
        <v>0</v>
      </c>
      <c r="K115" s="215" t="s">
        <v>161</v>
      </c>
      <c r="L115" s="45"/>
      <c r="M115" s="220" t="s">
        <v>19</v>
      </c>
      <c r="N115" s="221" t="s">
        <v>47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162</v>
      </c>
      <c r="AT115" s="224" t="s">
        <v>157</v>
      </c>
      <c r="AU115" s="224" t="s">
        <v>86</v>
      </c>
      <c r="AY115" s="18" t="s">
        <v>155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84</v>
      </c>
      <c r="BK115" s="225">
        <f>ROUND(I115*H115,2)</f>
        <v>0</v>
      </c>
      <c r="BL115" s="18" t="s">
        <v>162</v>
      </c>
      <c r="BM115" s="224" t="s">
        <v>2356</v>
      </c>
    </row>
    <row r="116" s="2" customFormat="1">
      <c r="A116" s="39"/>
      <c r="B116" s="40"/>
      <c r="C116" s="41"/>
      <c r="D116" s="226" t="s">
        <v>164</v>
      </c>
      <c r="E116" s="41"/>
      <c r="F116" s="227" t="s">
        <v>371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164</v>
      </c>
      <c r="AU116" s="18" t="s">
        <v>86</v>
      </c>
    </row>
    <row r="117" s="12" customFormat="1" ht="22.8" customHeight="1">
      <c r="A117" s="12"/>
      <c r="B117" s="197"/>
      <c r="C117" s="198"/>
      <c r="D117" s="199" t="s">
        <v>75</v>
      </c>
      <c r="E117" s="211" t="s">
        <v>377</v>
      </c>
      <c r="F117" s="211" t="s">
        <v>378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SUM(P118:P119)</f>
        <v>0</v>
      </c>
      <c r="Q117" s="205"/>
      <c r="R117" s="206">
        <f>SUM(R118:R119)</f>
        <v>0</v>
      </c>
      <c r="S117" s="205"/>
      <c r="T117" s="207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84</v>
      </c>
      <c r="AT117" s="209" t="s">
        <v>75</v>
      </c>
      <c r="AU117" s="209" t="s">
        <v>84</v>
      </c>
      <c r="AY117" s="208" t="s">
        <v>155</v>
      </c>
      <c r="BK117" s="210">
        <f>SUM(BK118:BK119)</f>
        <v>0</v>
      </c>
    </row>
    <row r="118" s="2" customFormat="1" ht="55.5" customHeight="1">
      <c r="A118" s="39"/>
      <c r="B118" s="40"/>
      <c r="C118" s="213" t="s">
        <v>275</v>
      </c>
      <c r="D118" s="213" t="s">
        <v>157</v>
      </c>
      <c r="E118" s="214" t="s">
        <v>1798</v>
      </c>
      <c r="F118" s="215" t="s">
        <v>1799</v>
      </c>
      <c r="G118" s="216" t="s">
        <v>340</v>
      </c>
      <c r="H118" s="217">
        <v>0.35599999999999998</v>
      </c>
      <c r="I118" s="218"/>
      <c r="J118" s="219">
        <f>ROUND(I118*H118,2)</f>
        <v>0</v>
      </c>
      <c r="K118" s="215" t="s">
        <v>161</v>
      </c>
      <c r="L118" s="45"/>
      <c r="M118" s="220" t="s">
        <v>19</v>
      </c>
      <c r="N118" s="221" t="s">
        <v>47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162</v>
      </c>
      <c r="AT118" s="224" t="s">
        <v>157</v>
      </c>
      <c r="AU118" s="224" t="s">
        <v>86</v>
      </c>
      <c r="AY118" s="18" t="s">
        <v>155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84</v>
      </c>
      <c r="BK118" s="225">
        <f>ROUND(I118*H118,2)</f>
        <v>0</v>
      </c>
      <c r="BL118" s="18" t="s">
        <v>162</v>
      </c>
      <c r="BM118" s="224" t="s">
        <v>2357</v>
      </c>
    </row>
    <row r="119" s="2" customFormat="1">
      <c r="A119" s="39"/>
      <c r="B119" s="40"/>
      <c r="C119" s="41"/>
      <c r="D119" s="226" t="s">
        <v>164</v>
      </c>
      <c r="E119" s="41"/>
      <c r="F119" s="227" t="s">
        <v>1801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164</v>
      </c>
      <c r="AU119" s="18" t="s">
        <v>86</v>
      </c>
    </row>
    <row r="120" s="12" customFormat="1" ht="25.92" customHeight="1">
      <c r="A120" s="12"/>
      <c r="B120" s="197"/>
      <c r="C120" s="198"/>
      <c r="D120" s="199" t="s">
        <v>75</v>
      </c>
      <c r="E120" s="200" t="s">
        <v>384</v>
      </c>
      <c r="F120" s="200" t="s">
        <v>385</v>
      </c>
      <c r="G120" s="198"/>
      <c r="H120" s="198"/>
      <c r="I120" s="201"/>
      <c r="J120" s="202">
        <f>BK120</f>
        <v>0</v>
      </c>
      <c r="K120" s="198"/>
      <c r="L120" s="203"/>
      <c r="M120" s="204"/>
      <c r="N120" s="205"/>
      <c r="O120" s="205"/>
      <c r="P120" s="206">
        <f>P121</f>
        <v>0</v>
      </c>
      <c r="Q120" s="205"/>
      <c r="R120" s="206">
        <f>R121</f>
        <v>0.088387500000000008</v>
      </c>
      <c r="S120" s="205"/>
      <c r="T120" s="207">
        <f>T121</f>
        <v>0.370147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86</v>
      </c>
      <c r="AT120" s="209" t="s">
        <v>75</v>
      </c>
      <c r="AU120" s="209" t="s">
        <v>76</v>
      </c>
      <c r="AY120" s="208" t="s">
        <v>155</v>
      </c>
      <c r="BK120" s="210">
        <f>BK121</f>
        <v>0</v>
      </c>
    </row>
    <row r="121" s="12" customFormat="1" ht="22.8" customHeight="1">
      <c r="A121" s="12"/>
      <c r="B121" s="197"/>
      <c r="C121" s="198"/>
      <c r="D121" s="199" t="s">
        <v>75</v>
      </c>
      <c r="E121" s="211" t="s">
        <v>861</v>
      </c>
      <c r="F121" s="211" t="s">
        <v>862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SUM(P122:P148)</f>
        <v>0</v>
      </c>
      <c r="Q121" s="205"/>
      <c r="R121" s="206">
        <f>SUM(R122:R148)</f>
        <v>0.088387500000000008</v>
      </c>
      <c r="S121" s="205"/>
      <c r="T121" s="207">
        <f>SUM(T122:T148)</f>
        <v>0.370147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86</v>
      </c>
      <c r="AT121" s="209" t="s">
        <v>75</v>
      </c>
      <c r="AU121" s="209" t="s">
        <v>84</v>
      </c>
      <c r="AY121" s="208" t="s">
        <v>155</v>
      </c>
      <c r="BK121" s="210">
        <f>SUM(BK122:BK148)</f>
        <v>0</v>
      </c>
    </row>
    <row r="122" s="2" customFormat="1" ht="44.25" customHeight="1">
      <c r="A122" s="39"/>
      <c r="B122" s="40"/>
      <c r="C122" s="213" t="s">
        <v>183</v>
      </c>
      <c r="D122" s="213" t="s">
        <v>157</v>
      </c>
      <c r="E122" s="214" t="s">
        <v>2358</v>
      </c>
      <c r="F122" s="215" t="s">
        <v>2359</v>
      </c>
      <c r="G122" s="216" t="s">
        <v>186</v>
      </c>
      <c r="H122" s="217">
        <v>326</v>
      </c>
      <c r="I122" s="218"/>
      <c r="J122" s="219">
        <f>ROUND(I122*H122,2)</f>
        <v>0</v>
      </c>
      <c r="K122" s="215" t="s">
        <v>161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255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255</v>
      </c>
      <c r="BM122" s="224" t="s">
        <v>2360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2361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2" customFormat="1" ht="24.15" customHeight="1">
      <c r="A124" s="39"/>
      <c r="B124" s="40"/>
      <c r="C124" s="253" t="s">
        <v>190</v>
      </c>
      <c r="D124" s="253" t="s">
        <v>229</v>
      </c>
      <c r="E124" s="254" t="s">
        <v>2362</v>
      </c>
      <c r="F124" s="255" t="s">
        <v>2363</v>
      </c>
      <c r="G124" s="256" t="s">
        <v>186</v>
      </c>
      <c r="H124" s="257">
        <v>110.40000000000001</v>
      </c>
      <c r="I124" s="258"/>
      <c r="J124" s="259">
        <f>ROUND(I124*H124,2)</f>
        <v>0</v>
      </c>
      <c r="K124" s="255" t="s">
        <v>161</v>
      </c>
      <c r="L124" s="260"/>
      <c r="M124" s="261" t="s">
        <v>19</v>
      </c>
      <c r="N124" s="262" t="s">
        <v>47</v>
      </c>
      <c r="O124" s="85"/>
      <c r="P124" s="222">
        <f>O124*H124</f>
        <v>0</v>
      </c>
      <c r="Q124" s="222">
        <v>0.00012</v>
      </c>
      <c r="R124" s="222">
        <f>Q124*H124</f>
        <v>0.013248000000000001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356</v>
      </c>
      <c r="AT124" s="224" t="s">
        <v>229</v>
      </c>
      <c r="AU124" s="224" t="s">
        <v>86</v>
      </c>
      <c r="AY124" s="18" t="s">
        <v>155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84</v>
      </c>
      <c r="BK124" s="225">
        <f>ROUND(I124*H124,2)</f>
        <v>0</v>
      </c>
      <c r="BL124" s="18" t="s">
        <v>255</v>
      </c>
      <c r="BM124" s="224" t="s">
        <v>2364</v>
      </c>
    </row>
    <row r="125" s="13" customFormat="1">
      <c r="A125" s="13"/>
      <c r="B125" s="231"/>
      <c r="C125" s="232"/>
      <c r="D125" s="233" t="s">
        <v>166</v>
      </c>
      <c r="E125" s="232"/>
      <c r="F125" s="235" t="s">
        <v>2365</v>
      </c>
      <c r="G125" s="232"/>
      <c r="H125" s="236">
        <v>110.40000000000001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86</v>
      </c>
      <c r="AV125" s="13" t="s">
        <v>86</v>
      </c>
      <c r="AW125" s="13" t="s">
        <v>4</v>
      </c>
      <c r="AX125" s="13" t="s">
        <v>84</v>
      </c>
      <c r="AY125" s="242" t="s">
        <v>155</v>
      </c>
    </row>
    <row r="126" s="2" customFormat="1" ht="24.15" customHeight="1">
      <c r="A126" s="39"/>
      <c r="B126" s="40"/>
      <c r="C126" s="253" t="s">
        <v>197</v>
      </c>
      <c r="D126" s="253" t="s">
        <v>229</v>
      </c>
      <c r="E126" s="254" t="s">
        <v>2366</v>
      </c>
      <c r="F126" s="255" t="s">
        <v>2367</v>
      </c>
      <c r="G126" s="256" t="s">
        <v>186</v>
      </c>
      <c r="H126" s="257">
        <v>263.35000000000002</v>
      </c>
      <c r="I126" s="258"/>
      <c r="J126" s="259">
        <f>ROUND(I126*H126,2)</f>
        <v>0</v>
      </c>
      <c r="K126" s="255" t="s">
        <v>161</v>
      </c>
      <c r="L126" s="260"/>
      <c r="M126" s="261" t="s">
        <v>19</v>
      </c>
      <c r="N126" s="262" t="s">
        <v>47</v>
      </c>
      <c r="O126" s="85"/>
      <c r="P126" s="222">
        <f>O126*H126</f>
        <v>0</v>
      </c>
      <c r="Q126" s="222">
        <v>0.00017000000000000001</v>
      </c>
      <c r="R126" s="222">
        <f>Q126*H126</f>
        <v>0.044769500000000004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356</v>
      </c>
      <c r="AT126" s="224" t="s">
        <v>229</v>
      </c>
      <c r="AU126" s="224" t="s">
        <v>86</v>
      </c>
      <c r="AY126" s="18" t="s">
        <v>155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84</v>
      </c>
      <c r="BK126" s="225">
        <f>ROUND(I126*H126,2)</f>
        <v>0</v>
      </c>
      <c r="BL126" s="18" t="s">
        <v>255</v>
      </c>
      <c r="BM126" s="224" t="s">
        <v>2368</v>
      </c>
    </row>
    <row r="127" s="13" customFormat="1">
      <c r="A127" s="13"/>
      <c r="B127" s="231"/>
      <c r="C127" s="232"/>
      <c r="D127" s="233" t="s">
        <v>166</v>
      </c>
      <c r="E127" s="232"/>
      <c r="F127" s="235" t="s">
        <v>2369</v>
      </c>
      <c r="G127" s="232"/>
      <c r="H127" s="236">
        <v>263.35000000000002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86</v>
      </c>
      <c r="AV127" s="13" t="s">
        <v>86</v>
      </c>
      <c r="AW127" s="13" t="s">
        <v>4</v>
      </c>
      <c r="AX127" s="13" t="s">
        <v>84</v>
      </c>
      <c r="AY127" s="242" t="s">
        <v>155</v>
      </c>
    </row>
    <row r="128" s="2" customFormat="1" ht="37.8" customHeight="1">
      <c r="A128" s="39"/>
      <c r="B128" s="40"/>
      <c r="C128" s="213" t="s">
        <v>162</v>
      </c>
      <c r="D128" s="213" t="s">
        <v>157</v>
      </c>
      <c r="E128" s="214" t="s">
        <v>2370</v>
      </c>
      <c r="F128" s="215" t="s">
        <v>2371</v>
      </c>
      <c r="G128" s="216" t="s">
        <v>186</v>
      </c>
      <c r="H128" s="217">
        <v>165</v>
      </c>
      <c r="I128" s="218"/>
      <c r="J128" s="219">
        <f>ROUND(I128*H128,2)</f>
        <v>0</v>
      </c>
      <c r="K128" s="215" t="s">
        <v>161</v>
      </c>
      <c r="L128" s="45"/>
      <c r="M128" s="220" t="s">
        <v>19</v>
      </c>
      <c r="N128" s="221" t="s">
        <v>47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0.00215</v>
      </c>
      <c r="T128" s="223">
        <f>S128*H128</f>
        <v>0.35475000000000001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255</v>
      </c>
      <c r="AT128" s="224" t="s">
        <v>157</v>
      </c>
      <c r="AU128" s="224" t="s">
        <v>86</v>
      </c>
      <c r="AY128" s="18" t="s">
        <v>155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84</v>
      </c>
      <c r="BK128" s="225">
        <f>ROUND(I128*H128,2)</f>
        <v>0</v>
      </c>
      <c r="BL128" s="18" t="s">
        <v>255</v>
      </c>
      <c r="BM128" s="224" t="s">
        <v>2372</v>
      </c>
    </row>
    <row r="129" s="2" customFormat="1">
      <c r="A129" s="39"/>
      <c r="B129" s="40"/>
      <c r="C129" s="41"/>
      <c r="D129" s="226" t="s">
        <v>164</v>
      </c>
      <c r="E129" s="41"/>
      <c r="F129" s="227" t="s">
        <v>2373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164</v>
      </c>
      <c r="AU129" s="18" t="s">
        <v>86</v>
      </c>
    </row>
    <row r="130" s="2" customFormat="1" ht="33" customHeight="1">
      <c r="A130" s="39"/>
      <c r="B130" s="40"/>
      <c r="C130" s="213" t="s">
        <v>205</v>
      </c>
      <c r="D130" s="213" t="s">
        <v>157</v>
      </c>
      <c r="E130" s="214" t="s">
        <v>2374</v>
      </c>
      <c r="F130" s="215" t="s">
        <v>2375</v>
      </c>
      <c r="G130" s="216" t="s">
        <v>322</v>
      </c>
      <c r="H130" s="217">
        <v>28</v>
      </c>
      <c r="I130" s="218"/>
      <c r="J130" s="219">
        <f>ROUND(I130*H130,2)</f>
        <v>0</v>
      </c>
      <c r="K130" s="215" t="s">
        <v>161</v>
      </c>
      <c r="L130" s="45"/>
      <c r="M130" s="220" t="s">
        <v>19</v>
      </c>
      <c r="N130" s="221" t="s">
        <v>47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255</v>
      </c>
      <c r="AT130" s="224" t="s">
        <v>157</v>
      </c>
      <c r="AU130" s="224" t="s">
        <v>86</v>
      </c>
      <c r="AY130" s="18" t="s">
        <v>155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84</v>
      </c>
      <c r="BK130" s="225">
        <f>ROUND(I130*H130,2)</f>
        <v>0</v>
      </c>
      <c r="BL130" s="18" t="s">
        <v>255</v>
      </c>
      <c r="BM130" s="224" t="s">
        <v>2376</v>
      </c>
    </row>
    <row r="131" s="2" customFormat="1">
      <c r="A131" s="39"/>
      <c r="B131" s="40"/>
      <c r="C131" s="41"/>
      <c r="D131" s="226" t="s">
        <v>164</v>
      </c>
      <c r="E131" s="41"/>
      <c r="F131" s="227" t="s">
        <v>2377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164</v>
      </c>
      <c r="AU131" s="18" t="s">
        <v>86</v>
      </c>
    </row>
    <row r="132" s="2" customFormat="1" ht="44.25" customHeight="1">
      <c r="A132" s="39"/>
      <c r="B132" s="40"/>
      <c r="C132" s="213" t="s">
        <v>212</v>
      </c>
      <c r="D132" s="213" t="s">
        <v>157</v>
      </c>
      <c r="E132" s="214" t="s">
        <v>2378</v>
      </c>
      <c r="F132" s="215" t="s">
        <v>2379</v>
      </c>
      <c r="G132" s="216" t="s">
        <v>322</v>
      </c>
      <c r="H132" s="217">
        <v>17</v>
      </c>
      <c r="I132" s="218"/>
      <c r="J132" s="219">
        <f>ROUND(I132*H132,2)</f>
        <v>0</v>
      </c>
      <c r="K132" s="215" t="s">
        <v>161</v>
      </c>
      <c r="L132" s="45"/>
      <c r="M132" s="220" t="s">
        <v>19</v>
      </c>
      <c r="N132" s="221" t="s">
        <v>47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255</v>
      </c>
      <c r="AT132" s="224" t="s">
        <v>157</v>
      </c>
      <c r="AU132" s="224" t="s">
        <v>86</v>
      </c>
      <c r="AY132" s="18" t="s">
        <v>155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84</v>
      </c>
      <c r="BK132" s="225">
        <f>ROUND(I132*H132,2)</f>
        <v>0</v>
      </c>
      <c r="BL132" s="18" t="s">
        <v>255</v>
      </c>
      <c r="BM132" s="224" t="s">
        <v>2380</v>
      </c>
    </row>
    <row r="133" s="2" customFormat="1">
      <c r="A133" s="39"/>
      <c r="B133" s="40"/>
      <c r="C133" s="41"/>
      <c r="D133" s="226" t="s">
        <v>164</v>
      </c>
      <c r="E133" s="41"/>
      <c r="F133" s="227" t="s">
        <v>2381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164</v>
      </c>
      <c r="AU133" s="18" t="s">
        <v>86</v>
      </c>
    </row>
    <row r="134" s="2" customFormat="1" ht="24.15" customHeight="1">
      <c r="A134" s="39"/>
      <c r="B134" s="40"/>
      <c r="C134" s="253" t="s">
        <v>219</v>
      </c>
      <c r="D134" s="253" t="s">
        <v>229</v>
      </c>
      <c r="E134" s="254" t="s">
        <v>2382</v>
      </c>
      <c r="F134" s="255" t="s">
        <v>2383</v>
      </c>
      <c r="G134" s="256" t="s">
        <v>322</v>
      </c>
      <c r="H134" s="257">
        <v>17</v>
      </c>
      <c r="I134" s="258"/>
      <c r="J134" s="259">
        <f>ROUND(I134*H134,2)</f>
        <v>0</v>
      </c>
      <c r="K134" s="255" t="s">
        <v>161</v>
      </c>
      <c r="L134" s="260"/>
      <c r="M134" s="261" t="s">
        <v>19</v>
      </c>
      <c r="N134" s="262" t="s">
        <v>47</v>
      </c>
      <c r="O134" s="85"/>
      <c r="P134" s="222">
        <f>O134*H134</f>
        <v>0</v>
      </c>
      <c r="Q134" s="222">
        <v>0.00011</v>
      </c>
      <c r="R134" s="222">
        <f>Q134*H134</f>
        <v>0.0018700000000000001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356</v>
      </c>
      <c r="AT134" s="224" t="s">
        <v>229</v>
      </c>
      <c r="AU134" s="224" t="s">
        <v>86</v>
      </c>
      <c r="AY134" s="18" t="s">
        <v>155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84</v>
      </c>
      <c r="BK134" s="225">
        <f>ROUND(I134*H134,2)</f>
        <v>0</v>
      </c>
      <c r="BL134" s="18" t="s">
        <v>255</v>
      </c>
      <c r="BM134" s="224" t="s">
        <v>2384</v>
      </c>
    </row>
    <row r="135" s="2" customFormat="1" ht="37.8" customHeight="1">
      <c r="A135" s="39"/>
      <c r="B135" s="40"/>
      <c r="C135" s="213" t="s">
        <v>86</v>
      </c>
      <c r="D135" s="213" t="s">
        <v>157</v>
      </c>
      <c r="E135" s="214" t="s">
        <v>2385</v>
      </c>
      <c r="F135" s="215" t="s">
        <v>2386</v>
      </c>
      <c r="G135" s="216" t="s">
        <v>322</v>
      </c>
      <c r="H135" s="217">
        <v>18</v>
      </c>
      <c r="I135" s="218"/>
      <c r="J135" s="219">
        <f>ROUND(I135*H135,2)</f>
        <v>0</v>
      </c>
      <c r="K135" s="215" t="s">
        <v>161</v>
      </c>
      <c r="L135" s="45"/>
      <c r="M135" s="220" t="s">
        <v>19</v>
      </c>
      <c r="N135" s="221" t="s">
        <v>47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7.8999999999999996E-05</v>
      </c>
      <c r="T135" s="223">
        <f>S135*H135</f>
        <v>0.0014219999999999999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255</v>
      </c>
      <c r="AT135" s="224" t="s">
        <v>157</v>
      </c>
      <c r="AU135" s="224" t="s">
        <v>86</v>
      </c>
      <c r="AY135" s="18" t="s">
        <v>155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84</v>
      </c>
      <c r="BK135" s="225">
        <f>ROUND(I135*H135,2)</f>
        <v>0</v>
      </c>
      <c r="BL135" s="18" t="s">
        <v>255</v>
      </c>
      <c r="BM135" s="224" t="s">
        <v>2387</v>
      </c>
    </row>
    <row r="136" s="2" customFormat="1">
      <c r="A136" s="39"/>
      <c r="B136" s="40"/>
      <c r="C136" s="41"/>
      <c r="D136" s="226" t="s">
        <v>164</v>
      </c>
      <c r="E136" s="41"/>
      <c r="F136" s="227" t="s">
        <v>2388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164</v>
      </c>
      <c r="AU136" s="18" t="s">
        <v>86</v>
      </c>
    </row>
    <row r="137" s="2" customFormat="1" ht="49.05" customHeight="1">
      <c r="A137" s="39"/>
      <c r="B137" s="40"/>
      <c r="C137" s="213" t="s">
        <v>224</v>
      </c>
      <c r="D137" s="213" t="s">
        <v>157</v>
      </c>
      <c r="E137" s="214" t="s">
        <v>2389</v>
      </c>
      <c r="F137" s="215" t="s">
        <v>2390</v>
      </c>
      <c r="G137" s="216" t="s">
        <v>322</v>
      </c>
      <c r="H137" s="217">
        <v>25</v>
      </c>
      <c r="I137" s="218"/>
      <c r="J137" s="219">
        <f>ROUND(I137*H137,2)</f>
        <v>0</v>
      </c>
      <c r="K137" s="215" t="s">
        <v>161</v>
      </c>
      <c r="L137" s="45"/>
      <c r="M137" s="220" t="s">
        <v>19</v>
      </c>
      <c r="N137" s="221" t="s">
        <v>47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255</v>
      </c>
      <c r="AT137" s="224" t="s">
        <v>157</v>
      </c>
      <c r="AU137" s="224" t="s">
        <v>86</v>
      </c>
      <c r="AY137" s="18" t="s">
        <v>155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84</v>
      </c>
      <c r="BK137" s="225">
        <f>ROUND(I137*H137,2)</f>
        <v>0</v>
      </c>
      <c r="BL137" s="18" t="s">
        <v>255</v>
      </c>
      <c r="BM137" s="224" t="s">
        <v>2391</v>
      </c>
    </row>
    <row r="138" s="2" customFormat="1">
      <c r="A138" s="39"/>
      <c r="B138" s="40"/>
      <c r="C138" s="41"/>
      <c r="D138" s="226" t="s">
        <v>164</v>
      </c>
      <c r="E138" s="41"/>
      <c r="F138" s="227" t="s">
        <v>2392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164</v>
      </c>
      <c r="AU138" s="18" t="s">
        <v>86</v>
      </c>
    </row>
    <row r="139" s="2" customFormat="1" ht="24.15" customHeight="1">
      <c r="A139" s="39"/>
      <c r="B139" s="40"/>
      <c r="C139" s="253" t="s">
        <v>8</v>
      </c>
      <c r="D139" s="253" t="s">
        <v>229</v>
      </c>
      <c r="E139" s="254" t="s">
        <v>2393</v>
      </c>
      <c r="F139" s="255" t="s">
        <v>2394</v>
      </c>
      <c r="G139" s="256" t="s">
        <v>322</v>
      </c>
      <c r="H139" s="257">
        <v>25</v>
      </c>
      <c r="I139" s="258"/>
      <c r="J139" s="259">
        <f>ROUND(I139*H139,2)</f>
        <v>0</v>
      </c>
      <c r="K139" s="255" t="s">
        <v>161</v>
      </c>
      <c r="L139" s="260"/>
      <c r="M139" s="261" t="s">
        <v>19</v>
      </c>
      <c r="N139" s="262" t="s">
        <v>47</v>
      </c>
      <c r="O139" s="85"/>
      <c r="P139" s="222">
        <f>O139*H139</f>
        <v>0</v>
      </c>
      <c r="Q139" s="222">
        <v>0.00010000000000000001</v>
      </c>
      <c r="R139" s="222">
        <f>Q139*H139</f>
        <v>0.0025000000000000001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356</v>
      </c>
      <c r="AT139" s="224" t="s">
        <v>229</v>
      </c>
      <c r="AU139" s="224" t="s">
        <v>86</v>
      </c>
      <c r="AY139" s="18" t="s">
        <v>155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84</v>
      </c>
      <c r="BK139" s="225">
        <f>ROUND(I139*H139,2)</f>
        <v>0</v>
      </c>
      <c r="BL139" s="18" t="s">
        <v>255</v>
      </c>
      <c r="BM139" s="224" t="s">
        <v>2395</v>
      </c>
    </row>
    <row r="140" s="2" customFormat="1" ht="49.05" customHeight="1">
      <c r="A140" s="39"/>
      <c r="B140" s="40"/>
      <c r="C140" s="213" t="s">
        <v>174</v>
      </c>
      <c r="D140" s="213" t="s">
        <v>157</v>
      </c>
      <c r="E140" s="214" t="s">
        <v>2396</v>
      </c>
      <c r="F140" s="215" t="s">
        <v>2397</v>
      </c>
      <c r="G140" s="216" t="s">
        <v>322</v>
      </c>
      <c r="H140" s="217">
        <v>25</v>
      </c>
      <c r="I140" s="218"/>
      <c r="J140" s="219">
        <f>ROUND(I140*H140,2)</f>
        <v>0</v>
      </c>
      <c r="K140" s="215" t="s">
        <v>161</v>
      </c>
      <c r="L140" s="45"/>
      <c r="M140" s="220" t="s">
        <v>19</v>
      </c>
      <c r="N140" s="221" t="s">
        <v>47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7.8999999999999996E-05</v>
      </c>
      <c r="T140" s="223">
        <f>S140*H140</f>
        <v>0.0019749999999999998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255</v>
      </c>
      <c r="AT140" s="224" t="s">
        <v>157</v>
      </c>
      <c r="AU140" s="224" t="s">
        <v>86</v>
      </c>
      <c r="AY140" s="18" t="s">
        <v>155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84</v>
      </c>
      <c r="BK140" s="225">
        <f>ROUND(I140*H140,2)</f>
        <v>0</v>
      </c>
      <c r="BL140" s="18" t="s">
        <v>255</v>
      </c>
      <c r="BM140" s="224" t="s">
        <v>2398</v>
      </c>
    </row>
    <row r="141" s="2" customFormat="1">
      <c r="A141" s="39"/>
      <c r="B141" s="40"/>
      <c r="C141" s="41"/>
      <c r="D141" s="226" t="s">
        <v>164</v>
      </c>
      <c r="E141" s="41"/>
      <c r="F141" s="227" t="s">
        <v>2399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164</v>
      </c>
      <c r="AU141" s="18" t="s">
        <v>86</v>
      </c>
    </row>
    <row r="142" s="2" customFormat="1" ht="49.05" customHeight="1">
      <c r="A142" s="39"/>
      <c r="B142" s="40"/>
      <c r="C142" s="213" t="s">
        <v>84</v>
      </c>
      <c r="D142" s="213" t="s">
        <v>157</v>
      </c>
      <c r="E142" s="214" t="s">
        <v>2400</v>
      </c>
      <c r="F142" s="215" t="s">
        <v>2401</v>
      </c>
      <c r="G142" s="216" t="s">
        <v>322</v>
      </c>
      <c r="H142" s="217">
        <v>15</v>
      </c>
      <c r="I142" s="218"/>
      <c r="J142" s="219">
        <f>ROUND(I142*H142,2)</f>
        <v>0</v>
      </c>
      <c r="K142" s="215" t="s">
        <v>161</v>
      </c>
      <c r="L142" s="45"/>
      <c r="M142" s="220" t="s">
        <v>19</v>
      </c>
      <c r="N142" s="221" t="s">
        <v>47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0.00080000000000000004</v>
      </c>
      <c r="T142" s="223">
        <f>S142*H142</f>
        <v>0.012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255</v>
      </c>
      <c r="AT142" s="224" t="s">
        <v>157</v>
      </c>
      <c r="AU142" s="224" t="s">
        <v>86</v>
      </c>
      <c r="AY142" s="18" t="s">
        <v>155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84</v>
      </c>
      <c r="BK142" s="225">
        <f>ROUND(I142*H142,2)</f>
        <v>0</v>
      </c>
      <c r="BL142" s="18" t="s">
        <v>255</v>
      </c>
      <c r="BM142" s="224" t="s">
        <v>2402</v>
      </c>
    </row>
    <row r="143" s="2" customFormat="1">
      <c r="A143" s="39"/>
      <c r="B143" s="40"/>
      <c r="C143" s="41"/>
      <c r="D143" s="226" t="s">
        <v>164</v>
      </c>
      <c r="E143" s="41"/>
      <c r="F143" s="227" t="s">
        <v>2403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164</v>
      </c>
      <c r="AU143" s="18" t="s">
        <v>86</v>
      </c>
    </row>
    <row r="144" s="2" customFormat="1" ht="49.05" customHeight="1">
      <c r="A144" s="39"/>
      <c r="B144" s="40"/>
      <c r="C144" s="213" t="s">
        <v>255</v>
      </c>
      <c r="D144" s="213" t="s">
        <v>157</v>
      </c>
      <c r="E144" s="214" t="s">
        <v>2404</v>
      </c>
      <c r="F144" s="215" t="s">
        <v>2405</v>
      </c>
      <c r="G144" s="216" t="s">
        <v>322</v>
      </c>
      <c r="H144" s="217">
        <v>20</v>
      </c>
      <c r="I144" s="218"/>
      <c r="J144" s="219">
        <f>ROUND(I144*H144,2)</f>
        <v>0</v>
      </c>
      <c r="K144" s="215" t="s">
        <v>161</v>
      </c>
      <c r="L144" s="45"/>
      <c r="M144" s="220" t="s">
        <v>19</v>
      </c>
      <c r="N144" s="221" t="s">
        <v>47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255</v>
      </c>
      <c r="AT144" s="224" t="s">
        <v>157</v>
      </c>
      <c r="AU144" s="224" t="s">
        <v>86</v>
      </c>
      <c r="AY144" s="18" t="s">
        <v>155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84</v>
      </c>
      <c r="BK144" s="225">
        <f>ROUND(I144*H144,2)</f>
        <v>0</v>
      </c>
      <c r="BL144" s="18" t="s">
        <v>255</v>
      </c>
      <c r="BM144" s="224" t="s">
        <v>2406</v>
      </c>
    </row>
    <row r="145" s="2" customFormat="1">
      <c r="A145" s="39"/>
      <c r="B145" s="40"/>
      <c r="C145" s="41"/>
      <c r="D145" s="226" t="s">
        <v>164</v>
      </c>
      <c r="E145" s="41"/>
      <c r="F145" s="227" t="s">
        <v>2407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164</v>
      </c>
      <c r="AU145" s="18" t="s">
        <v>86</v>
      </c>
    </row>
    <row r="146" s="2" customFormat="1" ht="24.15" customHeight="1">
      <c r="A146" s="39"/>
      <c r="B146" s="40"/>
      <c r="C146" s="253" t="s">
        <v>260</v>
      </c>
      <c r="D146" s="253" t="s">
        <v>229</v>
      </c>
      <c r="E146" s="254" t="s">
        <v>2408</v>
      </c>
      <c r="F146" s="255" t="s">
        <v>2409</v>
      </c>
      <c r="G146" s="256" t="s">
        <v>322</v>
      </c>
      <c r="H146" s="257">
        <v>20</v>
      </c>
      <c r="I146" s="258"/>
      <c r="J146" s="259">
        <f>ROUND(I146*H146,2)</f>
        <v>0</v>
      </c>
      <c r="K146" s="255" t="s">
        <v>161</v>
      </c>
      <c r="L146" s="260"/>
      <c r="M146" s="261" t="s">
        <v>19</v>
      </c>
      <c r="N146" s="262" t="s">
        <v>47</v>
      </c>
      <c r="O146" s="85"/>
      <c r="P146" s="222">
        <f>O146*H146</f>
        <v>0</v>
      </c>
      <c r="Q146" s="222">
        <v>0.0012999999999999999</v>
      </c>
      <c r="R146" s="222">
        <f>Q146*H146</f>
        <v>0.025999999999999999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356</v>
      </c>
      <c r="AT146" s="224" t="s">
        <v>229</v>
      </c>
      <c r="AU146" s="224" t="s">
        <v>86</v>
      </c>
      <c r="AY146" s="18" t="s">
        <v>155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84</v>
      </c>
      <c r="BK146" s="225">
        <f>ROUND(I146*H146,2)</f>
        <v>0</v>
      </c>
      <c r="BL146" s="18" t="s">
        <v>255</v>
      </c>
      <c r="BM146" s="224" t="s">
        <v>2410</v>
      </c>
    </row>
    <row r="147" s="2" customFormat="1" ht="49.05" customHeight="1">
      <c r="A147" s="39"/>
      <c r="B147" s="40"/>
      <c r="C147" s="213" t="s">
        <v>7</v>
      </c>
      <c r="D147" s="213" t="s">
        <v>157</v>
      </c>
      <c r="E147" s="214" t="s">
        <v>882</v>
      </c>
      <c r="F147" s="215" t="s">
        <v>883</v>
      </c>
      <c r="G147" s="216" t="s">
        <v>340</v>
      </c>
      <c r="H147" s="217">
        <v>0.087999999999999995</v>
      </c>
      <c r="I147" s="218"/>
      <c r="J147" s="219">
        <f>ROUND(I147*H147,2)</f>
        <v>0</v>
      </c>
      <c r="K147" s="215" t="s">
        <v>161</v>
      </c>
      <c r="L147" s="45"/>
      <c r="M147" s="220" t="s">
        <v>19</v>
      </c>
      <c r="N147" s="221" t="s">
        <v>47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255</v>
      </c>
      <c r="AT147" s="224" t="s">
        <v>157</v>
      </c>
      <c r="AU147" s="224" t="s">
        <v>86</v>
      </c>
      <c r="AY147" s="18" t="s">
        <v>155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84</v>
      </c>
      <c r="BK147" s="225">
        <f>ROUND(I147*H147,2)</f>
        <v>0</v>
      </c>
      <c r="BL147" s="18" t="s">
        <v>255</v>
      </c>
      <c r="BM147" s="224" t="s">
        <v>2411</v>
      </c>
    </row>
    <row r="148" s="2" customFormat="1">
      <c r="A148" s="39"/>
      <c r="B148" s="40"/>
      <c r="C148" s="41"/>
      <c r="D148" s="226" t="s">
        <v>164</v>
      </c>
      <c r="E148" s="41"/>
      <c r="F148" s="227" t="s">
        <v>885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164</v>
      </c>
      <c r="AU148" s="18" t="s">
        <v>86</v>
      </c>
    </row>
    <row r="149" s="12" customFormat="1" ht="25.92" customHeight="1">
      <c r="A149" s="12"/>
      <c r="B149" s="197"/>
      <c r="C149" s="198"/>
      <c r="D149" s="199" t="s">
        <v>75</v>
      </c>
      <c r="E149" s="200" t="s">
        <v>428</v>
      </c>
      <c r="F149" s="200" t="s">
        <v>429</v>
      </c>
      <c r="G149" s="198"/>
      <c r="H149" s="198"/>
      <c r="I149" s="201"/>
      <c r="J149" s="202">
        <f>BK149</f>
        <v>0</v>
      </c>
      <c r="K149" s="198"/>
      <c r="L149" s="203"/>
      <c r="M149" s="204"/>
      <c r="N149" s="205"/>
      <c r="O149" s="205"/>
      <c r="P149" s="206">
        <f>SUM(P150:P155)</f>
        <v>0</v>
      </c>
      <c r="Q149" s="205"/>
      <c r="R149" s="206">
        <f>SUM(R150:R155)</f>
        <v>0</v>
      </c>
      <c r="S149" s="205"/>
      <c r="T149" s="207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162</v>
      </c>
      <c r="AT149" s="209" t="s">
        <v>75</v>
      </c>
      <c r="AU149" s="209" t="s">
        <v>76</v>
      </c>
      <c r="AY149" s="208" t="s">
        <v>155</v>
      </c>
      <c r="BK149" s="210">
        <f>SUM(BK150:BK155)</f>
        <v>0</v>
      </c>
    </row>
    <row r="150" s="2" customFormat="1" ht="24.15" customHeight="1">
      <c r="A150" s="39"/>
      <c r="B150" s="40"/>
      <c r="C150" s="213" t="s">
        <v>270</v>
      </c>
      <c r="D150" s="213" t="s">
        <v>157</v>
      </c>
      <c r="E150" s="214" t="s">
        <v>886</v>
      </c>
      <c r="F150" s="215" t="s">
        <v>887</v>
      </c>
      <c r="G150" s="216" t="s">
        <v>433</v>
      </c>
      <c r="H150" s="217">
        <v>50</v>
      </c>
      <c r="I150" s="218"/>
      <c r="J150" s="219">
        <f>ROUND(I150*H150,2)</f>
        <v>0</v>
      </c>
      <c r="K150" s="215" t="s">
        <v>161</v>
      </c>
      <c r="L150" s="45"/>
      <c r="M150" s="220" t="s">
        <v>19</v>
      </c>
      <c r="N150" s="221" t="s">
        <v>47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434</v>
      </c>
      <c r="AT150" s="224" t="s">
        <v>157</v>
      </c>
      <c r="AU150" s="224" t="s">
        <v>84</v>
      </c>
      <c r="AY150" s="18" t="s">
        <v>155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84</v>
      </c>
      <c r="BK150" s="225">
        <f>ROUND(I150*H150,2)</f>
        <v>0</v>
      </c>
      <c r="BL150" s="18" t="s">
        <v>434</v>
      </c>
      <c r="BM150" s="224" t="s">
        <v>2412</v>
      </c>
    </row>
    <row r="151" s="2" customFormat="1">
      <c r="A151" s="39"/>
      <c r="B151" s="40"/>
      <c r="C151" s="41"/>
      <c r="D151" s="226" t="s">
        <v>164</v>
      </c>
      <c r="E151" s="41"/>
      <c r="F151" s="227" t="s">
        <v>889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164</v>
      </c>
      <c r="AU151" s="18" t="s">
        <v>84</v>
      </c>
    </row>
    <row r="152" s="14" customFormat="1">
      <c r="A152" s="14"/>
      <c r="B152" s="243"/>
      <c r="C152" s="244"/>
      <c r="D152" s="233" t="s">
        <v>166</v>
      </c>
      <c r="E152" s="245" t="s">
        <v>19</v>
      </c>
      <c r="F152" s="246" t="s">
        <v>2413</v>
      </c>
      <c r="G152" s="244"/>
      <c r="H152" s="245" t="s">
        <v>19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166</v>
      </c>
      <c r="AU152" s="252" t="s">
        <v>84</v>
      </c>
      <c r="AV152" s="14" t="s">
        <v>84</v>
      </c>
      <c r="AW152" s="14" t="s">
        <v>37</v>
      </c>
      <c r="AX152" s="14" t="s">
        <v>76</v>
      </c>
      <c r="AY152" s="252" t="s">
        <v>155</v>
      </c>
    </row>
    <row r="153" s="13" customFormat="1">
      <c r="A153" s="13"/>
      <c r="B153" s="231"/>
      <c r="C153" s="232"/>
      <c r="D153" s="233" t="s">
        <v>166</v>
      </c>
      <c r="E153" s="234" t="s">
        <v>19</v>
      </c>
      <c r="F153" s="235" t="s">
        <v>635</v>
      </c>
      <c r="G153" s="232"/>
      <c r="H153" s="236">
        <v>50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166</v>
      </c>
      <c r="AU153" s="242" t="s">
        <v>84</v>
      </c>
      <c r="AV153" s="13" t="s">
        <v>86</v>
      </c>
      <c r="AW153" s="13" t="s">
        <v>37</v>
      </c>
      <c r="AX153" s="13" t="s">
        <v>84</v>
      </c>
      <c r="AY153" s="242" t="s">
        <v>155</v>
      </c>
    </row>
    <row r="154" s="2" customFormat="1" ht="33" customHeight="1">
      <c r="A154" s="39"/>
      <c r="B154" s="40"/>
      <c r="C154" s="213" t="s">
        <v>265</v>
      </c>
      <c r="D154" s="213" t="s">
        <v>157</v>
      </c>
      <c r="E154" s="214" t="s">
        <v>2414</v>
      </c>
      <c r="F154" s="215" t="s">
        <v>2415</v>
      </c>
      <c r="G154" s="216" t="s">
        <v>433</v>
      </c>
      <c r="H154" s="217">
        <v>25</v>
      </c>
      <c r="I154" s="218"/>
      <c r="J154" s="219">
        <f>ROUND(I154*H154,2)</f>
        <v>0</v>
      </c>
      <c r="K154" s="215" t="s">
        <v>161</v>
      </c>
      <c r="L154" s="45"/>
      <c r="M154" s="220" t="s">
        <v>19</v>
      </c>
      <c r="N154" s="221" t="s">
        <v>47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434</v>
      </c>
      <c r="AT154" s="224" t="s">
        <v>157</v>
      </c>
      <c r="AU154" s="224" t="s">
        <v>84</v>
      </c>
      <c r="AY154" s="18" t="s">
        <v>155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84</v>
      </c>
      <c r="BK154" s="225">
        <f>ROUND(I154*H154,2)</f>
        <v>0</v>
      </c>
      <c r="BL154" s="18" t="s">
        <v>434</v>
      </c>
      <c r="BM154" s="224" t="s">
        <v>2416</v>
      </c>
    </row>
    <row r="155" s="2" customFormat="1">
      <c r="A155" s="39"/>
      <c r="B155" s="40"/>
      <c r="C155" s="41"/>
      <c r="D155" s="226" t="s">
        <v>164</v>
      </c>
      <c r="E155" s="41"/>
      <c r="F155" s="227" t="s">
        <v>2417</v>
      </c>
      <c r="G155" s="41"/>
      <c r="H155" s="41"/>
      <c r="I155" s="228"/>
      <c r="J155" s="41"/>
      <c r="K155" s="41"/>
      <c r="L155" s="45"/>
      <c r="M155" s="278"/>
      <c r="N155" s="279"/>
      <c r="O155" s="280"/>
      <c r="P155" s="280"/>
      <c r="Q155" s="280"/>
      <c r="R155" s="280"/>
      <c r="S155" s="280"/>
      <c r="T155" s="281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164</v>
      </c>
      <c r="AU155" s="18" t="s">
        <v>84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8uCKLNA2phhCCCK5WIncbJTe7HrqMbl4dZg/QnCnC+1YLlBIgnJgFWfrOT89FPNpfIqmrBThGXrKEQdvj04GHQ==" hashValue="ZrGiuCF8eRCFY0MiLLY7cApAXyQsux3fOCbBdvue3Pm6i0ynRPk91UdSKOwj43GxpXr4Kyw1DWFNshEa1IDPZQ==" algorithmName="SHA-512" password="CC35"/>
  <autoFilter ref="C92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611315101"/>
    <hyperlink ref="F100" r:id="rId2" display="https://podminky.urs.cz/item/CS_URS_2024_02/612315101"/>
    <hyperlink ref="F104" r:id="rId3" display="https://podminky.urs.cz/item/CS_URS_2024_02/949101111"/>
    <hyperlink ref="F106" r:id="rId4" display="https://podminky.urs.cz/item/CS_URS_2024_02/974031121"/>
    <hyperlink ref="F109" r:id="rId5" display="https://podminky.urs.cz/item/CS_URS_2024_02/997013211"/>
    <hyperlink ref="F111" r:id="rId6" display="https://podminky.urs.cz/item/CS_URS_2024_02/997013501"/>
    <hyperlink ref="F113" r:id="rId7" display="https://podminky.urs.cz/item/CS_URS_2024_02/997013509"/>
    <hyperlink ref="F116" r:id="rId8" display="https://podminky.urs.cz/item/CS_URS_2024_02/997013871"/>
    <hyperlink ref="F119" r:id="rId9" display="https://podminky.urs.cz/item/CS_URS_2024_02/998018001"/>
    <hyperlink ref="F123" r:id="rId10" display="https://podminky.urs.cz/item/CS_URS_2024_02/741120001"/>
    <hyperlink ref="F129" r:id="rId11" display="https://podminky.urs.cz/item/CS_URS_2024_02/741125871"/>
    <hyperlink ref="F131" r:id="rId12" display="https://podminky.urs.cz/item/CS_URS_2024_02/741130001"/>
    <hyperlink ref="F133" r:id="rId13" display="https://podminky.urs.cz/item/CS_URS_2024_02/741310031"/>
    <hyperlink ref="F136" r:id="rId14" display="https://podminky.urs.cz/item/CS_URS_2024_02/741311833"/>
    <hyperlink ref="F138" r:id="rId15" display="https://podminky.urs.cz/item/CS_URS_2024_02/741313003"/>
    <hyperlink ref="F141" r:id="rId16" display="https://podminky.urs.cz/item/CS_URS_2024_02/741315833"/>
    <hyperlink ref="F143" r:id="rId17" display="https://podminky.urs.cz/item/CS_URS_2024_02/741371841"/>
    <hyperlink ref="F145" r:id="rId18" display="https://podminky.urs.cz/item/CS_URS_2024_02/741372062"/>
    <hyperlink ref="F148" r:id="rId19" display="https://podminky.urs.cz/item/CS_URS_2024_02/998741121"/>
    <hyperlink ref="F151" r:id="rId20" display="https://podminky.urs.cz/item/CS_URS_2024_02/HZS2231"/>
    <hyperlink ref="F155" r:id="rId21" display="https://podminky.urs.cz/item/CS_URS_2024_02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86</v>
      </c>
    </row>
    <row r="4" s="1" customFormat="1" ht="24.96" customHeight="1">
      <c r="B4" s="21"/>
      <c r="D4" s="141" t="s">
        <v>122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Technické zhodnocení fotbalového hřiště UMT areál Viktoria, Mariánské Lázně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123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2418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24. 1. 2024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">
        <v>34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35</v>
      </c>
      <c r="F21" s="39"/>
      <c r="G21" s="39"/>
      <c r="H21" s="39"/>
      <c r="I21" s="143" t="s">
        <v>29</v>
      </c>
      <c r="J21" s="134" t="s">
        <v>36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38</v>
      </c>
      <c r="E23" s="39"/>
      <c r="F23" s="39"/>
      <c r="G23" s="39"/>
      <c r="H23" s="39"/>
      <c r="I23" s="143" t="s">
        <v>26</v>
      </c>
      <c r="J23" s="134" t="str">
        <f>IF('Rekapitulace stavby'!AN19="","",'Rekapitulace stavby'!AN19)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3" t="s">
        <v>29</v>
      </c>
      <c r="J24" s="134" t="str">
        <f>IF('Rekapitulace stavby'!AN20="","",'Rekapitulace stavby'!AN20)</f>
        <v/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40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8"/>
      <c r="B27" s="149"/>
      <c r="C27" s="148"/>
      <c r="D27" s="148"/>
      <c r="E27" s="150" t="s">
        <v>41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42</v>
      </c>
      <c r="E30" s="39"/>
      <c r="F30" s="39"/>
      <c r="G30" s="39"/>
      <c r="H30" s="39"/>
      <c r="I30" s="39"/>
      <c r="J30" s="154">
        <f>ROUND(J86,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44</v>
      </c>
      <c r="G32" s="39"/>
      <c r="H32" s="39"/>
      <c r="I32" s="155" t="s">
        <v>43</v>
      </c>
      <c r="J32" s="155" t="s">
        <v>45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46</v>
      </c>
      <c r="E33" s="143" t="s">
        <v>47</v>
      </c>
      <c r="F33" s="157">
        <f>ROUND((SUM(BE86:BE128)),  2)</f>
        <v>0</v>
      </c>
      <c r="G33" s="39"/>
      <c r="H33" s="39"/>
      <c r="I33" s="158">
        <v>0.20999999999999999</v>
      </c>
      <c r="J33" s="157">
        <f>ROUND(((SUM(BE86:BE128))*I33),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48</v>
      </c>
      <c r="F34" s="157">
        <f>ROUND((SUM(BF86:BF128)),  2)</f>
        <v>0</v>
      </c>
      <c r="G34" s="39"/>
      <c r="H34" s="39"/>
      <c r="I34" s="158">
        <v>0.12</v>
      </c>
      <c r="J34" s="157">
        <f>ROUND(((SUM(BF86:BF128))*I34),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49</v>
      </c>
      <c r="F35" s="157">
        <f>ROUND((SUM(BG86:BG128)),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50</v>
      </c>
      <c r="F36" s="157">
        <f>ROUND((SUM(BH86:BH128)),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51</v>
      </c>
      <c r="F37" s="157">
        <f>ROUND((SUM(BI86:BI128)),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52</v>
      </c>
      <c r="E39" s="161"/>
      <c r="F39" s="161"/>
      <c r="G39" s="162" t="s">
        <v>53</v>
      </c>
      <c r="H39" s="163" t="s">
        <v>54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125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26.25" customHeight="1">
      <c r="A48" s="39"/>
      <c r="B48" s="40"/>
      <c r="C48" s="41"/>
      <c r="D48" s="41"/>
      <c r="E48" s="170" t="str">
        <f>E7</f>
        <v>Technické zhodnocení fotbalového hřiště UMT areál Viktoria, Mariánské Lázně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123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x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par.č.: 881, 126/7, 126/9</v>
      </c>
      <c r="G52" s="41"/>
      <c r="H52" s="41"/>
      <c r="I52" s="33" t="s">
        <v>23</v>
      </c>
      <c r="J52" s="73" t="str">
        <f>IF(J12="","",J12)</f>
        <v>24. 1. 2024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Mariánské Lázně</v>
      </c>
      <c r="G54" s="41"/>
      <c r="H54" s="41"/>
      <c r="I54" s="33" t="s">
        <v>33</v>
      </c>
      <c r="J54" s="37" t="str">
        <f>E21</f>
        <v>MSP Projekty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71" t="s">
        <v>126</v>
      </c>
      <c r="D57" s="172"/>
      <c r="E57" s="172"/>
      <c r="F57" s="172"/>
      <c r="G57" s="172"/>
      <c r="H57" s="172"/>
      <c r="I57" s="172"/>
      <c r="J57" s="173" t="s">
        <v>127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74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128</v>
      </c>
    </row>
    <row r="60" hidden="1" s="9" customFormat="1" ht="24.96" customHeight="1">
      <c r="A60" s="9"/>
      <c r="B60" s="175"/>
      <c r="C60" s="176"/>
      <c r="D60" s="177" t="s">
        <v>2158</v>
      </c>
      <c r="E60" s="178"/>
      <c r="F60" s="178"/>
      <c r="G60" s="178"/>
      <c r="H60" s="178"/>
      <c r="I60" s="178"/>
      <c r="J60" s="179">
        <f>J87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1"/>
      <c r="C61" s="126"/>
      <c r="D61" s="182" t="s">
        <v>2159</v>
      </c>
      <c r="E61" s="183"/>
      <c r="F61" s="183"/>
      <c r="G61" s="183"/>
      <c r="H61" s="183"/>
      <c r="I61" s="183"/>
      <c r="J61" s="184">
        <f>J88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81"/>
      <c r="C62" s="126"/>
      <c r="D62" s="182" t="s">
        <v>2419</v>
      </c>
      <c r="E62" s="183"/>
      <c r="F62" s="183"/>
      <c r="G62" s="183"/>
      <c r="H62" s="183"/>
      <c r="I62" s="183"/>
      <c r="J62" s="184">
        <f>J98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81"/>
      <c r="C63" s="126"/>
      <c r="D63" s="182" t="s">
        <v>2420</v>
      </c>
      <c r="E63" s="183"/>
      <c r="F63" s="183"/>
      <c r="G63" s="183"/>
      <c r="H63" s="183"/>
      <c r="I63" s="183"/>
      <c r="J63" s="184">
        <f>J107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81"/>
      <c r="C64" s="126"/>
      <c r="D64" s="182" t="s">
        <v>2421</v>
      </c>
      <c r="E64" s="183"/>
      <c r="F64" s="183"/>
      <c r="G64" s="183"/>
      <c r="H64" s="183"/>
      <c r="I64" s="183"/>
      <c r="J64" s="184">
        <f>J118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81"/>
      <c r="C65" s="126"/>
      <c r="D65" s="182" t="s">
        <v>2422</v>
      </c>
      <c r="E65" s="183"/>
      <c r="F65" s="183"/>
      <c r="G65" s="183"/>
      <c r="H65" s="183"/>
      <c r="I65" s="183"/>
      <c r="J65" s="184">
        <f>J121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1"/>
      <c r="C66" s="126"/>
      <c r="D66" s="182" t="s">
        <v>2160</v>
      </c>
      <c r="E66" s="183"/>
      <c r="F66" s="183"/>
      <c r="G66" s="183"/>
      <c r="H66" s="183"/>
      <c r="I66" s="183"/>
      <c r="J66" s="184">
        <f>J124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140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6.25" customHeight="1">
      <c r="A76" s="39"/>
      <c r="B76" s="40"/>
      <c r="C76" s="41"/>
      <c r="D76" s="41"/>
      <c r="E76" s="170" t="str">
        <f>E7</f>
        <v>Technické zhodnocení fotbalového hřiště UMT areál Viktoria, Mariánské Lázně</v>
      </c>
      <c r="F76" s="33"/>
      <c r="G76" s="33"/>
      <c r="H76" s="33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123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x - VRN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par.č.: 881, 126/7, 126/9</v>
      </c>
      <c r="G80" s="41"/>
      <c r="H80" s="41"/>
      <c r="I80" s="33" t="s">
        <v>23</v>
      </c>
      <c r="J80" s="73" t="str">
        <f>IF(J12="","",J12)</f>
        <v>24. 1. 2024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Mariánské Lázně</v>
      </c>
      <c r="G82" s="41"/>
      <c r="H82" s="41"/>
      <c r="I82" s="33" t="s">
        <v>33</v>
      </c>
      <c r="J82" s="37" t="str">
        <f>E21</f>
        <v>MSP Projekty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 xml:space="preserve"> 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141</v>
      </c>
      <c r="D85" s="189" t="s">
        <v>61</v>
      </c>
      <c r="E85" s="189" t="s">
        <v>57</v>
      </c>
      <c r="F85" s="189" t="s">
        <v>58</v>
      </c>
      <c r="G85" s="189" t="s">
        <v>142</v>
      </c>
      <c r="H85" s="189" t="s">
        <v>143</v>
      </c>
      <c r="I85" s="189" t="s">
        <v>144</v>
      </c>
      <c r="J85" s="189" t="s">
        <v>127</v>
      </c>
      <c r="K85" s="190" t="s">
        <v>145</v>
      </c>
      <c r="L85" s="191"/>
      <c r="M85" s="93" t="s">
        <v>19</v>
      </c>
      <c r="N85" s="94" t="s">
        <v>46</v>
      </c>
      <c r="O85" s="94" t="s">
        <v>146</v>
      </c>
      <c r="P85" s="94" t="s">
        <v>147</v>
      </c>
      <c r="Q85" s="94" t="s">
        <v>148</v>
      </c>
      <c r="R85" s="94" t="s">
        <v>149</v>
      </c>
      <c r="S85" s="94" t="s">
        <v>150</v>
      </c>
      <c r="T85" s="95" t="s">
        <v>151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152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128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75</v>
      </c>
      <c r="E87" s="200" t="s">
        <v>120</v>
      </c>
      <c r="F87" s="200" t="s">
        <v>2325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P88+P98+P107+P118+P121+P124</f>
        <v>0</v>
      </c>
      <c r="Q87" s="205"/>
      <c r="R87" s="206">
        <f>R88+R98+R107+R118+R121+R124</f>
        <v>0</v>
      </c>
      <c r="S87" s="205"/>
      <c r="T87" s="207">
        <f>T88+T98+T107+T118+T121+T124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183</v>
      </c>
      <c r="AT87" s="209" t="s">
        <v>75</v>
      </c>
      <c r="AU87" s="209" t="s">
        <v>76</v>
      </c>
      <c r="AY87" s="208" t="s">
        <v>155</v>
      </c>
      <c r="BK87" s="210">
        <f>BK88+BK98+BK107+BK118+BK121+BK124</f>
        <v>0</v>
      </c>
    </row>
    <row r="88" s="12" customFormat="1" ht="22.8" customHeight="1">
      <c r="A88" s="12"/>
      <c r="B88" s="197"/>
      <c r="C88" s="198"/>
      <c r="D88" s="199" t="s">
        <v>75</v>
      </c>
      <c r="E88" s="211" t="s">
        <v>2326</v>
      </c>
      <c r="F88" s="211" t="s">
        <v>2327</v>
      </c>
      <c r="G88" s="198"/>
      <c r="H88" s="198"/>
      <c r="I88" s="201"/>
      <c r="J88" s="212">
        <f>BK88</f>
        <v>0</v>
      </c>
      <c r="K88" s="198"/>
      <c r="L88" s="203"/>
      <c r="M88" s="204"/>
      <c r="N88" s="205"/>
      <c r="O88" s="205"/>
      <c r="P88" s="206">
        <f>SUM(P89:P97)</f>
        <v>0</v>
      </c>
      <c r="Q88" s="205"/>
      <c r="R88" s="206">
        <f>SUM(R89:R97)</f>
        <v>0</v>
      </c>
      <c r="S88" s="205"/>
      <c r="T88" s="207">
        <f>SUM(T89:T97)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183</v>
      </c>
      <c r="AT88" s="209" t="s">
        <v>75</v>
      </c>
      <c r="AU88" s="209" t="s">
        <v>84</v>
      </c>
      <c r="AY88" s="208" t="s">
        <v>155</v>
      </c>
      <c r="BK88" s="210">
        <f>SUM(BK89:BK97)</f>
        <v>0</v>
      </c>
    </row>
    <row r="89" s="2" customFormat="1" ht="16.5" customHeight="1">
      <c r="A89" s="39"/>
      <c r="B89" s="40"/>
      <c r="C89" s="213" t="s">
        <v>84</v>
      </c>
      <c r="D89" s="213" t="s">
        <v>157</v>
      </c>
      <c r="E89" s="214" t="s">
        <v>2423</v>
      </c>
      <c r="F89" s="215" t="s">
        <v>2424</v>
      </c>
      <c r="G89" s="216" t="s">
        <v>391</v>
      </c>
      <c r="H89" s="217">
        <v>1</v>
      </c>
      <c r="I89" s="218"/>
      <c r="J89" s="219">
        <f>ROUND(I89*H89,2)</f>
        <v>0</v>
      </c>
      <c r="K89" s="215" t="s">
        <v>161</v>
      </c>
      <c r="L89" s="45"/>
      <c r="M89" s="220" t="s">
        <v>19</v>
      </c>
      <c r="N89" s="221" t="s">
        <v>47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162</v>
      </c>
      <c r="AT89" s="224" t="s">
        <v>157</v>
      </c>
      <c r="AU89" s="224" t="s">
        <v>86</v>
      </c>
      <c r="AY89" s="18" t="s">
        <v>155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84</v>
      </c>
      <c r="BK89" s="225">
        <f>ROUND(I89*H89,2)</f>
        <v>0</v>
      </c>
      <c r="BL89" s="18" t="s">
        <v>162</v>
      </c>
      <c r="BM89" s="224" t="s">
        <v>2425</v>
      </c>
    </row>
    <row r="90" s="2" customFormat="1">
      <c r="A90" s="39"/>
      <c r="B90" s="40"/>
      <c r="C90" s="41"/>
      <c r="D90" s="226" t="s">
        <v>164</v>
      </c>
      <c r="E90" s="41"/>
      <c r="F90" s="227" t="s">
        <v>2426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164</v>
      </c>
      <c r="AU90" s="18" t="s">
        <v>86</v>
      </c>
    </row>
    <row r="91" s="2" customFormat="1" ht="16.5" customHeight="1">
      <c r="A91" s="39"/>
      <c r="B91" s="40"/>
      <c r="C91" s="213" t="s">
        <v>86</v>
      </c>
      <c r="D91" s="213" t="s">
        <v>157</v>
      </c>
      <c r="E91" s="214" t="s">
        <v>2427</v>
      </c>
      <c r="F91" s="215" t="s">
        <v>2428</v>
      </c>
      <c r="G91" s="216" t="s">
        <v>391</v>
      </c>
      <c r="H91" s="217">
        <v>1</v>
      </c>
      <c r="I91" s="218"/>
      <c r="J91" s="219">
        <f>ROUND(I91*H91,2)</f>
        <v>0</v>
      </c>
      <c r="K91" s="215" t="s">
        <v>161</v>
      </c>
      <c r="L91" s="45"/>
      <c r="M91" s="220" t="s">
        <v>19</v>
      </c>
      <c r="N91" s="221" t="s">
        <v>47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162</v>
      </c>
      <c r="AT91" s="224" t="s">
        <v>157</v>
      </c>
      <c r="AU91" s="224" t="s">
        <v>86</v>
      </c>
      <c r="AY91" s="18" t="s">
        <v>155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84</v>
      </c>
      <c r="BK91" s="225">
        <f>ROUND(I91*H91,2)</f>
        <v>0</v>
      </c>
      <c r="BL91" s="18" t="s">
        <v>162</v>
      </c>
      <c r="BM91" s="224" t="s">
        <v>2429</v>
      </c>
    </row>
    <row r="92" s="2" customFormat="1">
      <c r="A92" s="39"/>
      <c r="B92" s="40"/>
      <c r="C92" s="41"/>
      <c r="D92" s="226" t="s">
        <v>164</v>
      </c>
      <c r="E92" s="41"/>
      <c r="F92" s="227" t="s">
        <v>2430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164</v>
      </c>
      <c r="AU92" s="18" t="s">
        <v>86</v>
      </c>
    </row>
    <row r="93" s="2" customFormat="1" ht="16.5" customHeight="1">
      <c r="A93" s="39"/>
      <c r="B93" s="40"/>
      <c r="C93" s="213" t="s">
        <v>174</v>
      </c>
      <c r="D93" s="213" t="s">
        <v>157</v>
      </c>
      <c r="E93" s="214" t="s">
        <v>2431</v>
      </c>
      <c r="F93" s="215" t="s">
        <v>2432</v>
      </c>
      <c r="G93" s="216" t="s">
        <v>391</v>
      </c>
      <c r="H93" s="217">
        <v>1</v>
      </c>
      <c r="I93" s="218"/>
      <c r="J93" s="219">
        <f>ROUND(I93*H93,2)</f>
        <v>0</v>
      </c>
      <c r="K93" s="215" t="s">
        <v>161</v>
      </c>
      <c r="L93" s="45"/>
      <c r="M93" s="220" t="s">
        <v>19</v>
      </c>
      <c r="N93" s="221" t="s">
        <v>47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162</v>
      </c>
      <c r="AT93" s="224" t="s">
        <v>157</v>
      </c>
      <c r="AU93" s="224" t="s">
        <v>86</v>
      </c>
      <c r="AY93" s="18" t="s">
        <v>155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84</v>
      </c>
      <c r="BK93" s="225">
        <f>ROUND(I93*H93,2)</f>
        <v>0</v>
      </c>
      <c r="BL93" s="18" t="s">
        <v>162</v>
      </c>
      <c r="BM93" s="224" t="s">
        <v>2433</v>
      </c>
    </row>
    <row r="94" s="2" customFormat="1">
      <c r="A94" s="39"/>
      <c r="B94" s="40"/>
      <c r="C94" s="41"/>
      <c r="D94" s="226" t="s">
        <v>164</v>
      </c>
      <c r="E94" s="41"/>
      <c r="F94" s="227" t="s">
        <v>2434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164</v>
      </c>
      <c r="AU94" s="18" t="s">
        <v>86</v>
      </c>
    </row>
    <row r="95" s="2" customFormat="1" ht="16.5" customHeight="1">
      <c r="A95" s="39"/>
      <c r="B95" s="40"/>
      <c r="C95" s="213" t="s">
        <v>162</v>
      </c>
      <c r="D95" s="213" t="s">
        <v>157</v>
      </c>
      <c r="E95" s="214" t="s">
        <v>2328</v>
      </c>
      <c r="F95" s="215" t="s">
        <v>2329</v>
      </c>
      <c r="G95" s="216" t="s">
        <v>391</v>
      </c>
      <c r="H95" s="217">
        <v>1</v>
      </c>
      <c r="I95" s="218"/>
      <c r="J95" s="219">
        <f>ROUND(I95*H95,2)</f>
        <v>0</v>
      </c>
      <c r="K95" s="215" t="s">
        <v>161</v>
      </c>
      <c r="L95" s="45"/>
      <c r="M95" s="220" t="s">
        <v>19</v>
      </c>
      <c r="N95" s="221" t="s">
        <v>47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162</v>
      </c>
      <c r="AT95" s="224" t="s">
        <v>157</v>
      </c>
      <c r="AU95" s="224" t="s">
        <v>86</v>
      </c>
      <c r="AY95" s="18" t="s">
        <v>155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84</v>
      </c>
      <c r="BK95" s="225">
        <f>ROUND(I95*H95,2)</f>
        <v>0</v>
      </c>
      <c r="BL95" s="18" t="s">
        <v>162</v>
      </c>
      <c r="BM95" s="224" t="s">
        <v>2435</v>
      </c>
    </row>
    <row r="96" s="2" customFormat="1">
      <c r="A96" s="39"/>
      <c r="B96" s="40"/>
      <c r="C96" s="41"/>
      <c r="D96" s="226" t="s">
        <v>164</v>
      </c>
      <c r="E96" s="41"/>
      <c r="F96" s="227" t="s">
        <v>2331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164</v>
      </c>
      <c r="AU96" s="18" t="s">
        <v>86</v>
      </c>
    </row>
    <row r="97" s="2" customFormat="1">
      <c r="A97" s="39"/>
      <c r="B97" s="40"/>
      <c r="C97" s="41"/>
      <c r="D97" s="233" t="s">
        <v>286</v>
      </c>
      <c r="E97" s="41"/>
      <c r="F97" s="263" t="s">
        <v>2436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286</v>
      </c>
      <c r="AU97" s="18" t="s">
        <v>86</v>
      </c>
    </row>
    <row r="98" s="12" customFormat="1" ht="22.8" customHeight="1">
      <c r="A98" s="12"/>
      <c r="B98" s="197"/>
      <c r="C98" s="198"/>
      <c r="D98" s="199" t="s">
        <v>75</v>
      </c>
      <c r="E98" s="211" t="s">
        <v>2437</v>
      </c>
      <c r="F98" s="211" t="s">
        <v>2438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SUM(P99:P106)</f>
        <v>0</v>
      </c>
      <c r="Q98" s="205"/>
      <c r="R98" s="206">
        <f>SUM(R99:R106)</f>
        <v>0</v>
      </c>
      <c r="S98" s="205"/>
      <c r="T98" s="207">
        <f>SUM(T99:T106)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183</v>
      </c>
      <c r="AT98" s="209" t="s">
        <v>75</v>
      </c>
      <c r="AU98" s="209" t="s">
        <v>84</v>
      </c>
      <c r="AY98" s="208" t="s">
        <v>155</v>
      </c>
      <c r="BK98" s="210">
        <f>SUM(BK99:BK106)</f>
        <v>0</v>
      </c>
    </row>
    <row r="99" s="2" customFormat="1" ht="16.5" customHeight="1">
      <c r="A99" s="39"/>
      <c r="B99" s="40"/>
      <c r="C99" s="213" t="s">
        <v>183</v>
      </c>
      <c r="D99" s="213" t="s">
        <v>157</v>
      </c>
      <c r="E99" s="214" t="s">
        <v>2439</v>
      </c>
      <c r="F99" s="215" t="s">
        <v>2438</v>
      </c>
      <c r="G99" s="216" t="s">
        <v>391</v>
      </c>
      <c r="H99" s="217">
        <v>1</v>
      </c>
      <c r="I99" s="218"/>
      <c r="J99" s="219">
        <f>ROUND(I99*H99,2)</f>
        <v>0</v>
      </c>
      <c r="K99" s="215" t="s">
        <v>161</v>
      </c>
      <c r="L99" s="45"/>
      <c r="M99" s="220" t="s">
        <v>19</v>
      </c>
      <c r="N99" s="221" t="s">
        <v>47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162</v>
      </c>
      <c r="AT99" s="224" t="s">
        <v>157</v>
      </c>
      <c r="AU99" s="224" t="s">
        <v>86</v>
      </c>
      <c r="AY99" s="18" t="s">
        <v>155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84</v>
      </c>
      <c r="BK99" s="225">
        <f>ROUND(I99*H99,2)</f>
        <v>0</v>
      </c>
      <c r="BL99" s="18" t="s">
        <v>162</v>
      </c>
      <c r="BM99" s="224" t="s">
        <v>2440</v>
      </c>
    </row>
    <row r="100" s="2" customFormat="1">
      <c r="A100" s="39"/>
      <c r="B100" s="40"/>
      <c r="C100" s="41"/>
      <c r="D100" s="226" t="s">
        <v>164</v>
      </c>
      <c r="E100" s="41"/>
      <c r="F100" s="227" t="s">
        <v>2441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164</v>
      </c>
      <c r="AU100" s="18" t="s">
        <v>86</v>
      </c>
    </row>
    <row r="101" s="2" customFormat="1" ht="16.5" customHeight="1">
      <c r="A101" s="39"/>
      <c r="B101" s="40"/>
      <c r="C101" s="213" t="s">
        <v>190</v>
      </c>
      <c r="D101" s="213" t="s">
        <v>157</v>
      </c>
      <c r="E101" s="214" t="s">
        <v>2442</v>
      </c>
      <c r="F101" s="215" t="s">
        <v>2443</v>
      </c>
      <c r="G101" s="216" t="s">
        <v>391</v>
      </c>
      <c r="H101" s="217">
        <v>1</v>
      </c>
      <c r="I101" s="218"/>
      <c r="J101" s="219">
        <f>ROUND(I101*H101,2)</f>
        <v>0</v>
      </c>
      <c r="K101" s="215" t="s">
        <v>161</v>
      </c>
      <c r="L101" s="45"/>
      <c r="M101" s="220" t="s">
        <v>19</v>
      </c>
      <c r="N101" s="221" t="s">
        <v>47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2444</v>
      </c>
      <c r="AT101" s="224" t="s">
        <v>157</v>
      </c>
      <c r="AU101" s="224" t="s">
        <v>86</v>
      </c>
      <c r="AY101" s="18" t="s">
        <v>155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84</v>
      </c>
      <c r="BK101" s="225">
        <f>ROUND(I101*H101,2)</f>
        <v>0</v>
      </c>
      <c r="BL101" s="18" t="s">
        <v>2444</v>
      </c>
      <c r="BM101" s="224" t="s">
        <v>2445</v>
      </c>
    </row>
    <row r="102" s="2" customFormat="1">
      <c r="A102" s="39"/>
      <c r="B102" s="40"/>
      <c r="C102" s="41"/>
      <c r="D102" s="226" t="s">
        <v>164</v>
      </c>
      <c r="E102" s="41"/>
      <c r="F102" s="227" t="s">
        <v>2446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164</v>
      </c>
      <c r="AU102" s="18" t="s">
        <v>86</v>
      </c>
    </row>
    <row r="103" s="2" customFormat="1" ht="16.5" customHeight="1">
      <c r="A103" s="39"/>
      <c r="B103" s="40"/>
      <c r="C103" s="213" t="s">
        <v>197</v>
      </c>
      <c r="D103" s="213" t="s">
        <v>157</v>
      </c>
      <c r="E103" s="214" t="s">
        <v>2447</v>
      </c>
      <c r="F103" s="215" t="s">
        <v>2448</v>
      </c>
      <c r="G103" s="216" t="s">
        <v>391</v>
      </c>
      <c r="H103" s="217">
        <v>1</v>
      </c>
      <c r="I103" s="218"/>
      <c r="J103" s="219">
        <f>ROUND(I103*H103,2)</f>
        <v>0</v>
      </c>
      <c r="K103" s="215" t="s">
        <v>161</v>
      </c>
      <c r="L103" s="45"/>
      <c r="M103" s="220" t="s">
        <v>19</v>
      </c>
      <c r="N103" s="221" t="s">
        <v>47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162</v>
      </c>
      <c r="AT103" s="224" t="s">
        <v>157</v>
      </c>
      <c r="AU103" s="224" t="s">
        <v>86</v>
      </c>
      <c r="AY103" s="18" t="s">
        <v>155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84</v>
      </c>
      <c r="BK103" s="225">
        <f>ROUND(I103*H103,2)</f>
        <v>0</v>
      </c>
      <c r="BL103" s="18" t="s">
        <v>162</v>
      </c>
      <c r="BM103" s="224" t="s">
        <v>2449</v>
      </c>
    </row>
    <row r="104" s="2" customFormat="1">
      <c r="A104" s="39"/>
      <c r="B104" s="40"/>
      <c r="C104" s="41"/>
      <c r="D104" s="226" t="s">
        <v>164</v>
      </c>
      <c r="E104" s="41"/>
      <c r="F104" s="227" t="s">
        <v>2450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164</v>
      </c>
      <c r="AU104" s="18" t="s">
        <v>86</v>
      </c>
    </row>
    <row r="105" s="2" customFormat="1" ht="16.5" customHeight="1">
      <c r="A105" s="39"/>
      <c r="B105" s="40"/>
      <c r="C105" s="213" t="s">
        <v>205</v>
      </c>
      <c r="D105" s="213" t="s">
        <v>157</v>
      </c>
      <c r="E105" s="214" t="s">
        <v>2451</v>
      </c>
      <c r="F105" s="215" t="s">
        <v>2452</v>
      </c>
      <c r="G105" s="216" t="s">
        <v>391</v>
      </c>
      <c r="H105" s="217">
        <v>1</v>
      </c>
      <c r="I105" s="218"/>
      <c r="J105" s="219">
        <f>ROUND(I105*H105,2)</f>
        <v>0</v>
      </c>
      <c r="K105" s="215" t="s">
        <v>161</v>
      </c>
      <c r="L105" s="45"/>
      <c r="M105" s="220" t="s">
        <v>19</v>
      </c>
      <c r="N105" s="221" t="s">
        <v>47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2444</v>
      </c>
      <c r="AT105" s="224" t="s">
        <v>157</v>
      </c>
      <c r="AU105" s="224" t="s">
        <v>86</v>
      </c>
      <c r="AY105" s="18" t="s">
        <v>155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84</v>
      </c>
      <c r="BK105" s="225">
        <f>ROUND(I105*H105,2)</f>
        <v>0</v>
      </c>
      <c r="BL105" s="18" t="s">
        <v>2444</v>
      </c>
      <c r="BM105" s="224" t="s">
        <v>2453</v>
      </c>
    </row>
    <row r="106" s="2" customFormat="1">
      <c r="A106" s="39"/>
      <c r="B106" s="40"/>
      <c r="C106" s="41"/>
      <c r="D106" s="226" t="s">
        <v>164</v>
      </c>
      <c r="E106" s="41"/>
      <c r="F106" s="227" t="s">
        <v>2454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164</v>
      </c>
      <c r="AU106" s="18" t="s">
        <v>86</v>
      </c>
    </row>
    <row r="107" s="12" customFormat="1" ht="22.8" customHeight="1">
      <c r="A107" s="12"/>
      <c r="B107" s="197"/>
      <c r="C107" s="198"/>
      <c r="D107" s="199" t="s">
        <v>75</v>
      </c>
      <c r="E107" s="211" t="s">
        <v>2455</v>
      </c>
      <c r="F107" s="211" t="s">
        <v>2456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SUM(P108:P117)</f>
        <v>0</v>
      </c>
      <c r="Q107" s="205"/>
      <c r="R107" s="206">
        <f>SUM(R108:R117)</f>
        <v>0</v>
      </c>
      <c r="S107" s="205"/>
      <c r="T107" s="207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183</v>
      </c>
      <c r="AT107" s="209" t="s">
        <v>75</v>
      </c>
      <c r="AU107" s="209" t="s">
        <v>84</v>
      </c>
      <c r="AY107" s="208" t="s">
        <v>155</v>
      </c>
      <c r="BK107" s="210">
        <f>SUM(BK108:BK117)</f>
        <v>0</v>
      </c>
    </row>
    <row r="108" s="2" customFormat="1" ht="16.5" customHeight="1">
      <c r="A108" s="39"/>
      <c r="B108" s="40"/>
      <c r="C108" s="213" t="s">
        <v>212</v>
      </c>
      <c r="D108" s="213" t="s">
        <v>157</v>
      </c>
      <c r="E108" s="214" t="s">
        <v>2457</v>
      </c>
      <c r="F108" s="215" t="s">
        <v>2458</v>
      </c>
      <c r="G108" s="216" t="s">
        <v>391</v>
      </c>
      <c r="H108" s="217">
        <v>1</v>
      </c>
      <c r="I108" s="218"/>
      <c r="J108" s="219">
        <f>ROUND(I108*H108,2)</f>
        <v>0</v>
      </c>
      <c r="K108" s="215" t="s">
        <v>161</v>
      </c>
      <c r="L108" s="45"/>
      <c r="M108" s="220" t="s">
        <v>19</v>
      </c>
      <c r="N108" s="221" t="s">
        <v>47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2444</v>
      </c>
      <c r="AT108" s="224" t="s">
        <v>157</v>
      </c>
      <c r="AU108" s="224" t="s">
        <v>86</v>
      </c>
      <c r="AY108" s="18" t="s">
        <v>155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84</v>
      </c>
      <c r="BK108" s="225">
        <f>ROUND(I108*H108,2)</f>
        <v>0</v>
      </c>
      <c r="BL108" s="18" t="s">
        <v>2444</v>
      </c>
      <c r="BM108" s="224" t="s">
        <v>2459</v>
      </c>
    </row>
    <row r="109" s="2" customFormat="1">
      <c r="A109" s="39"/>
      <c r="B109" s="40"/>
      <c r="C109" s="41"/>
      <c r="D109" s="226" t="s">
        <v>164</v>
      </c>
      <c r="E109" s="41"/>
      <c r="F109" s="227" t="s">
        <v>2460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164</v>
      </c>
      <c r="AU109" s="18" t="s">
        <v>86</v>
      </c>
    </row>
    <row r="110" s="2" customFormat="1" ht="16.5" customHeight="1">
      <c r="A110" s="39"/>
      <c r="B110" s="40"/>
      <c r="C110" s="213" t="s">
        <v>219</v>
      </c>
      <c r="D110" s="213" t="s">
        <v>157</v>
      </c>
      <c r="E110" s="214" t="s">
        <v>2461</v>
      </c>
      <c r="F110" s="215" t="s">
        <v>2462</v>
      </c>
      <c r="G110" s="216" t="s">
        <v>391</v>
      </c>
      <c r="H110" s="217">
        <v>5</v>
      </c>
      <c r="I110" s="218"/>
      <c r="J110" s="219">
        <f>ROUND(I110*H110,2)</f>
        <v>0</v>
      </c>
      <c r="K110" s="215" t="s">
        <v>161</v>
      </c>
      <c r="L110" s="45"/>
      <c r="M110" s="220" t="s">
        <v>19</v>
      </c>
      <c r="N110" s="221" t="s">
        <v>47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162</v>
      </c>
      <c r="AT110" s="224" t="s">
        <v>157</v>
      </c>
      <c r="AU110" s="224" t="s">
        <v>86</v>
      </c>
      <c r="AY110" s="18" t="s">
        <v>155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84</v>
      </c>
      <c r="BK110" s="225">
        <f>ROUND(I110*H110,2)</f>
        <v>0</v>
      </c>
      <c r="BL110" s="18" t="s">
        <v>162</v>
      </c>
      <c r="BM110" s="224" t="s">
        <v>2463</v>
      </c>
    </row>
    <row r="111" s="2" customFormat="1">
      <c r="A111" s="39"/>
      <c r="B111" s="40"/>
      <c r="C111" s="41"/>
      <c r="D111" s="226" t="s">
        <v>164</v>
      </c>
      <c r="E111" s="41"/>
      <c r="F111" s="227" t="s">
        <v>2464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164</v>
      </c>
      <c r="AU111" s="18" t="s">
        <v>86</v>
      </c>
    </row>
    <row r="112" s="2" customFormat="1" ht="24.15" customHeight="1">
      <c r="A112" s="39"/>
      <c r="B112" s="40"/>
      <c r="C112" s="213" t="s">
        <v>224</v>
      </c>
      <c r="D112" s="213" t="s">
        <v>157</v>
      </c>
      <c r="E112" s="214" t="s">
        <v>2465</v>
      </c>
      <c r="F112" s="215" t="s">
        <v>2466</v>
      </c>
      <c r="G112" s="216" t="s">
        <v>391</v>
      </c>
      <c r="H112" s="217">
        <v>1</v>
      </c>
      <c r="I112" s="218"/>
      <c r="J112" s="219">
        <f>ROUND(I112*H112,2)</f>
        <v>0</v>
      </c>
      <c r="K112" s="215" t="s">
        <v>161</v>
      </c>
      <c r="L112" s="45"/>
      <c r="M112" s="220" t="s">
        <v>19</v>
      </c>
      <c r="N112" s="221" t="s">
        <v>47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2444</v>
      </c>
      <c r="AT112" s="224" t="s">
        <v>157</v>
      </c>
      <c r="AU112" s="224" t="s">
        <v>86</v>
      </c>
      <c r="AY112" s="18" t="s">
        <v>155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84</v>
      </c>
      <c r="BK112" s="225">
        <f>ROUND(I112*H112,2)</f>
        <v>0</v>
      </c>
      <c r="BL112" s="18" t="s">
        <v>2444</v>
      </c>
      <c r="BM112" s="224" t="s">
        <v>2467</v>
      </c>
    </row>
    <row r="113" s="2" customFormat="1">
      <c r="A113" s="39"/>
      <c r="B113" s="40"/>
      <c r="C113" s="41"/>
      <c r="D113" s="226" t="s">
        <v>164</v>
      </c>
      <c r="E113" s="41"/>
      <c r="F113" s="227" t="s">
        <v>2468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164</v>
      </c>
      <c r="AU113" s="18" t="s">
        <v>86</v>
      </c>
    </row>
    <row r="114" s="2" customFormat="1" ht="16.5" customHeight="1">
      <c r="A114" s="39"/>
      <c r="B114" s="40"/>
      <c r="C114" s="213" t="s">
        <v>8</v>
      </c>
      <c r="D114" s="213" t="s">
        <v>157</v>
      </c>
      <c r="E114" s="214" t="s">
        <v>2469</v>
      </c>
      <c r="F114" s="215" t="s">
        <v>2470</v>
      </c>
      <c r="G114" s="216" t="s">
        <v>391</v>
      </c>
      <c r="H114" s="217">
        <v>1</v>
      </c>
      <c r="I114" s="218"/>
      <c r="J114" s="219">
        <f>ROUND(I114*H114,2)</f>
        <v>0</v>
      </c>
      <c r="K114" s="215" t="s">
        <v>161</v>
      </c>
      <c r="L114" s="45"/>
      <c r="M114" s="220" t="s">
        <v>19</v>
      </c>
      <c r="N114" s="221" t="s">
        <v>47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162</v>
      </c>
      <c r="AT114" s="224" t="s">
        <v>157</v>
      </c>
      <c r="AU114" s="224" t="s">
        <v>86</v>
      </c>
      <c r="AY114" s="18" t="s">
        <v>155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84</v>
      </c>
      <c r="BK114" s="225">
        <f>ROUND(I114*H114,2)</f>
        <v>0</v>
      </c>
      <c r="BL114" s="18" t="s">
        <v>162</v>
      </c>
      <c r="BM114" s="224" t="s">
        <v>2471</v>
      </c>
    </row>
    <row r="115" s="2" customFormat="1">
      <c r="A115" s="39"/>
      <c r="B115" s="40"/>
      <c r="C115" s="41"/>
      <c r="D115" s="226" t="s">
        <v>164</v>
      </c>
      <c r="E115" s="41"/>
      <c r="F115" s="227" t="s">
        <v>2472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164</v>
      </c>
      <c r="AU115" s="18" t="s">
        <v>86</v>
      </c>
    </row>
    <row r="116" s="2" customFormat="1" ht="16.5" customHeight="1">
      <c r="A116" s="39"/>
      <c r="B116" s="40"/>
      <c r="C116" s="213" t="s">
        <v>236</v>
      </c>
      <c r="D116" s="213" t="s">
        <v>157</v>
      </c>
      <c r="E116" s="214" t="s">
        <v>2473</v>
      </c>
      <c r="F116" s="215" t="s">
        <v>2474</v>
      </c>
      <c r="G116" s="216" t="s">
        <v>391</v>
      </c>
      <c r="H116" s="217">
        <v>1</v>
      </c>
      <c r="I116" s="218"/>
      <c r="J116" s="219">
        <f>ROUND(I116*H116,2)</f>
        <v>0</v>
      </c>
      <c r="K116" s="215" t="s">
        <v>161</v>
      </c>
      <c r="L116" s="45"/>
      <c r="M116" s="220" t="s">
        <v>19</v>
      </c>
      <c r="N116" s="221" t="s">
        <v>47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162</v>
      </c>
      <c r="AT116" s="224" t="s">
        <v>157</v>
      </c>
      <c r="AU116" s="224" t="s">
        <v>86</v>
      </c>
      <c r="AY116" s="18" t="s">
        <v>155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84</v>
      </c>
      <c r="BK116" s="225">
        <f>ROUND(I116*H116,2)</f>
        <v>0</v>
      </c>
      <c r="BL116" s="18" t="s">
        <v>162</v>
      </c>
      <c r="BM116" s="224" t="s">
        <v>2475</v>
      </c>
    </row>
    <row r="117" s="2" customFormat="1">
      <c r="A117" s="39"/>
      <c r="B117" s="40"/>
      <c r="C117" s="41"/>
      <c r="D117" s="226" t="s">
        <v>164</v>
      </c>
      <c r="E117" s="41"/>
      <c r="F117" s="227" t="s">
        <v>2476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164</v>
      </c>
      <c r="AU117" s="18" t="s">
        <v>86</v>
      </c>
    </row>
    <row r="118" s="12" customFormat="1" ht="22.8" customHeight="1">
      <c r="A118" s="12"/>
      <c r="B118" s="197"/>
      <c r="C118" s="198"/>
      <c r="D118" s="199" t="s">
        <v>75</v>
      </c>
      <c r="E118" s="211" t="s">
        <v>2477</v>
      </c>
      <c r="F118" s="211" t="s">
        <v>2478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SUM(P119:P120)</f>
        <v>0</v>
      </c>
      <c r="Q118" s="205"/>
      <c r="R118" s="206">
        <f>SUM(R119:R120)</f>
        <v>0</v>
      </c>
      <c r="S118" s="205"/>
      <c r="T118" s="207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183</v>
      </c>
      <c r="AT118" s="209" t="s">
        <v>75</v>
      </c>
      <c r="AU118" s="209" t="s">
        <v>84</v>
      </c>
      <c r="AY118" s="208" t="s">
        <v>155</v>
      </c>
      <c r="BK118" s="210">
        <f>SUM(BK119:BK120)</f>
        <v>0</v>
      </c>
    </row>
    <row r="119" s="2" customFormat="1" ht="21.75" customHeight="1">
      <c r="A119" s="39"/>
      <c r="B119" s="40"/>
      <c r="C119" s="213" t="s">
        <v>242</v>
      </c>
      <c r="D119" s="213" t="s">
        <v>157</v>
      </c>
      <c r="E119" s="214" t="s">
        <v>2479</v>
      </c>
      <c r="F119" s="215" t="s">
        <v>2480</v>
      </c>
      <c r="G119" s="216" t="s">
        <v>391</v>
      </c>
      <c r="H119" s="217">
        <v>1</v>
      </c>
      <c r="I119" s="218"/>
      <c r="J119" s="219">
        <f>ROUND(I119*H119,2)</f>
        <v>0</v>
      </c>
      <c r="K119" s="215" t="s">
        <v>161</v>
      </c>
      <c r="L119" s="45"/>
      <c r="M119" s="220" t="s">
        <v>19</v>
      </c>
      <c r="N119" s="221" t="s">
        <v>47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2444</v>
      </c>
      <c r="AT119" s="224" t="s">
        <v>157</v>
      </c>
      <c r="AU119" s="224" t="s">
        <v>86</v>
      </c>
      <c r="AY119" s="18" t="s">
        <v>155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84</v>
      </c>
      <c r="BK119" s="225">
        <f>ROUND(I119*H119,2)</f>
        <v>0</v>
      </c>
      <c r="BL119" s="18" t="s">
        <v>2444</v>
      </c>
      <c r="BM119" s="224" t="s">
        <v>2481</v>
      </c>
    </row>
    <row r="120" s="2" customFormat="1">
      <c r="A120" s="39"/>
      <c r="B120" s="40"/>
      <c r="C120" s="41"/>
      <c r="D120" s="226" t="s">
        <v>164</v>
      </c>
      <c r="E120" s="41"/>
      <c r="F120" s="227" t="s">
        <v>2482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164</v>
      </c>
      <c r="AU120" s="18" t="s">
        <v>86</v>
      </c>
    </row>
    <row r="121" s="12" customFormat="1" ht="22.8" customHeight="1">
      <c r="A121" s="12"/>
      <c r="B121" s="197"/>
      <c r="C121" s="198"/>
      <c r="D121" s="199" t="s">
        <v>75</v>
      </c>
      <c r="E121" s="211" t="s">
        <v>2483</v>
      </c>
      <c r="F121" s="211" t="s">
        <v>2484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SUM(P122:P123)</f>
        <v>0</v>
      </c>
      <c r="Q121" s="205"/>
      <c r="R121" s="206">
        <f>SUM(R122:R123)</f>
        <v>0</v>
      </c>
      <c r="S121" s="205"/>
      <c r="T121" s="207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183</v>
      </c>
      <c r="AT121" s="209" t="s">
        <v>75</v>
      </c>
      <c r="AU121" s="209" t="s">
        <v>84</v>
      </c>
      <c r="AY121" s="208" t="s">
        <v>155</v>
      </c>
      <c r="BK121" s="210">
        <f>SUM(BK122:BK123)</f>
        <v>0</v>
      </c>
    </row>
    <row r="122" s="2" customFormat="1" ht="21.75" customHeight="1">
      <c r="A122" s="39"/>
      <c r="B122" s="40"/>
      <c r="C122" s="213" t="s">
        <v>250</v>
      </c>
      <c r="D122" s="213" t="s">
        <v>157</v>
      </c>
      <c r="E122" s="214" t="s">
        <v>2485</v>
      </c>
      <c r="F122" s="215" t="s">
        <v>2486</v>
      </c>
      <c r="G122" s="216" t="s">
        <v>631</v>
      </c>
      <c r="H122" s="217">
        <v>1</v>
      </c>
      <c r="I122" s="218"/>
      <c r="J122" s="219">
        <f>ROUND(I122*H122,2)</f>
        <v>0</v>
      </c>
      <c r="K122" s="215" t="s">
        <v>2487</v>
      </c>
      <c r="L122" s="45"/>
      <c r="M122" s="220" t="s">
        <v>19</v>
      </c>
      <c r="N122" s="221" t="s">
        <v>47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2444</v>
      </c>
      <c r="AT122" s="224" t="s">
        <v>157</v>
      </c>
      <c r="AU122" s="224" t="s">
        <v>86</v>
      </c>
      <c r="AY122" s="18" t="s">
        <v>155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84</v>
      </c>
      <c r="BK122" s="225">
        <f>ROUND(I122*H122,2)</f>
        <v>0</v>
      </c>
      <c r="BL122" s="18" t="s">
        <v>2444</v>
      </c>
      <c r="BM122" s="224" t="s">
        <v>2488</v>
      </c>
    </row>
    <row r="123" s="2" customFormat="1">
      <c r="A123" s="39"/>
      <c r="B123" s="40"/>
      <c r="C123" s="41"/>
      <c r="D123" s="226" t="s">
        <v>164</v>
      </c>
      <c r="E123" s="41"/>
      <c r="F123" s="227" t="s">
        <v>2489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164</v>
      </c>
      <c r="AU123" s="18" t="s">
        <v>86</v>
      </c>
    </row>
    <row r="124" s="12" customFormat="1" ht="22.8" customHeight="1">
      <c r="A124" s="12"/>
      <c r="B124" s="197"/>
      <c r="C124" s="198"/>
      <c r="D124" s="199" t="s">
        <v>75</v>
      </c>
      <c r="E124" s="211" t="s">
        <v>2332</v>
      </c>
      <c r="F124" s="211" t="s">
        <v>2333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SUM(P125:P128)</f>
        <v>0</v>
      </c>
      <c r="Q124" s="205"/>
      <c r="R124" s="206">
        <f>SUM(R125:R128)</f>
        <v>0</v>
      </c>
      <c r="S124" s="205"/>
      <c r="T124" s="207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183</v>
      </c>
      <c r="AT124" s="209" t="s">
        <v>75</v>
      </c>
      <c r="AU124" s="209" t="s">
        <v>84</v>
      </c>
      <c r="AY124" s="208" t="s">
        <v>155</v>
      </c>
      <c r="BK124" s="210">
        <f>SUM(BK125:BK128)</f>
        <v>0</v>
      </c>
    </row>
    <row r="125" s="2" customFormat="1" ht="16.5" customHeight="1">
      <c r="A125" s="39"/>
      <c r="B125" s="40"/>
      <c r="C125" s="213" t="s">
        <v>255</v>
      </c>
      <c r="D125" s="213" t="s">
        <v>157</v>
      </c>
      <c r="E125" s="214" t="s">
        <v>2490</v>
      </c>
      <c r="F125" s="215" t="s">
        <v>2491</v>
      </c>
      <c r="G125" s="216" t="s">
        <v>391</v>
      </c>
      <c r="H125" s="217">
        <v>1</v>
      </c>
      <c r="I125" s="218"/>
      <c r="J125" s="219">
        <f>ROUND(I125*H125,2)</f>
        <v>0</v>
      </c>
      <c r="K125" s="215" t="s">
        <v>161</v>
      </c>
      <c r="L125" s="45"/>
      <c r="M125" s="220" t="s">
        <v>19</v>
      </c>
      <c r="N125" s="221" t="s">
        <v>47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2444</v>
      </c>
      <c r="AT125" s="224" t="s">
        <v>157</v>
      </c>
      <c r="AU125" s="224" t="s">
        <v>86</v>
      </c>
      <c r="AY125" s="18" t="s">
        <v>155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84</v>
      </c>
      <c r="BK125" s="225">
        <f>ROUND(I125*H125,2)</f>
        <v>0</v>
      </c>
      <c r="BL125" s="18" t="s">
        <v>2444</v>
      </c>
      <c r="BM125" s="224" t="s">
        <v>2492</v>
      </c>
    </row>
    <row r="126" s="2" customFormat="1">
      <c r="A126" s="39"/>
      <c r="B126" s="40"/>
      <c r="C126" s="41"/>
      <c r="D126" s="226" t="s">
        <v>164</v>
      </c>
      <c r="E126" s="41"/>
      <c r="F126" s="227" t="s">
        <v>2493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164</v>
      </c>
      <c r="AU126" s="18" t="s">
        <v>86</v>
      </c>
    </row>
    <row r="127" s="14" customFormat="1">
      <c r="A127" s="14"/>
      <c r="B127" s="243"/>
      <c r="C127" s="244"/>
      <c r="D127" s="233" t="s">
        <v>166</v>
      </c>
      <c r="E127" s="245" t="s">
        <v>19</v>
      </c>
      <c r="F127" s="246" t="s">
        <v>2494</v>
      </c>
      <c r="G127" s="244"/>
      <c r="H127" s="245" t="s">
        <v>19</v>
      </c>
      <c r="I127" s="247"/>
      <c r="J127" s="244"/>
      <c r="K127" s="244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166</v>
      </c>
      <c r="AU127" s="252" t="s">
        <v>86</v>
      </c>
      <c r="AV127" s="14" t="s">
        <v>84</v>
      </c>
      <c r="AW127" s="14" t="s">
        <v>37</v>
      </c>
      <c r="AX127" s="14" t="s">
        <v>76</v>
      </c>
      <c r="AY127" s="252" t="s">
        <v>155</v>
      </c>
    </row>
    <row r="128" s="13" customFormat="1">
      <c r="A128" s="13"/>
      <c r="B128" s="231"/>
      <c r="C128" s="232"/>
      <c r="D128" s="233" t="s">
        <v>166</v>
      </c>
      <c r="E128" s="234" t="s">
        <v>19</v>
      </c>
      <c r="F128" s="235" t="s">
        <v>84</v>
      </c>
      <c r="G128" s="232"/>
      <c r="H128" s="236">
        <v>1</v>
      </c>
      <c r="I128" s="237"/>
      <c r="J128" s="232"/>
      <c r="K128" s="232"/>
      <c r="L128" s="238"/>
      <c r="M128" s="286"/>
      <c r="N128" s="287"/>
      <c r="O128" s="287"/>
      <c r="P128" s="287"/>
      <c r="Q128" s="287"/>
      <c r="R128" s="287"/>
      <c r="S128" s="287"/>
      <c r="T128" s="28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86</v>
      </c>
      <c r="AV128" s="13" t="s">
        <v>86</v>
      </c>
      <c r="AW128" s="13" t="s">
        <v>37</v>
      </c>
      <c r="AX128" s="13" t="s">
        <v>84</v>
      </c>
      <c r="AY128" s="242" t="s">
        <v>155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Fl41Yx0TpJLUx65EtLMKz+cn8sLQfeRZdkRj0xd4kzKkvgYNiwIsLm16MTMOR4WCzxKO3y68xYakljoZmNMsDw==" hashValue="z+wUFQMjEqNSh2hgT2f+5iPGIjH6+tqK5HenuCTH+WAhnGQwDruUIUjtlvqkbfYrOP8hS8yYxglOrg0UYK2PKw==" algorithmName="SHA-512" password="CC35"/>
  <autoFilter ref="C85:K12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012103000"/>
    <hyperlink ref="F92" r:id="rId2" display="https://podminky.urs.cz/item/CS_URS_2024_02/012203000"/>
    <hyperlink ref="F94" r:id="rId3" display="https://podminky.urs.cz/item/CS_URS_2024_02/012303000"/>
    <hyperlink ref="F96" r:id="rId4" display="https://podminky.urs.cz/item/CS_URS_2024_02/013254000"/>
    <hyperlink ref="F100" r:id="rId5" display="https://podminky.urs.cz/item/CS_URS_2024_02/030001000"/>
    <hyperlink ref="F102" r:id="rId6" display="https://podminky.urs.cz/item/CS_URS_2024_02/034103000"/>
    <hyperlink ref="F104" r:id="rId7" display="https://podminky.urs.cz/item/CS_URS_2024_02/034303000"/>
    <hyperlink ref="F106" r:id="rId8" display="https://podminky.urs.cz/item/CS_URS_2024_02/034503000"/>
    <hyperlink ref="F109" r:id="rId9" display="https://podminky.urs.cz/item/CS_URS_2024_02/041002000"/>
    <hyperlink ref="F111" r:id="rId10" display="https://podminky.urs.cz/item/CS_URS_2024_02/043154000"/>
    <hyperlink ref="F113" r:id="rId11" display="https://podminky.urs.cz/item/CS_URS_2024_02/044002000"/>
    <hyperlink ref="F115" r:id="rId12" display="https://podminky.urs.cz/item/CS_URS_2024_02/045203000"/>
    <hyperlink ref="F117" r:id="rId13" display="https://podminky.urs.cz/item/CS_URS_2024_02/045303000"/>
    <hyperlink ref="F120" r:id="rId14" display="https://podminky.urs.cz/item/CS_URS_2024_02/065002000"/>
    <hyperlink ref="F123" r:id="rId15" display="https://podminky.urs.cz/item/CS_URS_2023_02/072103001"/>
    <hyperlink ref="F126" r:id="rId16" display="https://podminky.urs.cz/item/CS_URS_2024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2024-08-20T17:01:19Z</dcterms:created>
  <dcterms:modified xsi:type="dcterms:W3CDTF">2024-08-20T17:01:27Z</dcterms:modified>
</cp:coreProperties>
</file>