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 - Fotbalové hřiště" sheetId="2" r:id="rId2"/>
    <sheet name="D.2 - Atletický ovál" sheetId="3" r:id="rId3"/>
    <sheet name="x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'D.1 - Fotbalové hřiště'!$C$84:$K$136</definedName>
    <definedName name="_xlnm.Print_Area" localSheetId="1">'D.1 - Fotbalové hřiště'!$C$4:$J$39,'D.1 - Fotbalové hřiště'!$C$72:$K$136</definedName>
    <definedName name="_xlnm.Print_Titles" localSheetId="1">'D.1 - Fotbalové hřiště'!$84:$84</definedName>
    <definedName name="_xlnm._FilterDatabase" localSheetId="2" hidden="1">'D.2 - Atletický ovál'!$C$87:$K$174</definedName>
    <definedName name="_xlnm.Print_Area" localSheetId="2">'D.2 - Atletický ovál'!$C$4:$J$39,'D.2 - Atletický ovál'!$C$75:$K$174</definedName>
    <definedName name="_xlnm.Print_Titles" localSheetId="2">'D.2 - Atletický ovál'!$87:$87</definedName>
    <definedName name="_xlnm._FilterDatabase" localSheetId="3" hidden="1">'x - VRN'!$C$85:$K$128</definedName>
    <definedName name="_xlnm.Print_Area" localSheetId="3">'x - VRN'!$C$4:$J$39,'x - VRN'!$C$73:$K$128</definedName>
    <definedName name="_xlnm.Print_Titles" localSheetId="3">'x - VRN'!$85:$85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3" r="J37"/>
  <c r="J36"/>
  <c i="1" r="AY56"/>
  <c i="3" r="J35"/>
  <c i="1" r="AX56"/>
  <c i="3"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78"/>
  <c i="2" r="J37"/>
  <c r="J36"/>
  <c i="1" r="AY55"/>
  <c i="2" r="J35"/>
  <c i="1" r="AX55"/>
  <c i="2"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1" r="L50"/>
  <c r="AM50"/>
  <c r="AM49"/>
  <c r="L49"/>
  <c r="AM47"/>
  <c r="L47"/>
  <c r="L45"/>
  <c r="L44"/>
  <c i="2" r="BK88"/>
  <c r="BK116"/>
  <c r="J102"/>
  <c r="J116"/>
  <c r="BK114"/>
  <c i="3" r="BK134"/>
  <c r="BK165"/>
  <c r="J95"/>
  <c r="J34"/>
  <c i="4" r="BK101"/>
  <c r="BK91"/>
  <c r="J105"/>
  <c i="2" r="BK111"/>
  <c r="BK124"/>
  <c r="J122"/>
  <c r="J118"/>
  <c r="J107"/>
  <c i="3" r="J140"/>
  <c r="J104"/>
  <c r="BK108"/>
  <c r="BK136"/>
  <c r="J145"/>
  <c r="J114"/>
  <c r="J110"/>
  <c r="J143"/>
  <c i="4" r="J125"/>
  <c r="J93"/>
  <c r="J122"/>
  <c r="BK119"/>
  <c r="BK89"/>
  <c i="2" r="BK122"/>
  <c r="BK102"/>
  <c r="BK118"/>
  <c r="J132"/>
  <c r="BK109"/>
  <c i="3" r="BK129"/>
  <c r="J167"/>
  <c r="J129"/>
  <c r="BK151"/>
  <c r="J159"/>
  <c r="J120"/>
  <c r="J122"/>
  <c r="BK91"/>
  <c r="BK122"/>
  <c i="4" r="J119"/>
  <c i="2" r="BK107"/>
  <c r="J109"/>
  <c r="J124"/>
  <c r="BK112"/>
  <c r="J114"/>
  <c i="1" r="AS54"/>
  <c i="3" r="J161"/>
  <c r="J123"/>
  <c r="BK143"/>
  <c r="J116"/>
  <c r="BK148"/>
  <c r="BK125"/>
  <c r="BK153"/>
  <c r="BK118"/>
  <c i="4" r="BK122"/>
  <c r="BK99"/>
  <c r="J110"/>
  <c r="J116"/>
  <c r="J101"/>
  <c i="2" r="J128"/>
  <c r="J97"/>
  <c r="J105"/>
  <c r="BK120"/>
  <c i="3" r="BK170"/>
  <c r="BK123"/>
  <c r="BK163"/>
  <c r="J136"/>
  <c r="J163"/>
  <c r="BK120"/>
  <c r="BK104"/>
  <c r="J93"/>
  <c r="BK95"/>
  <c r="J125"/>
  <c i="4" r="BK105"/>
  <c r="BK116"/>
  <c r="BK125"/>
  <c r="BK110"/>
  <c r="J91"/>
  <c i="2" r="BK97"/>
  <c r="BK100"/>
  <c r="J111"/>
  <c r="BK133"/>
  <c r="BK94"/>
  <c i="3" r="BK145"/>
  <c r="J118"/>
  <c r="BK159"/>
  <c r="J170"/>
  <c r="J127"/>
  <c r="BK93"/>
  <c r="J108"/>
  <c r="BK102"/>
  <c r="J134"/>
  <c r="J102"/>
  <c i="4" r="BK103"/>
  <c r="J99"/>
  <c r="BK114"/>
  <c i="2" r="J120"/>
  <c r="BK128"/>
  <c r="BK132"/>
  <c r="J112"/>
  <c r="J100"/>
  <c i="3" r="J153"/>
  <c r="BK117"/>
  <c r="BK155"/>
  <c r="BK167"/>
  <c r="J124"/>
  <c r="BK124"/>
  <c r="J117"/>
  <c r="J151"/>
  <c r="BK116"/>
  <c i="4" r="BK112"/>
  <c r="BK108"/>
  <c r="J108"/>
  <c r="J103"/>
  <c r="BK93"/>
  <c i="2" r="J94"/>
  <c r="J133"/>
  <c r="J88"/>
  <c r="BK105"/>
  <c i="3" r="J165"/>
  <c r="BK127"/>
  <c r="J91"/>
  <c r="J148"/>
  <c r="J155"/>
  <c r="BK161"/>
  <c r="BK110"/>
  <c r="BK114"/>
  <c r="BK140"/>
  <c i="4" r="J112"/>
  <c r="J89"/>
  <c r="J114"/>
  <c r="J95"/>
  <c r="BK95"/>
  <c i="2" l="1" r="P127"/>
  <c r="P126"/>
  <c r="BK127"/>
  <c r="BK126"/>
  <c r="J126"/>
  <c r="J64"/>
  <c i="3" r="P92"/>
  <c r="P89"/>
  <c r="T92"/>
  <c r="T89"/>
  <c r="P101"/>
  <c r="R101"/>
  <c r="R133"/>
  <c i="4" r="P98"/>
  <c i="2" r="BK87"/>
  <c r="J87"/>
  <c r="J61"/>
  <c i="3" r="BK92"/>
  <c r="J92"/>
  <c r="J62"/>
  <c r="R92"/>
  <c r="R89"/>
  <c r="R88"/>
  <c r="BK101"/>
  <c r="J101"/>
  <c r="J63"/>
  <c r="T101"/>
  <c r="T133"/>
  <c i="4" r="T88"/>
  <c r="R107"/>
  <c i="2" r="P87"/>
  <c r="P86"/>
  <c r="P85"/>
  <c i="1" r="AU55"/>
  <c i="4" r="BK98"/>
  <c r="J98"/>
  <c r="J62"/>
  <c r="P107"/>
  <c i="2" r="T127"/>
  <c r="T126"/>
  <c i="3" r="BK133"/>
  <c r="J133"/>
  <c r="J67"/>
  <c i="4" r="BK88"/>
  <c r="J88"/>
  <c r="J61"/>
  <c r="R98"/>
  <c i="2" r="T87"/>
  <c r="T86"/>
  <c r="T85"/>
  <c i="3" r="P113"/>
  <c r="T113"/>
  <c i="4" r="R88"/>
  <c r="R87"/>
  <c r="R86"/>
  <c r="T107"/>
  <c i="2" r="R87"/>
  <c r="R86"/>
  <c r="R85"/>
  <c i="3" r="BK113"/>
  <c r="J113"/>
  <c r="J66"/>
  <c r="R113"/>
  <c r="R112"/>
  <c i="4" r="P88"/>
  <c r="P87"/>
  <c r="P86"/>
  <c i="1" r="AU57"/>
  <c i="4" r="T98"/>
  <c i="2" r="R127"/>
  <c r="R126"/>
  <c i="3" r="P133"/>
  <c i="4" r="BK107"/>
  <c r="J107"/>
  <c r="J63"/>
  <c i="3" r="BK90"/>
  <c r="J90"/>
  <c r="J61"/>
  <c r="BK109"/>
  <c r="J109"/>
  <c r="J64"/>
  <c i="2" r="BK121"/>
  <c r="J121"/>
  <c r="J62"/>
  <c i="4" r="BK124"/>
  <c r="J124"/>
  <c r="J66"/>
  <c r="BK118"/>
  <c r="J118"/>
  <c r="J64"/>
  <c r="BK121"/>
  <c r="J121"/>
  <c r="J65"/>
  <c i="2" r="BK123"/>
  <c r="J123"/>
  <c r="J63"/>
  <c i="3" r="BK169"/>
  <c r="J169"/>
  <c r="J68"/>
  <c r="BK112"/>
  <c r="J112"/>
  <c r="J65"/>
  <c i="4" r="E48"/>
  <c r="F55"/>
  <c r="J80"/>
  <c r="BE89"/>
  <c r="BE91"/>
  <c r="BE93"/>
  <c r="BE95"/>
  <c r="BE99"/>
  <c r="BE101"/>
  <c r="BE103"/>
  <c r="J83"/>
  <c r="BE105"/>
  <c r="BE110"/>
  <c r="BE112"/>
  <c r="BE119"/>
  <c r="BE108"/>
  <c r="BE114"/>
  <c r="BE116"/>
  <c r="BE125"/>
  <c r="BE122"/>
  <c i="3" r="E48"/>
  <c r="F55"/>
  <c r="BE91"/>
  <c r="BE120"/>
  <c r="BE123"/>
  <c r="BE124"/>
  <c r="BE129"/>
  <c r="BE136"/>
  <c r="BE145"/>
  <c r="BE148"/>
  <c r="J52"/>
  <c r="BE163"/>
  <c i="2" r="J127"/>
  <c r="J65"/>
  <c i="3" r="J85"/>
  <c r="BE108"/>
  <c r="BE117"/>
  <c r="BE118"/>
  <c i="2" r="BK86"/>
  <c r="J86"/>
  <c r="J60"/>
  <c i="3" r="BE155"/>
  <c r="BE93"/>
  <c r="BE95"/>
  <c r="BE114"/>
  <c r="BE134"/>
  <c r="BE140"/>
  <c r="BE153"/>
  <c r="BE159"/>
  <c r="BE165"/>
  <c r="BE102"/>
  <c r="BE104"/>
  <c r="BE110"/>
  <c r="BE122"/>
  <c r="BE127"/>
  <c r="BE143"/>
  <c r="BE151"/>
  <c r="BE170"/>
  <c r="BE116"/>
  <c r="BE125"/>
  <c r="BE161"/>
  <c r="BE167"/>
  <c i="1" r="AW56"/>
  <c i="2" r="BE102"/>
  <c r="E48"/>
  <c r="BE88"/>
  <c r="BE111"/>
  <c r="BE118"/>
  <c r="F55"/>
  <c r="BE97"/>
  <c r="BE109"/>
  <c r="BE133"/>
  <c r="J79"/>
  <c r="BE107"/>
  <c r="BE124"/>
  <c r="J55"/>
  <c r="BE116"/>
  <c r="BE128"/>
  <c r="BE94"/>
  <c r="BE114"/>
  <c r="BE120"/>
  <c r="BE122"/>
  <c r="BE132"/>
  <c r="BE100"/>
  <c r="BE105"/>
  <c r="BE112"/>
  <c r="J34"/>
  <c i="1" r="AW55"/>
  <c i="4" r="F35"/>
  <c i="1" r="BB57"/>
  <c i="3" r="F35"/>
  <c i="1" r="BB56"/>
  <c i="2" r="F34"/>
  <c i="1" r="BA55"/>
  <c i="4" r="F37"/>
  <c i="1" r="BD57"/>
  <c i="2" r="F35"/>
  <c i="1" r="BB55"/>
  <c i="4" r="F34"/>
  <c i="1" r="BA57"/>
  <c i="3" r="F36"/>
  <c i="1" r="BC56"/>
  <c i="3" r="F34"/>
  <c i="1" r="BA56"/>
  <c i="3" r="F37"/>
  <c i="1" r="BD56"/>
  <c i="2" r="F36"/>
  <c i="1" r="BC55"/>
  <c i="4" r="F36"/>
  <c i="1" r="BC57"/>
  <c i="2" r="F37"/>
  <c i="1" r="BD55"/>
  <c i="4" r="J34"/>
  <c i="1" r="AW57"/>
  <c i="3" l="1" r="T112"/>
  <c r="T88"/>
  <c i="4" r="T87"/>
  <c r="T86"/>
  <c i="3" r="P112"/>
  <c r="P88"/>
  <c i="1" r="AU56"/>
  <c i="3" r="BK89"/>
  <c r="J89"/>
  <c r="J60"/>
  <c i="4" r="BK87"/>
  <c r="BK86"/>
  <c r="J86"/>
  <c r="J59"/>
  <c i="3" r="BK88"/>
  <c r="J88"/>
  <c i="2" r="BK85"/>
  <c r="J85"/>
  <c i="3" r="F33"/>
  <c i="1" r="AZ56"/>
  <c i="3" r="J30"/>
  <c i="1" r="AG56"/>
  <c i="4" r="F33"/>
  <c i="1" r="AZ57"/>
  <c r="BA54"/>
  <c r="W30"/>
  <c i="2" r="F33"/>
  <c i="1" r="AZ55"/>
  <c r="BB54"/>
  <c r="W31"/>
  <c i="2" r="J30"/>
  <c i="1" r="AG55"/>
  <c i="4" r="J33"/>
  <c i="1" r="AV57"/>
  <c r="AT57"/>
  <c r="BD54"/>
  <c r="W33"/>
  <c i="3" r="J33"/>
  <c i="1" r="AV56"/>
  <c r="AT56"/>
  <c i="2" r="J33"/>
  <c i="1" r="AV55"/>
  <c r="AT55"/>
  <c r="BC54"/>
  <c r="W32"/>
  <c r="AU54"/>
  <c i="4" l="1" r="J87"/>
  <c r="J60"/>
  <c i="1" r="AN56"/>
  <c i="3" r="J59"/>
  <c i="1" r="AN55"/>
  <c i="2" r="J59"/>
  <c i="3" r="J39"/>
  <c i="2" r="J39"/>
  <c i="1" r="AX54"/>
  <c i="4" r="J30"/>
  <c i="1" r="AG57"/>
  <c r="AG54"/>
  <c r="AK26"/>
  <c r="AW54"/>
  <c r="AK30"/>
  <c r="AZ54"/>
  <c r="W29"/>
  <c r="AY54"/>
  <c i="4" l="1" r="J39"/>
  <c i="1" r="AN57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<sst xmlns="http://schemas.openxmlformats.org/spreadsheetml/2006/main">
  <si>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</si>
  <si>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</si>
  <si>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</si>
  <si>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</si>
  <si>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</si>
  <si>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{e2afa468-daae-4ff8-9c91-4329e013fd7f}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</si>
  <si>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</si>
  <si>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</si>
  <si>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</si>
  <si>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</si>
  <si>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</si>
  <si>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</si>
  <si>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</si>
  <si>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</si>
  <si>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</si>
  <si>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</si>
  <si>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</si>
  <si>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Technické zhodnocení fotbalového hřiště s přírodním trávníkem a atletického oválu  areál Viktoria, Mariánské Lázně</t>
  </si>
  <si>
    <t>KSO:</t>
  </si>
  <si>
    <t/>
  </si>
  <si>
    <t>CC-CZ:</t>
  </si>
  <si>
    <t>Místo:</t>
  </si>
  <si>
    <t>č.p. 553 ,886 Mariánské Lázně</t>
  </si>
  <si>
    <t>Datum:</t>
  </si>
  <si>
    <t>29. 5. 2024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</si>
  <si>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</si>
  <si>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</si>
  <si>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</si>
  <si>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</si>
  <si>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</si>
  <si>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</si>
  <si>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</si>
  <si>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</si>
  <si>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</si>
  <si>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02541823</t>
  </si>
  <si>
    <t>RealizaceDomů s.r.o.</t>
  </si>
  <si>
    <t>CZ02541823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</si>
  <si>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</si>
  <si>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</si>
  <si>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</si>
  <si>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</si>
  <si>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</si>
  <si>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</si>
  <si>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</si>
  <si>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</si>
  <si>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</si>
  <si>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</si>
  <si>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</si>
  <si>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</si>
  <si>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</si>
  <si>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</si>
  <si>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</si>
  <si>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</si>
  <si>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</si>
  <si>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</si>
  <si>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</si>
  <si>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</si>
  <si>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</si>
  <si>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</si>
  <si>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</si>
  <si>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</si>
  <si>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</si>
  <si>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</si>
  <si>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</si>
  <si>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</si>
  <si>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</si>
  <si>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</si>
  <si>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</si>
  <si>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</si>
  <si>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</si>
  <si>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</si>
  <si>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</si>
  <si>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</si>
  <si>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</si>
  <si>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</si>
  <si>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</si>
  <si>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</si>
  <si>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</si>
  <si>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</si>
  <si>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</si>
  <si>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</si>
  <si>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</si>
  <si>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Fotbalové hřiště</t>
  </si>
  <si>
    <t>STA</t>
  </si>
  <si>
    <t>1</t>
  </si>
  <si>
    <t>{80c188fe-fd7e-431e-b51d-e0a4b7246f1d}</t>
  </si>
  <si>
    <t>2</t>
  </si>
  <si>
    <t>D.2</t>
  </si>
  <si>
    <t>Atletický ovál</t>
  </si>
  <si>
    <t>{214abdfe-e20f-43a4-9163-04a82f12f3c6}</t>
  </si>
  <si>
    <t>x</t>
  </si>
  <si>
    <t>VRN</t>
  </si>
  <si>
    <t>{89447d04-1cc8-40b9-99f7-e1c60512d6bf}</t>
  </si>
  <si>
    <t>KRYCÍ LIST SOUPISU PRACÍ</t>
  </si>
  <si>
    <t>Objekt:</t>
  </si>
  <si>
    <t>D.1 -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</si>
  <si>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</si>
  <si>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</si>
  <si>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</si>
  <si>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</si>
  <si>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</si>
  <si>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</si>
  <si>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</si>
  <si>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</si>
  <si>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</si>
  <si>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</si>
  <si>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</si>
  <si>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</si>
  <si>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</si>
  <si>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</si>
  <si>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</si>
  <si>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</si>
  <si>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</si>
  <si>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</si>
  <si>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</si>
  <si>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</si>
  <si>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</si>
  <si>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</si>
  <si>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</si>
  <si>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</si>
  <si>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</si>
  <si>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</si>
  <si>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</si>
  <si>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</si>
  <si>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113154325R</t>
  </si>
  <si>
    <t>Frézování trávníkového krytu vč.drnu tl 120 mm pruh š přes 0,5 do 1 m pl přes 1000 do 10000 m2 bez překážek v trase</t>
  </si>
  <si>
    <t>m2</t>
  </si>
  <si>
    <t>4</t>
  </si>
  <si>
    <t>-1160324861</t>
  </si>
  <si>
    <t>VV</t>
  </si>
  <si>
    <t>plocha hřiště</t>
  </si>
  <si>
    <t>6864</t>
  </si>
  <si>
    <t>výběhy</t>
  </si>
  <si>
    <t>(104+66)*2*1,5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</si>
  <si>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</si>
  <si>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</si>
  <si>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</si>
  <si>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</si>
  <si>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CS ÚRS 2024 02</t>
  </si>
  <si>
    <t>527769254</t>
  </si>
  <si>
    <t>Online PSC</t>
  </si>
  <si>
    <t>https://podminky.urs.cz/item/CS_URS_2024_02/162751117</t>
  </si>
  <si>
    <t>7374*0,12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</si>
  <si>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</si>
  <si>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</si>
  <si>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</si>
  <si>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</si>
  <si>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174419565</t>
  </si>
  <si>
    <t>https://podminky.urs.cz/item/CS_URS_2024_02/171201231</t>
  </si>
  <si>
    <t>884,880*1,6</t>
  </si>
  <si>
    <t>171251201</t>
  </si>
  <si>
    <t>Uložení sypaniny na skládky nebo meziskládky bez hutnění s upravením uložené sypaniny do předepsaného tvaru</t>
  </si>
  <si>
    <t>13055301</t>
  </si>
  <si>
    <t>https://podminky.urs.cz/item/CS_URS_2024_02/171251201</t>
  </si>
  <si>
    <t>5</t>
  </si>
  <si>
    <t>180404111</t>
  </si>
  <si>
    <t>Založení hřišťového trávníku výsevem na vrstvě ornice</t>
  </si>
  <si>
    <t>904623072</t>
  </si>
  <si>
    <t>https://podminky.urs.cz/item/CS_URS_2024_02/180404111</t>
  </si>
  <si>
    <t>7374*2</t>
  </si>
  <si>
    <t>6</t>
  </si>
  <si>
    <t>M</t>
  </si>
  <si>
    <t>00572440</t>
  </si>
  <si>
    <t>osivo směs travní hřištní</t>
  </si>
  <si>
    <t>kg</t>
  </si>
  <si>
    <t>8</t>
  </si>
  <si>
    <t>-61111215</t>
  </si>
  <si>
    <t>14748*0,045 'Přepočtené koeficientem množství</t>
  </si>
  <si>
    <t>7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</si>
  <si>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</si>
  <si>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</si>
  <si>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-172444059</t>
  </si>
  <si>
    <t>https://podminky.urs.cz/item/CS_URS_2024_02/181151321</t>
  </si>
  <si>
    <t>181951112</t>
  </si>
  <si>
    <t>Úprava pláně vyrovnáním výškových rozdílů strojně v hornině třídy těžitelnosti I, skupiny 1 až 3 se zhutněním</t>
  </si>
  <si>
    <t>-209445033</t>
  </si>
  <si>
    <t>https://podminky.urs.cz/item/CS_URS_2024_02/181951112</t>
  </si>
  <si>
    <t>9</t>
  </si>
  <si>
    <t>58341341</t>
  </si>
  <si>
    <t>kamenivo drcené drobné frakce 0/4</t>
  </si>
  <si>
    <t>-257709672</t>
  </si>
  <si>
    <t>10</t>
  </si>
  <si>
    <t>183403113</t>
  </si>
  <si>
    <t>Obdělání půdy frézováním v rovině nebo na svahu do 1:5</t>
  </si>
  <si>
    <t>1304573445</t>
  </si>
  <si>
    <t>https://podminky.urs.cz/item/CS_URS_2024_02/183403113</t>
  </si>
  <si>
    <t>11</t>
  </si>
  <si>
    <t>184854215</t>
  </si>
  <si>
    <t>Zapracování příměsí do půdy frézováním do hloubky 150 mm v rovině nebo na svahu do 1:5 přes 500 m2</t>
  </si>
  <si>
    <t>16</t>
  </si>
  <si>
    <t>1981802788</t>
  </si>
  <si>
    <t>https://podminky.urs.cz/item/CS_URS_2024_02/184854215</t>
  </si>
  <si>
    <t>10371500</t>
  </si>
  <si>
    <t>substrát pro trávníky VL</t>
  </si>
  <si>
    <t>32</t>
  </si>
  <si>
    <t>832024906</t>
  </si>
  <si>
    <t>7374*0,005 'Přepočtené koeficientem množství</t>
  </si>
  <si>
    <t>13</t>
  </si>
  <si>
    <t>185802113</t>
  </si>
  <si>
    <t>Hnojení půdy nebo trávníku v rovině nebo na svahu do 1:5 umělým hnojivem na široko</t>
  </si>
  <si>
    <t>-2036786910</t>
  </si>
  <si>
    <t>https://podminky.urs.cz/item/CS_URS_2024_02/185802113</t>
  </si>
  <si>
    <t>14</t>
  </si>
  <si>
    <t>25191155</t>
  </si>
  <si>
    <t>hnojivo průmyslové</t>
  </si>
  <si>
    <t>2117904675</t>
  </si>
  <si>
    <t>Trubní vedení</t>
  </si>
  <si>
    <t>15</t>
  </si>
  <si>
    <t>8.1R</t>
  </si>
  <si>
    <t>Demontáž a zpětná montáž závlahového systému</t>
  </si>
  <si>
    <t>kpl</t>
  </si>
  <si>
    <t>39855594</t>
  </si>
  <si>
    <t>998</t>
  </si>
  <si>
    <t>Přesun hmot</t>
  </si>
  <si>
    <t>998222012</t>
  </si>
  <si>
    <t>Přesun hmot pro tělovýchovné plochy dopravní vzdálenost do 200 m</t>
  </si>
  <si>
    <t>2060432819</t>
  </si>
  <si>
    <t>https://podminky.urs.cz/item/CS_URS_2024_02/998222012</t>
  </si>
  <si>
    <t>PSV</t>
  </si>
  <si>
    <t>Práce a dodávky PSV</t>
  </si>
  <si>
    <t>767</t>
  </si>
  <si>
    <t>Konstrukce zámečnické</t>
  </si>
  <si>
    <t>17</t>
  </si>
  <si>
    <t>767995115</t>
  </si>
  <si>
    <t>Montáž ostatních atypických zámečnických konstrukcí hmotnosti přes 50 do 100 kg</t>
  </si>
  <si>
    <t>-1663843003</t>
  </si>
  <si>
    <t>https://podminky.urs.cz/item/CS_URS_2024_02/767995115</t>
  </si>
  <si>
    <t>fotbalové branky 2ks</t>
  </si>
  <si>
    <t>2*80</t>
  </si>
  <si>
    <t>18</t>
  </si>
  <si>
    <t>RMAT0001</t>
  </si>
  <si>
    <t>fotbalová branka 7,32x2,44m cert.fifa</t>
  </si>
  <si>
    <t>ks</t>
  </si>
  <si>
    <t>-1476986367</t>
  </si>
  <si>
    <t>19</t>
  </si>
  <si>
    <t>767996802</t>
  </si>
  <si>
    <t>Demontáž ostatních zámečnických konstrukcí rozebráním o hmotnosti jednotlivých dílů přes 50 do 100 kg</t>
  </si>
  <si>
    <t>481872703</t>
  </si>
  <si>
    <t>https://podminky.urs.cz/item/CS_URS_2024_02/767996802</t>
  </si>
  <si>
    <t>fotbalová brána 2ks</t>
  </si>
  <si>
    <t>D.2 - Atletický ovál</t>
  </si>
  <si>
    <t xml:space="preserve">    5 - Komunikace pozemní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</si>
  <si>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</si>
  <si>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</si>
  <si>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</si>
  <si>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</si>
  <si>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</si>
  <si>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35</t>
  </si>
  <si>
    <t>113102211R</t>
  </si>
  <si>
    <t>Odstranění umělého povrchu z multisportovního hřiště výšky vlasu do 25 mm frézováním</t>
  </si>
  <si>
    <t>2055424438</t>
  </si>
  <si>
    <t>Komunikace pozemní</t>
  </si>
  <si>
    <t>33</t>
  </si>
  <si>
    <t>579221222R</t>
  </si>
  <si>
    <t>Venkovní lité pryžové povrchy na asfaltový podklad jednovrstvé tloušťky 13 mm s impregnací na podklad, prováděné strojně plochy přes 300 m2 jedna barva ostatní</t>
  </si>
  <si>
    <t>179574198</t>
  </si>
  <si>
    <t>https://podminky.urs.cz/item/CS_URS_2024_02/579221222R</t>
  </si>
  <si>
    <t>579291111</t>
  </si>
  <si>
    <t>Venkovní lité pryžové povrchy - vodorovné značení (lajnování) dvousložkovým elastickým lakem</t>
  </si>
  <si>
    <t>m</t>
  </si>
  <si>
    <t>1951874800</t>
  </si>
  <si>
    <t>https://podminky.urs.cz/item/CS_URS_2024_02/579291111</t>
  </si>
  <si>
    <t>116,5*2+112*2+109*2+106*2+102,5*2+99*2+94*2+83*2+25*2</t>
  </si>
  <si>
    <t>41+42+55*3+17+19+8,95*4+18*2</t>
  </si>
  <si>
    <t>200</t>
  </si>
  <si>
    <t>997</t>
  </si>
  <si>
    <t>Přesun sutě</t>
  </si>
  <si>
    <t>997231111</t>
  </si>
  <si>
    <t>Vodorovná doprava suti a vybouraných hmot s vyložením a hrubým urovnáním na vzdálenost do 1 km</t>
  </si>
  <si>
    <t>-1765467162</t>
  </si>
  <si>
    <t>https://podminky.urs.cz/item/CS_URS_2024_02/997231111</t>
  </si>
  <si>
    <t>997231119</t>
  </si>
  <si>
    <t>Vodorovná doprava suti a vybouraných hmot s vyložením a hrubým urovnáním na vzdálenost Příplatek k cenám za každý další započatý 1 km</t>
  </si>
  <si>
    <t>-1583835581</t>
  </si>
  <si>
    <t>https://podminky.urs.cz/item/CS_URS_2024_02/997231119</t>
  </si>
  <si>
    <t>spalovna Chotíkov 60km</t>
  </si>
  <si>
    <t>126,9*59</t>
  </si>
  <si>
    <t>34</t>
  </si>
  <si>
    <t>997.1R</t>
  </si>
  <si>
    <t>Likvidace umělého povrchu ve spalovně</t>
  </si>
  <si>
    <t>-732772030</t>
  </si>
  <si>
    <t>11023113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</si>
  <si>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</si>
  <si>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</si>
  <si>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</si>
  <si>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</si>
  <si>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</si>
  <si>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kus</t>
  </si>
  <si>
    <t>64</t>
  </si>
  <si>
    <t>-654839466</t>
  </si>
  <si>
    <t>https://podminky.urs.cz/item/CS_URS_2024_02/210203901</t>
  </si>
  <si>
    <t>svítidlo S1 dle světlené studie</t>
  </si>
  <si>
    <t>128</t>
  </si>
  <si>
    <t>754630597</t>
  </si>
  <si>
    <t>RMAT0002</t>
  </si>
  <si>
    <t>svítidlo S2 dle světelné studie</t>
  </si>
  <si>
    <t>-204933107</t>
  </si>
  <si>
    <t>210204011</t>
  </si>
  <si>
    <t>Montáž stožárů osvětlení samostatně stojících ocelových, délky do 12 m</t>
  </si>
  <si>
    <t>1525237864</t>
  </si>
  <si>
    <t>https://podminky.urs.cz/item/CS_URS_2024_02/210204011</t>
  </si>
  <si>
    <t>210204012</t>
  </si>
  <si>
    <t>Montáž stožárů osvětlení samostatně stojících ocelových, délky přes 12 do 18 m</t>
  </si>
  <si>
    <t>-335539229</t>
  </si>
  <si>
    <t>https://podminky.urs.cz/item/CS_URS_2024_02/210204012</t>
  </si>
  <si>
    <t>RMAT0003</t>
  </si>
  <si>
    <t>stožár osvětlovací dalnicní 4-stup. 18DD atyp</t>
  </si>
  <si>
    <t>1666003842</t>
  </si>
  <si>
    <t>RMAT0004</t>
  </si>
  <si>
    <t>držák reflektoru TR3/114-2000 atyp</t>
  </si>
  <si>
    <t>27818936</t>
  </si>
  <si>
    <t>RMAT0005</t>
  </si>
  <si>
    <t>držák reflektoru TR1-500 atyp</t>
  </si>
  <si>
    <t>866780259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</si>
  <si>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</si>
  <si>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</si>
  <si>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1411595387</t>
  </si>
  <si>
    <t>https://podminky.urs.cz/item/CS_URS_2024_02/210280003</t>
  </si>
  <si>
    <t>210813011</t>
  </si>
  <si>
    <t>Montáž izolovaných kabelů měděných do 1 kV bez ukončení plných nebo laněných kulatých (např. CYKY, CHKE-R) uložených pevně počtu a průřezu žil 3x1,5 až 6 mm2</t>
  </si>
  <si>
    <t>-1239352128</t>
  </si>
  <si>
    <t>https://podminky.urs.cz/item/CS_URS_2024_02/210813011</t>
  </si>
  <si>
    <t>34113258</t>
  </si>
  <si>
    <t>kabel Instalační flexibilní jádro Cu lanované izolace pryž plášť pryž chloroprenová 450/750V (H07RN-F) 3x2,5mm2</t>
  </si>
  <si>
    <t>256</t>
  </si>
  <si>
    <t>1590415862</t>
  </si>
  <si>
    <t>P</t>
  </si>
  <si>
    <t>Poznámka k položce:_x000d_
Poznámka k položce: H07RN-F, průměr kabelu 13mm</t>
  </si>
  <si>
    <t>550*1,15 "Přepočtené koeficientem množství</t>
  </si>
  <si>
    <t>46-M</t>
  </si>
  <si>
    <t>Zemní práce při extr.mont.pracích</t>
  </si>
  <si>
    <t>460010025</t>
  </si>
  <si>
    <t>Vytyčení trasy inženýrských sítí v zastavěném prostoru</t>
  </si>
  <si>
    <t>km</t>
  </si>
  <si>
    <t>-772185125</t>
  </si>
  <si>
    <t>https://podminky.urs.cz/item/CS_URS_2024_02/460010025</t>
  </si>
  <si>
    <t>20</t>
  </si>
  <si>
    <t>460131111</t>
  </si>
  <si>
    <t>Hloubení jam ručně včetně urovnání dna s přemístěním výkopku do vzdálenosti 3 m od okraje jámy nebo s naložením na dopravní prostředek v hornině třídy těžitelnosti I skupiny 1</t>
  </si>
  <si>
    <t>2025742220</t>
  </si>
  <si>
    <t>https://podminky.urs.cz/item/CS_URS_2024_02/460131111</t>
  </si>
  <si>
    <t>základ stožár</t>
  </si>
  <si>
    <t>8*2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</si>
  <si>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</si>
  <si>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</si>
  <si>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624645594</t>
  </si>
  <si>
    <t>https://podminky.urs.cz/item/CS_URS_2024_02/460171172</t>
  </si>
  <si>
    <t>104+35+48+35+132+40</t>
  </si>
  <si>
    <t>22</t>
  </si>
  <si>
    <t>460341113</t>
  </si>
  <si>
    <t>Vodorovné přemístění (odvoz) horniny dopravními prostředky včetně složení, bez naložení a rozprostření jakékoliv třídy, na vzdálenost přes 500 do 1000 m</t>
  </si>
  <si>
    <t>893025636</t>
  </si>
  <si>
    <t>https://podminky.urs.cz/item/CS_URS_2024_02/460341113</t>
  </si>
  <si>
    <t>23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</si>
  <si>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</si>
  <si>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</si>
  <si>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-1397459071</t>
  </si>
  <si>
    <t>https://podminky.urs.cz/item/CS_URS_2024_02/460341121</t>
  </si>
  <si>
    <t>16,000*9</t>
  </si>
  <si>
    <t>24</t>
  </si>
  <si>
    <t>460361121</t>
  </si>
  <si>
    <t>Poplatek (skládkovné) za uložení zeminy na recyklační skládce zatříděné do Katalogu odpadů pod kódem 17 05 04</t>
  </si>
  <si>
    <t>2095768990</t>
  </si>
  <si>
    <t>https://podminky.urs.cz/item/CS_URS_2024_02/460361121</t>
  </si>
  <si>
    <t>16*1,8</t>
  </si>
  <si>
    <t>25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</si>
  <si>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</si>
  <si>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</si>
  <si>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-2031001427</t>
  </si>
  <si>
    <t>https://podminky.urs.cz/item/CS_URS_2024_02/460451182</t>
  </si>
  <si>
    <t>26</t>
  </si>
  <si>
    <t>460581131</t>
  </si>
  <si>
    <t>Úprava terénu uvedení nezpevněného terénu do původního stavu v místě dočasného uložení výkopku s vyhrabáním, srovnáním a částečným dosetím trávy</t>
  </si>
  <si>
    <t>-766376229</t>
  </si>
  <si>
    <t>https://podminky.urs.cz/item/CS_URS_2024_02/460581131</t>
  </si>
  <si>
    <t>27</t>
  </si>
  <si>
    <t>460641113</t>
  </si>
  <si>
    <t>Základové konstrukce základ bez bednění do rostlé zeminy z monolitického betonu tř. C 16/20</t>
  </si>
  <si>
    <t>749679047</t>
  </si>
  <si>
    <t>https://podminky.urs.cz/item/CS_URS_2024_02/460641113</t>
  </si>
  <si>
    <t>28</t>
  </si>
  <si>
    <t>460661111</t>
  </si>
  <si>
    <t>Kabelové lože z písku včetně podsypu, zhutnění a urovnání povrchu pro kabely nn bez zakrytí, šířky do 35 cm</t>
  </si>
  <si>
    <t>188626935</t>
  </si>
  <si>
    <t>https://podminky.urs.cz/item/CS_URS_2024_02/460661111</t>
  </si>
  <si>
    <t>29</t>
  </si>
  <si>
    <t>460671112</t>
  </si>
  <si>
    <t>Výstražné prvky pro krytí kabelů včetně vyrovnání povrchu rýhy, rozvinutí a uložení fólie, šířky přes 20 do 25 cm</t>
  </si>
  <si>
    <t>-2134412688</t>
  </si>
  <si>
    <t>https://podminky.urs.cz/item/CS_URS_2024_02/460671112</t>
  </si>
  <si>
    <t>30</t>
  </si>
  <si>
    <t>460791212</t>
  </si>
  <si>
    <t>Montáž trubek ochranných uložených volně do rýhy plastových ohebných, vnitřního průměru přes 32 do 50 mm</t>
  </si>
  <si>
    <t>895523180</t>
  </si>
  <si>
    <t>https://podminky.urs.cz/item/CS_URS_2024_02/460791212</t>
  </si>
  <si>
    <t>31</t>
  </si>
  <si>
    <t>34571158</t>
  </si>
  <si>
    <t>trubka elektroinstalační ohebná z PH, D 48mm</t>
  </si>
  <si>
    <t>85037934</t>
  </si>
  <si>
    <t>394*1,05 'Přepočtené koeficientem množství</t>
  </si>
  <si>
    <t>36</t>
  </si>
  <si>
    <t>469981111</t>
  </si>
  <si>
    <t>Přesun hmot pro pomocné stavební práce při elektromontážích dopravní vzdálenost do 1 000 m</t>
  </si>
  <si>
    <t>919759443</t>
  </si>
  <si>
    <t>https://podminky.urs.cz/item/CS_URS_2024_02/469981111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</si>
  <si>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</si>
  <si>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</si>
  <si>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</si>
  <si>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</si>
  <si>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</si>
  <si>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262144</t>
  </si>
  <si>
    <t>2077972550</t>
  </si>
  <si>
    <t>https://podminky.urs.cz/item/CS_URS_2024_02/HZS2232</t>
  </si>
  <si>
    <t>napojení osvětlení na stávající napájení</t>
  </si>
  <si>
    <t>50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</si>
  <si>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</si>
  <si>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</si>
  <si>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</si>
  <si>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</si>
  <si>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</si>
  <si>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</si>
  <si>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</si>
  <si>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</si>
  <si>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</si>
  <si>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</si>
  <si>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</si>
  <si>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</si>
  <si>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Přípravné zeměměřičské práce</t>
  </si>
  <si>
    <t>-1851893086</t>
  </si>
  <si>
    <t>https://podminky.urs.cz/item/CS_URS_2024_02/012103000</t>
  </si>
  <si>
    <t>012203000</t>
  </si>
  <si>
    <t>Zeměměřičské práce před výstavbou</t>
  </si>
  <si>
    <t>-1373543379</t>
  </si>
  <si>
    <t>https://podminky.urs.cz/item/CS_URS_2024_02/012203000</t>
  </si>
  <si>
    <t>012303000</t>
  </si>
  <si>
    <t>Zeměměřičské práce při provádění stavby</t>
  </si>
  <si>
    <t>-695385769</t>
  </si>
  <si>
    <t>https://podminky.urs.cz/item/CS_URS_2024_02/012303000</t>
  </si>
  <si>
    <t>013254000</t>
  </si>
  <si>
    <t>Dokumentace skutečného provedení stavby</t>
  </si>
  <si>
    <t>-593696390</t>
  </si>
  <si>
    <t>https://podminky.urs.cz/item/CS_URS_2024_02/013254000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</si>
  <si>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</si>
  <si>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</si>
  <si>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</si>
  <si>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</si>
  <si>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1883941020</t>
  </si>
  <si>
    <t>https://podminky.urs.cz/item/CS_URS_2024_02/030001000</t>
  </si>
  <si>
    <t>034103000</t>
  </si>
  <si>
    <t>Oplocení staveniště</t>
  </si>
  <si>
    <t>1024</t>
  </si>
  <si>
    <t>2059971146</t>
  </si>
  <si>
    <t>https://podminky.urs.cz/item/CS_URS_2024_02/034103000</t>
  </si>
  <si>
    <t>034303000</t>
  </si>
  <si>
    <t>Dopravní značení na staveništi</t>
  </si>
  <si>
    <t>-1119164833</t>
  </si>
  <si>
    <t>https://podminky.urs.cz/item/CS_URS_2024_02/034303000</t>
  </si>
  <si>
    <t>034503000</t>
  </si>
  <si>
    <t>Informační tabule na staveništi</t>
  </si>
  <si>
    <t>1717349594</t>
  </si>
  <si>
    <t>https://podminky.urs.cz/item/CS_URS_2024_02/034503000</t>
  </si>
  <si>
    <t>VRN4</t>
  </si>
  <si>
    <t>Inženýrská činnost</t>
  </si>
  <si>
    <t>041002000</t>
  </si>
  <si>
    <t>Dozory</t>
  </si>
  <si>
    <t>-277960448</t>
  </si>
  <si>
    <t>https://podminky.urs.cz/item/CS_URS_2024_02/041002000</t>
  </si>
  <si>
    <t>043154000</t>
  </si>
  <si>
    <t>Zkoušky hutnicí</t>
  </si>
  <si>
    <t>-12281456</t>
  </si>
  <si>
    <t>https://podminky.urs.cz/item/CS_URS_2024_02/043154000</t>
  </si>
  <si>
    <t>044002000</t>
  </si>
  <si>
    <t>Revize revize dočasných objektů nebo zařízení staveniště</t>
  </si>
  <si>
    <t>1071725795</t>
  </si>
  <si>
    <t>https://podminky.urs.cz/item/CS_URS_2024_02/044002000</t>
  </si>
  <si>
    <t>045203000</t>
  </si>
  <si>
    <t>Kompletační činnost</t>
  </si>
  <si>
    <t>-230235077</t>
  </si>
  <si>
    <t>https://podminky.urs.cz/item/CS_URS_2024_02/045203000</t>
  </si>
  <si>
    <t>045303000</t>
  </si>
  <si>
    <t>Koordinační činnost</t>
  </si>
  <si>
    <t>1372963788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</si>
  <si>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</si>
  <si>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</si>
  <si>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</si>
  <si>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</si>
  <si>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</si>
  <si>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-1476706076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</si>
  <si>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</si>
  <si>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</si>
  <si>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</si>
  <si>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</si>
  <si>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</si>
  <si>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soubor</t>
  </si>
  <si>
    <t>CS ÚRS 2024 01</t>
  </si>
  <si>
    <t>796333406</t>
  </si>
  <si>
    <t>https://podminky.urs.cz/item/CS_URS_2024_01/072103001</t>
  </si>
  <si>
    <t>VRN9</t>
  </si>
  <si>
    <t>Ostatní náklady</t>
  </si>
  <si>
    <t>094002000</t>
  </si>
  <si>
    <t>Ostatní náklady související s výstavbou</t>
  </si>
  <si>
    <t>2110436854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</si>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</sst>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751117" TargetMode="External" /><Relationship Id="rId2" Type="http://schemas.openxmlformats.org/officeDocument/2006/relationships/hyperlink" Target="https://podminky.urs.cz/item/CS_URS_2024_02/171201231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80404111" TargetMode="External" /><Relationship Id="rId5" Type="http://schemas.openxmlformats.org/officeDocument/2006/relationships/hyperlink" Target="https://podminky.urs.cz/item/CS_URS_2024_02/18115132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183403113" TargetMode="External" /><Relationship Id="rId8" Type="http://schemas.openxmlformats.org/officeDocument/2006/relationships/hyperlink" Target="https://podminky.urs.cz/item/CS_URS_2024_02/184854215" TargetMode="External" /><Relationship Id="rId9" Type="http://schemas.openxmlformats.org/officeDocument/2006/relationships/hyperlink" Target="https://podminky.urs.cz/item/CS_URS_2024_02/185802113" TargetMode="External" /><Relationship Id="rId10" Type="http://schemas.openxmlformats.org/officeDocument/2006/relationships/hyperlink" Target="https://podminky.urs.cz/item/CS_URS_2024_02/998222012" TargetMode="External" /><Relationship Id="rId11" Type="http://schemas.openxmlformats.org/officeDocument/2006/relationships/hyperlink" Target="https://podminky.urs.cz/item/CS_URS_2024_02/767995115" TargetMode="External" /><Relationship Id="rId12" Type="http://schemas.openxmlformats.org/officeDocument/2006/relationships/hyperlink" Target="https://podminky.urs.cz/item/CS_URS_2024_02/767996802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579221222R" TargetMode="External" /><Relationship Id="rId2" Type="http://schemas.openxmlformats.org/officeDocument/2006/relationships/hyperlink" Target="https://podminky.urs.cz/item/CS_URS_2024_02/579291111" TargetMode="External" /><Relationship Id="rId3" Type="http://schemas.openxmlformats.org/officeDocument/2006/relationships/hyperlink" Target="https://podminky.urs.cz/item/CS_URS_2024_02/997231111" TargetMode="External" /><Relationship Id="rId4" Type="http://schemas.openxmlformats.org/officeDocument/2006/relationships/hyperlink" Target="https://podminky.urs.cz/item/CS_URS_2024_02/997231119" TargetMode="External" /><Relationship Id="rId5" Type="http://schemas.openxmlformats.org/officeDocument/2006/relationships/hyperlink" Target="https://podminky.urs.cz/item/CS_URS_2024_02/998222012" TargetMode="External" /><Relationship Id="rId6" Type="http://schemas.openxmlformats.org/officeDocument/2006/relationships/hyperlink" Target="https://podminky.urs.cz/item/CS_URS_2024_02/210203901" TargetMode="External" /><Relationship Id="rId7" Type="http://schemas.openxmlformats.org/officeDocument/2006/relationships/hyperlink" Target="https://podminky.urs.cz/item/CS_URS_2024_02/210204011" TargetMode="External" /><Relationship Id="rId8" Type="http://schemas.openxmlformats.org/officeDocument/2006/relationships/hyperlink" Target="https://podminky.urs.cz/item/CS_URS_2024_02/210204012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813011" TargetMode="External" /><Relationship Id="rId11" Type="http://schemas.openxmlformats.org/officeDocument/2006/relationships/hyperlink" Target="https://podminky.urs.cz/item/CS_URS_2024_02/460010025" TargetMode="External" /><Relationship Id="rId12" Type="http://schemas.openxmlformats.org/officeDocument/2006/relationships/hyperlink" Target="https://podminky.urs.cz/item/CS_URS_2024_02/460131111" TargetMode="External" /><Relationship Id="rId13" Type="http://schemas.openxmlformats.org/officeDocument/2006/relationships/hyperlink" Target="https://podminky.urs.cz/item/CS_URS_2024_02/460171172" TargetMode="External" /><Relationship Id="rId14" Type="http://schemas.openxmlformats.org/officeDocument/2006/relationships/hyperlink" Target="https://podminky.urs.cz/item/CS_URS_2024_02/460341113" TargetMode="External" /><Relationship Id="rId15" Type="http://schemas.openxmlformats.org/officeDocument/2006/relationships/hyperlink" Target="https://podminky.urs.cz/item/CS_URS_2024_02/460341121" TargetMode="External" /><Relationship Id="rId16" Type="http://schemas.openxmlformats.org/officeDocument/2006/relationships/hyperlink" Target="https://podminky.urs.cz/item/CS_URS_2024_02/460361121" TargetMode="External" /><Relationship Id="rId17" Type="http://schemas.openxmlformats.org/officeDocument/2006/relationships/hyperlink" Target="https://podminky.urs.cz/item/CS_URS_2024_02/460451182" TargetMode="External" /><Relationship Id="rId18" Type="http://schemas.openxmlformats.org/officeDocument/2006/relationships/hyperlink" Target="https://podminky.urs.cz/item/CS_URS_2024_02/460581131" TargetMode="External" /><Relationship Id="rId19" Type="http://schemas.openxmlformats.org/officeDocument/2006/relationships/hyperlink" Target="https://podminky.urs.cz/item/CS_URS_2024_02/460641113" TargetMode="External" /><Relationship Id="rId20" Type="http://schemas.openxmlformats.org/officeDocument/2006/relationships/hyperlink" Target="https://podminky.urs.cz/item/CS_URS_2024_02/460661111" TargetMode="External" /><Relationship Id="rId21" Type="http://schemas.openxmlformats.org/officeDocument/2006/relationships/hyperlink" Target="https://podminky.urs.cz/item/CS_URS_2024_02/460671112" TargetMode="External" /><Relationship Id="rId22" Type="http://schemas.openxmlformats.org/officeDocument/2006/relationships/hyperlink" Target="https://podminky.urs.cz/item/CS_URS_2024_02/460791212" TargetMode="External" /><Relationship Id="rId23" Type="http://schemas.openxmlformats.org/officeDocument/2006/relationships/hyperlink" Target="https://podminky.urs.cz/item/CS_URS_2024_02/469981111" TargetMode="External" /><Relationship Id="rId24" Type="http://schemas.openxmlformats.org/officeDocument/2006/relationships/hyperlink" Target="https://podminky.urs.cz/item/CS_URS_2024_02/HZS2232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54000" TargetMode="External" /><Relationship Id="rId5" Type="http://schemas.openxmlformats.org/officeDocument/2006/relationships/hyperlink" Target="https://podminky.urs.cz/item/CS_URS_2024_02/030001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34303000" TargetMode="External" /><Relationship Id="rId8" Type="http://schemas.openxmlformats.org/officeDocument/2006/relationships/hyperlink" Target="https://podminky.urs.cz/item/CS_URS_2024_02/034503000" TargetMode="External" /><Relationship Id="rId9" Type="http://schemas.openxmlformats.org/officeDocument/2006/relationships/hyperlink" Target="https://podminky.urs.cz/item/CS_URS_2024_02/041002000" TargetMode="External" /><Relationship Id="rId10" Type="http://schemas.openxmlformats.org/officeDocument/2006/relationships/hyperlink" Target="https://podminky.urs.cz/item/CS_URS_2024_02/043154000" TargetMode="External" /><Relationship Id="rId11" Type="http://schemas.openxmlformats.org/officeDocument/2006/relationships/hyperlink" Target="https://podminky.urs.cz/item/CS_URS_2024_02/044002000" TargetMode="External" /><Relationship Id="rId12" Type="http://schemas.openxmlformats.org/officeDocument/2006/relationships/hyperlink" Target="https://podminky.urs.cz/item/CS_URS_2024_02/045203000" TargetMode="External" /><Relationship Id="rId13" Type="http://schemas.openxmlformats.org/officeDocument/2006/relationships/hyperlink" Target="https://podminky.urs.cz/item/CS_URS_2024_02/045303000" TargetMode="External" /><Relationship Id="rId14" Type="http://schemas.openxmlformats.org/officeDocument/2006/relationships/hyperlink" Target="https://podminky.urs.cz/item/CS_URS_2024_02/065002000" TargetMode="External" /><Relationship Id="rId15" Type="http://schemas.openxmlformats.org/officeDocument/2006/relationships/hyperlink" Target="https://podminky.urs.cz/item/CS_URS_2024_01/072103001" TargetMode="External" /><Relationship Id="rId16" Type="http://schemas.openxmlformats.org/officeDocument/2006/relationships/hyperlink" Target="https://podminky.urs.cz/item/CS_URS_2024_02/094002000" TargetMode="External" /><Relationship Id="rId17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Technické zhodnocení fotbalového hřiště s přírodním trávníkem a atletického oválu  areál Viktoria, Mariánské Lázně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č.p. 553 ,886 Mariánské Lázně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29. 5. 2024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Mariánské Lázně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RealizaceDomů s.r.o.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'D.1 - Fotbalové hřiště'!J30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'D.1 - Fotbalové hřiště'!P85</f>
        <v>0</v>
      </c>
      <c r="AV55" s="120">
        <f>'D.1 - Fotbalové hřiště'!J33</f>
        <v>0</v>
      </c>
      <c r="AW55" s="120">
        <f>'D.1 - Fotbalové hřiště'!J34</f>
        <v>0</v>
      </c>
      <c r="AX55" s="120">
        <f>'D.1 - Fotbalové hřiště'!J35</f>
        <v>0</v>
      </c>
      <c r="AY55" s="120">
        <f>'D.1 - Fotbalové hřiště'!J36</f>
        <v>0</v>
      </c>
      <c r="AZ55" s="120">
        <f>'D.1 - Fotbalové hřiště'!F33</f>
        <v>0</v>
      </c>
      <c r="BA55" s="120">
        <f>'D.1 - Fotbalové hřiště'!F34</f>
        <v>0</v>
      </c>
      <c r="BB55" s="120">
        <f>'D.1 - Fotbalové hřiště'!F35</f>
        <v>0</v>
      </c>
      <c r="BC55" s="120">
        <f>'D.1 - Fotbalové hřiště'!F36</f>
        <v>0</v>
      </c>
      <c r="BD55" s="122">
        <f>'D.1 - Fotbalové hřiště'!F37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'D.2 - Atletický ovál'!J30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19">
        <v>0</v>
      </c>
      <c r="AT56" s="120">
        <f>ROUND(SUM(AV56:AW56),2)</f>
        <v>0</v>
      </c>
      <c r="AU56" s="121">
        <f>'D.2 - Atletický ovál'!P88</f>
        <v>0</v>
      </c>
      <c r="AV56" s="120">
        <f>'D.2 - Atletický ovál'!J33</f>
        <v>0</v>
      </c>
      <c r="AW56" s="120">
        <f>'D.2 - Atletický ovál'!J34</f>
        <v>0</v>
      </c>
      <c r="AX56" s="120">
        <f>'D.2 - Atletický ovál'!J35</f>
        <v>0</v>
      </c>
      <c r="AY56" s="120">
        <f>'D.2 - Atletický ovál'!J36</f>
        <v>0</v>
      </c>
      <c r="AZ56" s="120">
        <f>'D.2 - Atletický ovál'!F33</f>
        <v>0</v>
      </c>
      <c r="BA56" s="120">
        <f>'D.2 - Atletický ovál'!F34</f>
        <v>0</v>
      </c>
      <c r="BB56" s="120">
        <f>'D.2 - Atletický ovál'!F35</f>
        <v>0</v>
      </c>
      <c r="BC56" s="120">
        <f>'D.2 - Atletický ovál'!F36</f>
        <v>0</v>
      </c>
      <c r="BD56" s="122">
        <f>'D.2 - Atletický ovál'!F37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19</v>
      </c>
      <c r="CM56" s="123" t="s">
        <v>86</v>
      </c>
    </row>
    <row r="57" s="7" customFormat="1" ht="16.5" customHeight="1">
      <c r="A57" s="111" t="s">
        <v>80</v>
      </c>
      <c r="B57" s="112"/>
      <c r="C57" s="113"/>
      <c r="D57" s="114" t="s">
        <v>90</v>
      </c>
      <c r="E57" s="114"/>
      <c r="F57" s="114"/>
      <c r="G57" s="114"/>
      <c r="H57" s="114"/>
      <c r="I57" s="115"/>
      <c r="J57" s="114" t="s">
        <v>91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'x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24">
        <v>0</v>
      </c>
      <c r="AT57" s="125">
        <f>ROUND(SUM(AV57:AW57),2)</f>
        <v>0</v>
      </c>
      <c r="AU57" s="126">
        <f>'x - VRN'!P86</f>
        <v>0</v>
      </c>
      <c r="AV57" s="125">
        <f>'x - VRN'!J33</f>
        <v>0</v>
      </c>
      <c r="AW57" s="125">
        <f>'x - VRN'!J34</f>
        <v>0</v>
      </c>
      <c r="AX57" s="125">
        <f>'x - VRN'!J35</f>
        <v>0</v>
      </c>
      <c r="AY57" s="125">
        <f>'x - VRN'!J36</f>
        <v>0</v>
      </c>
      <c r="AZ57" s="125">
        <f>'x - VRN'!F33</f>
        <v>0</v>
      </c>
      <c r="BA57" s="125">
        <f>'x - VRN'!F34</f>
        <v>0</v>
      </c>
      <c r="BB57" s="125">
        <f>'x - VRN'!F35</f>
        <v>0</v>
      </c>
      <c r="BC57" s="125">
        <f>'x - VRN'!F36</f>
        <v>0</v>
      </c>
      <c r="BD57" s="127">
        <f>'x - VRN'!F37</f>
        <v>0</v>
      </c>
      <c r="BE57" s="7"/>
      <c r="BT57" s="123" t="s">
        <v>84</v>
      </c>
      <c r="BV57" s="123" t="s">
        <v>78</v>
      </c>
      <c r="BW57" s="123" t="s">
        <v>92</v>
      </c>
      <c r="BX57" s="123" t="s">
        <v>5</v>
      </c>
      <c r="CL57" s="123" t="s">
        <v>19</v>
      </c>
      <c r="CM57" s="123" t="s">
        <v>86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quw+w6VHC1HDK8HeU+YlZ7528uMrl/XMTtvcJOdKMFLhS6Q+ei7MdEXJisERP8Iu/wn7f9yaordg3ptayVQqcQ==" hashValue="ixDaB0FXwWaC7Q98PmFEVHkBbJNSnLXyMo4aq5kT3jHZFaPiNzum1oa29vVudc+Sl28KjJTZCdR/1I3+zH5Kr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.1 - Fotbalové hřiště'!C2" display="/"/>
    <hyperlink ref="A56" location="'D.2 - Atletický ovál'!C2" display="/"/>
    <hyperlink ref="A57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Technické zhodnocení fotbalového hřiště s přírodním trávníkem a atletického oválu  areál Viktoria, Mariánské Lázně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ROUND((SUM(BE85:BE136)),  2)</f>
        <v>0</v>
      </c>
      <c r="G33" s="38"/>
      <c r="H33" s="38"/>
      <c r="I33" s="148">
        <v>0.20999999999999999</v>
      </c>
      <c r="J33" s="147">
        <f>ROUND(((SUM(BE85:BE136))*I33),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ROUND((SUM(BF85:BF136)),  2)</f>
        <v>0</v>
      </c>
      <c r="G34" s="38"/>
      <c r="H34" s="38"/>
      <c r="I34" s="148">
        <v>0.12</v>
      </c>
      <c r="J34" s="147">
        <f>ROUND(((SUM(BF85:BF136))*I34),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ROUND((SUM(BG85:BG136)),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ROUND((SUM(BH85:BH136)),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ROUND((SUM(BI85:BI136)),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 xml:space="preserve">Technické zhodnocení fotbalového hřiště s přírodním trávníkem a atletického oválu  areál Viktoria, Mariánské Lázně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D.1 - Fotbalové hřiště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 553 ,886 Mariánské Lázně</v>
      </c>
      <c r="G52" s="40"/>
      <c r="H52" s="40"/>
      <c r="I52" s="32" t="s">
        <v>23</v>
      </c>
      <c r="J52" s="72" t="str">
        <f>IF(J12="","",J12)</f>
        <v>29. 5. 2024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Mariánské Lázně</v>
      </c>
      <c r="G54" s="40"/>
      <c r="H54" s="40"/>
      <c r="I54" s="32" t="s">
        <v>33</v>
      </c>
      <c r="J54" s="36" t="str">
        <f>E21</f>
        <v>RealizaceDomů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J121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5"/>
      <c r="C64" s="166"/>
      <c r="D64" s="167" t="s">
        <v>104</v>
      </c>
      <c r="E64" s="168"/>
      <c r="F64" s="168"/>
      <c r="G64" s="168"/>
      <c r="H64" s="168"/>
      <c r="I64" s="168"/>
      <c r="J64" s="169">
        <f>J126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6.25" customHeight="1">
      <c r="A75" s="38"/>
      <c r="B75" s="39"/>
      <c r="C75" s="40"/>
      <c r="D75" s="40"/>
      <c r="E75" s="160" t="str">
        <f>E7</f>
        <v xml:space="preserve">Technické zhodnocení fotbalového hřiště s přírodním trávníkem a atletického oválu  areál Viktoria, Mariánské Lázně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94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D.1 - Fotbalové hřiště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č.p. 553 ,886 Mariánské Lázně</v>
      </c>
      <c r="G79" s="40"/>
      <c r="H79" s="40"/>
      <c r="I79" s="32" t="s">
        <v>23</v>
      </c>
      <c r="J79" s="72" t="str">
        <f>IF(J12="","",J12)</f>
        <v>29. 5. 2024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Mariánské Lázně</v>
      </c>
      <c r="G81" s="40"/>
      <c r="H81" s="40"/>
      <c r="I81" s="32" t="s">
        <v>33</v>
      </c>
      <c r="J81" s="36" t="str">
        <f>E21</f>
        <v>RealizaceDomů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38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107</v>
      </c>
      <c r="D84" s="180" t="s">
        <v>61</v>
      </c>
      <c r="E84" s="180" t="s">
        <v>57</v>
      </c>
      <c r="F84" s="180" t="s">
        <v>58</v>
      </c>
      <c r="G84" s="180" t="s">
        <v>108</v>
      </c>
      <c r="H84" s="180" t="s">
        <v>109</v>
      </c>
      <c r="I84" s="180" t="s">
        <v>110</v>
      </c>
      <c r="J84" s="180" t="s">
        <v>98</v>
      </c>
      <c r="K84" s="181" t="s">
        <v>111</v>
      </c>
      <c r="L84" s="182"/>
      <c r="M84" s="92" t="s">
        <v>19</v>
      </c>
      <c r="N84" s="93" t="s">
        <v>46</v>
      </c>
      <c r="O84" s="93" t="s">
        <v>112</v>
      </c>
      <c r="P84" s="93" t="s">
        <v>113</v>
      </c>
      <c r="Q84" s="93" t="s">
        <v>114</v>
      </c>
      <c r="R84" s="93" t="s">
        <v>115</v>
      </c>
      <c r="S84" s="93" t="s">
        <v>116</v>
      </c>
      <c r="T84" s="94" t="s">
        <v>117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118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P86+P126</f>
        <v>0</v>
      </c>
      <c r="Q85" s="96"/>
      <c r="R85" s="185">
        <f>R86+R126</f>
        <v>68.714359999999999</v>
      </c>
      <c r="S85" s="96"/>
      <c r="T85" s="186">
        <f>T86+T126</f>
        <v>82.748800000000003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75</v>
      </c>
      <c r="AU85" s="17" t="s">
        <v>99</v>
      </c>
      <c r="BK85" s="187">
        <f>BK86+BK126</f>
        <v>0</v>
      </c>
    </row>
    <row r="86" s="12" customFormat="1" ht="25.92" customHeight="1">
      <c r="A86" s="12"/>
      <c r="B86" s="188"/>
      <c r="C86" s="189"/>
      <c r="D86" s="190" t="s">
        <v>75</v>
      </c>
      <c r="E86" s="191" t="s">
        <v>119</v>
      </c>
      <c r="F86" s="191" t="s">
        <v>120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P87+P121+P123</f>
        <v>0</v>
      </c>
      <c r="Q86" s="196"/>
      <c r="R86" s="197">
        <f>R87+R121+R123</f>
        <v>68.706360000000004</v>
      </c>
      <c r="S86" s="196"/>
      <c r="T86" s="198">
        <f>T87+T121+T123</f>
        <v>82.588800000000006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84</v>
      </c>
      <c r="AT86" s="200" t="s">
        <v>75</v>
      </c>
      <c r="AU86" s="200" t="s">
        <v>76</v>
      </c>
      <c r="AY86" s="199" t="s">
        <v>121</v>
      </c>
      <c r="BK86" s="201">
        <f>BK87+BK121+BK123</f>
        <v>0</v>
      </c>
    </row>
    <row r="87" s="12" customFormat="1" ht="22.8" customHeight="1">
      <c r="A87" s="12"/>
      <c r="B87" s="188"/>
      <c r="C87" s="189"/>
      <c r="D87" s="190" t="s">
        <v>75</v>
      </c>
      <c r="E87" s="202" t="s">
        <v>84</v>
      </c>
      <c r="F87" s="202" t="s">
        <v>122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SUM(P88:P120)</f>
        <v>0</v>
      </c>
      <c r="Q87" s="196"/>
      <c r="R87" s="197">
        <f>SUM(R88:R120)</f>
        <v>68.706360000000004</v>
      </c>
      <c r="S87" s="196"/>
      <c r="T87" s="198">
        <f>SUM(T88:T120)</f>
        <v>82.588800000000006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84</v>
      </c>
      <c r="AT87" s="200" t="s">
        <v>75</v>
      </c>
      <c r="AU87" s="200" t="s">
        <v>84</v>
      </c>
      <c r="AY87" s="199" t="s">
        <v>121</v>
      </c>
      <c r="BK87" s="201">
        <f>SUM(BK88:BK120)</f>
        <v>0</v>
      </c>
    </row>
    <row r="88" s="2" customFormat="1" ht="37.8" customHeight="1">
      <c r="A88" s="38"/>
      <c r="B88" s="39"/>
      <c r="C88" s="204" t="s">
        <v>84</v>
      </c>
      <c r="D88" s="204" t="s">
        <v>123</v>
      </c>
      <c r="E88" s="205" t="s">
        <v>124</v>
      </c>
      <c r="F88" s="206" t="s">
        <v>125</v>
      </c>
      <c r="G88" s="207" t="s">
        <v>126</v>
      </c>
      <c r="H88" s="208">
        <v>7374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0.0112</v>
      </c>
      <c r="T88" s="214">
        <f>S88*H88</f>
        <v>82.588800000000006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127</v>
      </c>
      <c r="AT88" s="215" t="s">
        <v>123</v>
      </c>
      <c r="AU88" s="215" t="s">
        <v>86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84</v>
      </c>
      <c r="BK88" s="216">
        <f>ROUND(I88*H88,2)</f>
        <v>0</v>
      </c>
      <c r="BL88" s="17" t="s">
        <v>127</v>
      </c>
      <c r="BM88" s="215" t="s">
        <v>128</v>
      </c>
    </row>
    <row r="89" s="13" customFormat="1">
      <c r="A89" s="13"/>
      <c r="B89" s="217"/>
      <c r="C89" s="218"/>
      <c r="D89" s="219" t="s">
        <v>129</v>
      </c>
      <c r="E89" s="220" t="s">
        <v>19</v>
      </c>
      <c r="F89" s="221" t="s">
        <v>130</v>
      </c>
      <c r="G89" s="218"/>
      <c r="H89" s="220" t="s">
        <v>19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7" t="s">
        <v>129</v>
      </c>
      <c r="AU89" s="227" t="s">
        <v>86</v>
      </c>
      <c r="AV89" s="13" t="s">
        <v>84</v>
      </c>
      <c r="AW89" s="13" t="s">
        <v>37</v>
      </c>
      <c r="AX89" s="13" t="s">
        <v>76</v>
      </c>
      <c r="AY89" s="227" t="s">
        <v>121</v>
      </c>
    </row>
    <row r="90" s="14" customFormat="1">
      <c r="A90" s="14"/>
      <c r="B90" s="228"/>
      <c r="C90" s="229"/>
      <c r="D90" s="219" t="s">
        <v>129</v>
      </c>
      <c r="E90" s="230" t="s">
        <v>19</v>
      </c>
      <c r="F90" s="231" t="s">
        <v>131</v>
      </c>
      <c r="G90" s="229"/>
      <c r="H90" s="232">
        <v>6864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8" t="s">
        <v>129</v>
      </c>
      <c r="AU90" s="238" t="s">
        <v>86</v>
      </c>
      <c r="AV90" s="14" t="s">
        <v>86</v>
      </c>
      <c r="AW90" s="14" t="s">
        <v>37</v>
      </c>
      <c r="AX90" s="14" t="s">
        <v>76</v>
      </c>
      <c r="AY90" s="238" t="s">
        <v>121</v>
      </c>
    </row>
    <row r="91" s="13" customFormat="1">
      <c r="A91" s="13"/>
      <c r="B91" s="217"/>
      <c r="C91" s="218"/>
      <c r="D91" s="219" t="s">
        <v>129</v>
      </c>
      <c r="E91" s="220" t="s">
        <v>19</v>
      </c>
      <c r="F91" s="221" t="s">
        <v>132</v>
      </c>
      <c r="G91" s="218"/>
      <c r="H91" s="220" t="s">
        <v>19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129</v>
      </c>
      <c r="AU91" s="227" t="s">
        <v>86</v>
      </c>
      <c r="AV91" s="13" t="s">
        <v>84</v>
      </c>
      <c r="AW91" s="13" t="s">
        <v>37</v>
      </c>
      <c r="AX91" s="13" t="s">
        <v>76</v>
      </c>
      <c r="AY91" s="227" t="s">
        <v>121</v>
      </c>
    </row>
    <row r="92" s="14" customFormat="1">
      <c r="A92" s="14"/>
      <c r="B92" s="228"/>
      <c r="C92" s="229"/>
      <c r="D92" s="219" t="s">
        <v>129</v>
      </c>
      <c r="E92" s="230" t="s">
        <v>19</v>
      </c>
      <c r="F92" s="231" t="s">
        <v>133</v>
      </c>
      <c r="G92" s="229"/>
      <c r="H92" s="232">
        <v>510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8" t="s">
        <v>129</v>
      </c>
      <c r="AU92" s="238" t="s">
        <v>86</v>
      </c>
      <c r="AV92" s="14" t="s">
        <v>86</v>
      </c>
      <c r="AW92" s="14" t="s">
        <v>37</v>
      </c>
      <c r="AX92" s="14" t="s">
        <v>76</v>
      </c>
      <c r="AY92" s="238" t="s">
        <v>121</v>
      </c>
    </row>
    <row r="93" s="15" customFormat="1">
      <c r="A93" s="15"/>
      <c r="B93" s="239"/>
      <c r="C93" s="240"/>
      <c r="D93" s="219" t="s">
        <v>129</v>
      </c>
      <c r="E93" s="241" t="s">
        <v>19</v>
      </c>
      <c r="F93" s="242" t="s">
        <v>134</v>
      </c>
      <c r="G93" s="240"/>
      <c r="H93" s="243">
        <v>7374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49" t="s">
        <v>129</v>
      </c>
      <c r="AU93" s="249" t="s">
        <v>86</v>
      </c>
      <c r="AV93" s="15" t="s">
        <v>127</v>
      </c>
      <c r="AW93" s="15" t="s">
        <v>37</v>
      </c>
      <c r="AX93" s="15" t="s">
        <v>84</v>
      </c>
      <c r="AY93" s="249" t="s">
        <v>121</v>
      </c>
    </row>
    <row r="94" s="2" customFormat="1" ht="62.7" customHeight="1">
      <c r="A94" s="38"/>
      <c r="B94" s="39"/>
      <c r="C94" s="204" t="s">
        <v>86</v>
      </c>
      <c r="D94" s="204" t="s">
        <v>123</v>
      </c>
      <c r="E94" s="205" t="s">
        <v>135</v>
      </c>
      <c r="F94" s="206" t="s">
        <v>136</v>
      </c>
      <c r="G94" s="207" t="s">
        <v>137</v>
      </c>
      <c r="H94" s="208">
        <v>884.88</v>
      </c>
      <c r="I94" s="209"/>
      <c r="J94" s="210">
        <f>ROUND(I94*H94,2)</f>
        <v>0</v>
      </c>
      <c r="K94" s="206" t="s">
        <v>138</v>
      </c>
      <c r="L94" s="44"/>
      <c r="M94" s="211" t="s">
        <v>19</v>
      </c>
      <c r="N94" s="212" t="s">
        <v>47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127</v>
      </c>
      <c r="AT94" s="215" t="s">
        <v>123</v>
      </c>
      <c r="AU94" s="215" t="s">
        <v>86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84</v>
      </c>
      <c r="BK94" s="216">
        <f>ROUND(I94*H94,2)</f>
        <v>0</v>
      </c>
      <c r="BL94" s="17" t="s">
        <v>127</v>
      </c>
      <c r="BM94" s="215" t="s">
        <v>139</v>
      </c>
    </row>
    <row r="95" s="2" customFormat="1">
      <c r="A95" s="38"/>
      <c r="B95" s="39"/>
      <c r="C95" s="40"/>
      <c r="D95" s="250" t="s">
        <v>140</v>
      </c>
      <c r="E95" s="40"/>
      <c r="F95" s="251" t="s">
        <v>141</v>
      </c>
      <c r="G95" s="40"/>
      <c r="H95" s="40"/>
      <c r="I95" s="252"/>
      <c r="J95" s="40"/>
      <c r="K95" s="40"/>
      <c r="L95" s="44"/>
      <c r="M95" s="253"/>
      <c r="N95" s="25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140</v>
      </c>
      <c r="AU95" s="17" t="s">
        <v>86</v>
      </c>
    </row>
    <row r="96" s="14" customFormat="1">
      <c r="A96" s="14"/>
      <c r="B96" s="228"/>
      <c r="C96" s="229"/>
      <c r="D96" s="219" t="s">
        <v>129</v>
      </c>
      <c r="E96" s="230" t="s">
        <v>19</v>
      </c>
      <c r="F96" s="231" t="s">
        <v>142</v>
      </c>
      <c r="G96" s="229"/>
      <c r="H96" s="232">
        <v>884.88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8" t="s">
        <v>129</v>
      </c>
      <c r="AU96" s="238" t="s">
        <v>86</v>
      </c>
      <c r="AV96" s="14" t="s">
        <v>86</v>
      </c>
      <c r="AW96" s="14" t="s">
        <v>37</v>
      </c>
      <c r="AX96" s="14" t="s">
        <v>84</v>
      </c>
      <c r="AY96" s="238" t="s">
        <v>121</v>
      </c>
    </row>
    <row r="97" s="2" customFormat="1" ht="44.25" customHeight="1">
      <c r="A97" s="38"/>
      <c r="B97" s="39"/>
      <c r="C97" s="204" t="s">
        <v>143</v>
      </c>
      <c r="D97" s="204" t="s">
        <v>123</v>
      </c>
      <c r="E97" s="205" t="s">
        <v>144</v>
      </c>
      <c r="F97" s="206" t="s">
        <v>145</v>
      </c>
      <c r="G97" s="207" t="s">
        <v>146</v>
      </c>
      <c r="H97" s="208">
        <v>1415.808</v>
      </c>
      <c r="I97" s="209"/>
      <c r="J97" s="210">
        <f>ROUND(I97*H97,2)</f>
        <v>0</v>
      </c>
      <c r="K97" s="206" t="s">
        <v>138</v>
      </c>
      <c r="L97" s="44"/>
      <c r="M97" s="211" t="s">
        <v>19</v>
      </c>
      <c r="N97" s="212" t="s">
        <v>47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127</v>
      </c>
      <c r="AT97" s="215" t="s">
        <v>123</v>
      </c>
      <c r="AU97" s="215" t="s">
        <v>86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84</v>
      </c>
      <c r="BK97" s="216">
        <f>ROUND(I97*H97,2)</f>
        <v>0</v>
      </c>
      <c r="BL97" s="17" t="s">
        <v>127</v>
      </c>
      <c r="BM97" s="215" t="s">
        <v>147</v>
      </c>
    </row>
    <row r="98" s="2" customFormat="1">
      <c r="A98" s="38"/>
      <c r="B98" s="39"/>
      <c r="C98" s="40"/>
      <c r="D98" s="250" t="s">
        <v>140</v>
      </c>
      <c r="E98" s="40"/>
      <c r="F98" s="251" t="s">
        <v>148</v>
      </c>
      <c r="G98" s="40"/>
      <c r="H98" s="40"/>
      <c r="I98" s="252"/>
      <c r="J98" s="40"/>
      <c r="K98" s="40"/>
      <c r="L98" s="44"/>
      <c r="M98" s="253"/>
      <c r="N98" s="25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140</v>
      </c>
      <c r="AU98" s="17" t="s">
        <v>86</v>
      </c>
    </row>
    <row r="99" s="14" customFormat="1">
      <c r="A99" s="14"/>
      <c r="B99" s="228"/>
      <c r="C99" s="229"/>
      <c r="D99" s="219" t="s">
        <v>129</v>
      </c>
      <c r="E99" s="230" t="s">
        <v>19</v>
      </c>
      <c r="F99" s="231" t="s">
        <v>149</v>
      </c>
      <c r="G99" s="229"/>
      <c r="H99" s="232">
        <v>1415.808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129</v>
      </c>
      <c r="AU99" s="238" t="s">
        <v>86</v>
      </c>
      <c r="AV99" s="14" t="s">
        <v>86</v>
      </c>
      <c r="AW99" s="14" t="s">
        <v>37</v>
      </c>
      <c r="AX99" s="14" t="s">
        <v>84</v>
      </c>
      <c r="AY99" s="238" t="s">
        <v>121</v>
      </c>
    </row>
    <row r="100" s="2" customFormat="1" ht="37.8" customHeight="1">
      <c r="A100" s="38"/>
      <c r="B100" s="39"/>
      <c r="C100" s="204" t="s">
        <v>127</v>
      </c>
      <c r="D100" s="204" t="s">
        <v>123</v>
      </c>
      <c r="E100" s="205" t="s">
        <v>150</v>
      </c>
      <c r="F100" s="206" t="s">
        <v>151</v>
      </c>
      <c r="G100" s="207" t="s">
        <v>137</v>
      </c>
      <c r="H100" s="208">
        <v>884.88</v>
      </c>
      <c r="I100" s="209"/>
      <c r="J100" s="210">
        <f>ROUND(I100*H100,2)</f>
        <v>0</v>
      </c>
      <c r="K100" s="206" t="s">
        <v>138</v>
      </c>
      <c r="L100" s="44"/>
      <c r="M100" s="211" t="s">
        <v>19</v>
      </c>
      <c r="N100" s="212" t="s">
        <v>47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127</v>
      </c>
      <c r="AT100" s="215" t="s">
        <v>123</v>
      </c>
      <c r="AU100" s="215" t="s">
        <v>86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84</v>
      </c>
      <c r="BK100" s="216">
        <f>ROUND(I100*H100,2)</f>
        <v>0</v>
      </c>
      <c r="BL100" s="17" t="s">
        <v>127</v>
      </c>
      <c r="BM100" s="215" t="s">
        <v>152</v>
      </c>
    </row>
    <row r="101" s="2" customFormat="1">
      <c r="A101" s="38"/>
      <c r="B101" s="39"/>
      <c r="C101" s="40"/>
      <c r="D101" s="250" t="s">
        <v>140</v>
      </c>
      <c r="E101" s="40"/>
      <c r="F101" s="251" t="s">
        <v>153</v>
      </c>
      <c r="G101" s="40"/>
      <c r="H101" s="40"/>
      <c r="I101" s="252"/>
      <c r="J101" s="40"/>
      <c r="K101" s="40"/>
      <c r="L101" s="44"/>
      <c r="M101" s="253"/>
      <c r="N101" s="25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140</v>
      </c>
      <c r="AU101" s="17" t="s">
        <v>86</v>
      </c>
    </row>
    <row r="102" s="2" customFormat="1" ht="21.75" customHeight="1">
      <c r="A102" s="38"/>
      <c r="B102" s="39"/>
      <c r="C102" s="204" t="s">
        <v>154</v>
      </c>
      <c r="D102" s="204" t="s">
        <v>123</v>
      </c>
      <c r="E102" s="205" t="s">
        <v>155</v>
      </c>
      <c r="F102" s="206" t="s">
        <v>156</v>
      </c>
      <c r="G102" s="207" t="s">
        <v>126</v>
      </c>
      <c r="H102" s="208">
        <v>14748</v>
      </c>
      <c r="I102" s="209"/>
      <c r="J102" s="210">
        <f>ROUND(I102*H102,2)</f>
        <v>0</v>
      </c>
      <c r="K102" s="206" t="s">
        <v>138</v>
      </c>
      <c r="L102" s="44"/>
      <c r="M102" s="211" t="s">
        <v>19</v>
      </c>
      <c r="N102" s="212" t="s">
        <v>47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127</v>
      </c>
      <c r="AT102" s="215" t="s">
        <v>123</v>
      </c>
      <c r="AU102" s="215" t="s">
        <v>86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84</v>
      </c>
      <c r="BK102" s="216">
        <f>ROUND(I102*H102,2)</f>
        <v>0</v>
      </c>
      <c r="BL102" s="17" t="s">
        <v>127</v>
      </c>
      <c r="BM102" s="215" t="s">
        <v>157</v>
      </c>
    </row>
    <row r="103" s="2" customFormat="1">
      <c r="A103" s="38"/>
      <c r="B103" s="39"/>
      <c r="C103" s="40"/>
      <c r="D103" s="250" t="s">
        <v>140</v>
      </c>
      <c r="E103" s="40"/>
      <c r="F103" s="251" t="s">
        <v>158</v>
      </c>
      <c r="G103" s="40"/>
      <c r="H103" s="40"/>
      <c r="I103" s="252"/>
      <c r="J103" s="40"/>
      <c r="K103" s="40"/>
      <c r="L103" s="44"/>
      <c r="M103" s="253"/>
      <c r="N103" s="25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140</v>
      </c>
      <c r="AU103" s="17" t="s">
        <v>86</v>
      </c>
    </row>
    <row r="104" s="14" customFormat="1">
      <c r="A104" s="14"/>
      <c r="B104" s="228"/>
      <c r="C104" s="229"/>
      <c r="D104" s="219" t="s">
        <v>129</v>
      </c>
      <c r="E104" s="230" t="s">
        <v>19</v>
      </c>
      <c r="F104" s="231" t="s">
        <v>159</v>
      </c>
      <c r="G104" s="229"/>
      <c r="H104" s="232">
        <v>14748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129</v>
      </c>
      <c r="AU104" s="238" t="s">
        <v>86</v>
      </c>
      <c r="AV104" s="14" t="s">
        <v>86</v>
      </c>
      <c r="AW104" s="14" t="s">
        <v>37</v>
      </c>
      <c r="AX104" s="14" t="s">
        <v>84</v>
      </c>
      <c r="AY104" s="238" t="s">
        <v>121</v>
      </c>
    </row>
    <row r="105" s="2" customFormat="1" ht="16.5" customHeight="1">
      <c r="A105" s="38"/>
      <c r="B105" s="39"/>
      <c r="C105" s="255" t="s">
        <v>160</v>
      </c>
      <c r="D105" s="255" t="s">
        <v>161</v>
      </c>
      <c r="E105" s="256" t="s">
        <v>162</v>
      </c>
      <c r="F105" s="257" t="s">
        <v>163</v>
      </c>
      <c r="G105" s="258" t="s">
        <v>164</v>
      </c>
      <c r="H105" s="259">
        <v>663.65999999999997</v>
      </c>
      <c r="I105" s="260"/>
      <c r="J105" s="261">
        <f>ROUND(I105*H105,2)</f>
        <v>0</v>
      </c>
      <c r="K105" s="257" t="s">
        <v>138</v>
      </c>
      <c r="L105" s="262"/>
      <c r="M105" s="263" t="s">
        <v>19</v>
      </c>
      <c r="N105" s="264" t="s">
        <v>47</v>
      </c>
      <c r="O105" s="84"/>
      <c r="P105" s="213">
        <f>O105*H105</f>
        <v>0</v>
      </c>
      <c r="Q105" s="213">
        <v>0.001</v>
      </c>
      <c r="R105" s="213">
        <f>Q105*H105</f>
        <v>0.66366000000000003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165</v>
      </c>
      <c r="AT105" s="215" t="s">
        <v>161</v>
      </c>
      <c r="AU105" s="215" t="s">
        <v>86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84</v>
      </c>
      <c r="BK105" s="216">
        <f>ROUND(I105*H105,2)</f>
        <v>0</v>
      </c>
      <c r="BL105" s="17" t="s">
        <v>127</v>
      </c>
      <c r="BM105" s="215" t="s">
        <v>166</v>
      </c>
    </row>
    <row r="106" s="14" customFormat="1">
      <c r="A106" s="14"/>
      <c r="B106" s="228"/>
      <c r="C106" s="229"/>
      <c r="D106" s="219" t="s">
        <v>129</v>
      </c>
      <c r="E106" s="229"/>
      <c r="F106" s="231" t="s">
        <v>167</v>
      </c>
      <c r="G106" s="229"/>
      <c r="H106" s="232">
        <v>663.65999999999997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8" t="s">
        <v>129</v>
      </c>
      <c r="AU106" s="238" t="s">
        <v>86</v>
      </c>
      <c r="AV106" s="14" t="s">
        <v>86</v>
      </c>
      <c r="AW106" s="14" t="s">
        <v>4</v>
      </c>
      <c r="AX106" s="14" t="s">
        <v>84</v>
      </c>
      <c r="AY106" s="238" t="s">
        <v>121</v>
      </c>
    </row>
    <row r="107" s="2" customFormat="1" ht="55.5" customHeight="1">
      <c r="A107" s="38"/>
      <c r="B107" s="39"/>
      <c r="C107" s="204" t="s">
        <v>168</v>
      </c>
      <c r="D107" s="204" t="s">
        <v>123</v>
      </c>
      <c r="E107" s="205" t="s">
        <v>169</v>
      </c>
      <c r="F107" s="206" t="s">
        <v>170</v>
      </c>
      <c r="G107" s="207" t="s">
        <v>126</v>
      </c>
      <c r="H107" s="208">
        <v>7374</v>
      </c>
      <c r="I107" s="209"/>
      <c r="J107" s="210">
        <f>ROUND(I107*H107,2)</f>
        <v>0</v>
      </c>
      <c r="K107" s="206" t="s">
        <v>138</v>
      </c>
      <c r="L107" s="44"/>
      <c r="M107" s="211" t="s">
        <v>19</v>
      </c>
      <c r="N107" s="212" t="s">
        <v>47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127</v>
      </c>
      <c r="AT107" s="215" t="s">
        <v>123</v>
      </c>
      <c r="AU107" s="215" t="s">
        <v>86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84</v>
      </c>
      <c r="BK107" s="216">
        <f>ROUND(I107*H107,2)</f>
        <v>0</v>
      </c>
      <c r="BL107" s="17" t="s">
        <v>127</v>
      </c>
      <c r="BM107" s="215" t="s">
        <v>171</v>
      </c>
    </row>
    <row r="108" s="2" customFormat="1">
      <c r="A108" s="38"/>
      <c r="B108" s="39"/>
      <c r="C108" s="40"/>
      <c r="D108" s="250" t="s">
        <v>140</v>
      </c>
      <c r="E108" s="40"/>
      <c r="F108" s="251" t="s">
        <v>172</v>
      </c>
      <c r="G108" s="40"/>
      <c r="H108" s="40"/>
      <c r="I108" s="252"/>
      <c r="J108" s="40"/>
      <c r="K108" s="40"/>
      <c r="L108" s="44"/>
      <c r="M108" s="253"/>
      <c r="N108" s="25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86</v>
      </c>
    </row>
    <row r="109" s="2" customFormat="1" ht="33" customHeight="1">
      <c r="A109" s="38"/>
      <c r="B109" s="39"/>
      <c r="C109" s="204" t="s">
        <v>165</v>
      </c>
      <c r="D109" s="204" t="s">
        <v>123</v>
      </c>
      <c r="E109" s="205" t="s">
        <v>173</v>
      </c>
      <c r="F109" s="206" t="s">
        <v>174</v>
      </c>
      <c r="G109" s="207" t="s">
        <v>126</v>
      </c>
      <c r="H109" s="208">
        <v>7374</v>
      </c>
      <c r="I109" s="209"/>
      <c r="J109" s="210">
        <f>ROUND(I109*H109,2)</f>
        <v>0</v>
      </c>
      <c r="K109" s="206" t="s">
        <v>138</v>
      </c>
      <c r="L109" s="44"/>
      <c r="M109" s="211" t="s">
        <v>19</v>
      </c>
      <c r="N109" s="212" t="s">
        <v>47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127</v>
      </c>
      <c r="AT109" s="215" t="s">
        <v>123</v>
      </c>
      <c r="AU109" s="215" t="s">
        <v>86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84</v>
      </c>
      <c r="BK109" s="216">
        <f>ROUND(I109*H109,2)</f>
        <v>0</v>
      </c>
      <c r="BL109" s="17" t="s">
        <v>127</v>
      </c>
      <c r="BM109" s="215" t="s">
        <v>175</v>
      </c>
    </row>
    <row r="110" s="2" customFormat="1">
      <c r="A110" s="38"/>
      <c r="B110" s="39"/>
      <c r="C110" s="40"/>
      <c r="D110" s="250" t="s">
        <v>140</v>
      </c>
      <c r="E110" s="40"/>
      <c r="F110" s="251" t="s">
        <v>176</v>
      </c>
      <c r="G110" s="40"/>
      <c r="H110" s="40"/>
      <c r="I110" s="252"/>
      <c r="J110" s="40"/>
      <c r="K110" s="40"/>
      <c r="L110" s="44"/>
      <c r="M110" s="253"/>
      <c r="N110" s="25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140</v>
      </c>
      <c r="AU110" s="17" t="s">
        <v>86</v>
      </c>
    </row>
    <row r="111" s="2" customFormat="1" ht="16.5" customHeight="1">
      <c r="A111" s="38"/>
      <c r="B111" s="39"/>
      <c r="C111" s="255" t="s">
        <v>177</v>
      </c>
      <c r="D111" s="255" t="s">
        <v>161</v>
      </c>
      <c r="E111" s="256" t="s">
        <v>178</v>
      </c>
      <c r="F111" s="257" t="s">
        <v>179</v>
      </c>
      <c r="G111" s="258" t="s">
        <v>146</v>
      </c>
      <c r="H111" s="259">
        <v>60</v>
      </c>
      <c r="I111" s="260"/>
      <c r="J111" s="261">
        <f>ROUND(I111*H111,2)</f>
        <v>0</v>
      </c>
      <c r="K111" s="257" t="s">
        <v>138</v>
      </c>
      <c r="L111" s="262"/>
      <c r="M111" s="263" t="s">
        <v>19</v>
      </c>
      <c r="N111" s="264" t="s">
        <v>47</v>
      </c>
      <c r="O111" s="84"/>
      <c r="P111" s="213">
        <f>O111*H111</f>
        <v>0</v>
      </c>
      <c r="Q111" s="213">
        <v>1</v>
      </c>
      <c r="R111" s="213">
        <f>Q111*H111</f>
        <v>60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165</v>
      </c>
      <c r="AT111" s="215" t="s">
        <v>161</v>
      </c>
      <c r="AU111" s="215" t="s">
        <v>86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84</v>
      </c>
      <c r="BK111" s="216">
        <f>ROUND(I111*H111,2)</f>
        <v>0</v>
      </c>
      <c r="BL111" s="17" t="s">
        <v>127</v>
      </c>
      <c r="BM111" s="215" t="s">
        <v>180</v>
      </c>
    </row>
    <row r="112" s="2" customFormat="1" ht="24.15" customHeight="1">
      <c r="A112" s="38"/>
      <c r="B112" s="39"/>
      <c r="C112" s="204" t="s">
        <v>181</v>
      </c>
      <c r="D112" s="204" t="s">
        <v>123</v>
      </c>
      <c r="E112" s="205" t="s">
        <v>182</v>
      </c>
      <c r="F112" s="206" t="s">
        <v>183</v>
      </c>
      <c r="G112" s="207" t="s">
        <v>126</v>
      </c>
      <c r="H112" s="208">
        <v>7374</v>
      </c>
      <c r="I112" s="209"/>
      <c r="J112" s="210">
        <f>ROUND(I112*H112,2)</f>
        <v>0</v>
      </c>
      <c r="K112" s="206" t="s">
        <v>138</v>
      </c>
      <c r="L112" s="44"/>
      <c r="M112" s="211" t="s">
        <v>19</v>
      </c>
      <c r="N112" s="212" t="s">
        <v>47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127</v>
      </c>
      <c r="AT112" s="215" t="s">
        <v>123</v>
      </c>
      <c r="AU112" s="215" t="s">
        <v>86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84</v>
      </c>
      <c r="BK112" s="216">
        <f>ROUND(I112*H112,2)</f>
        <v>0</v>
      </c>
      <c r="BL112" s="17" t="s">
        <v>127</v>
      </c>
      <c r="BM112" s="215" t="s">
        <v>184</v>
      </c>
    </row>
    <row r="113" s="2" customFormat="1">
      <c r="A113" s="38"/>
      <c r="B113" s="39"/>
      <c r="C113" s="40"/>
      <c r="D113" s="250" t="s">
        <v>140</v>
      </c>
      <c r="E113" s="40"/>
      <c r="F113" s="251" t="s">
        <v>185</v>
      </c>
      <c r="G113" s="40"/>
      <c r="H113" s="40"/>
      <c r="I113" s="252"/>
      <c r="J113" s="40"/>
      <c r="K113" s="40"/>
      <c r="L113" s="44"/>
      <c r="M113" s="253"/>
      <c r="N113" s="25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86</v>
      </c>
    </row>
    <row r="114" s="2" customFormat="1" ht="33" customHeight="1">
      <c r="A114" s="38"/>
      <c r="B114" s="39"/>
      <c r="C114" s="204" t="s">
        <v>186</v>
      </c>
      <c r="D114" s="204" t="s">
        <v>123</v>
      </c>
      <c r="E114" s="205" t="s">
        <v>187</v>
      </c>
      <c r="F114" s="206" t="s">
        <v>188</v>
      </c>
      <c r="G114" s="207" t="s">
        <v>126</v>
      </c>
      <c r="H114" s="208">
        <v>7374</v>
      </c>
      <c r="I114" s="209"/>
      <c r="J114" s="210">
        <f>ROUND(I114*H114,2)</f>
        <v>0</v>
      </c>
      <c r="K114" s="206" t="s">
        <v>138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189</v>
      </c>
      <c r="AT114" s="215" t="s">
        <v>123</v>
      </c>
      <c r="AU114" s="215" t="s">
        <v>86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84</v>
      </c>
      <c r="BK114" s="216">
        <f>ROUND(I114*H114,2)</f>
        <v>0</v>
      </c>
      <c r="BL114" s="17" t="s">
        <v>189</v>
      </c>
      <c r="BM114" s="215" t="s">
        <v>190</v>
      </c>
    </row>
    <row r="115" s="2" customFormat="1">
      <c r="A115" s="38"/>
      <c r="B115" s="39"/>
      <c r="C115" s="40"/>
      <c r="D115" s="250" t="s">
        <v>140</v>
      </c>
      <c r="E115" s="40"/>
      <c r="F115" s="251" t="s">
        <v>191</v>
      </c>
      <c r="G115" s="40"/>
      <c r="H115" s="40"/>
      <c r="I115" s="252"/>
      <c r="J115" s="40"/>
      <c r="K115" s="40"/>
      <c r="L115" s="44"/>
      <c r="M115" s="253"/>
      <c r="N115" s="25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140</v>
      </c>
      <c r="AU115" s="17" t="s">
        <v>86</v>
      </c>
    </row>
    <row r="116" s="2" customFormat="1" ht="16.5" customHeight="1">
      <c r="A116" s="38"/>
      <c r="B116" s="39"/>
      <c r="C116" s="255" t="s">
        <v>8</v>
      </c>
      <c r="D116" s="255" t="s">
        <v>161</v>
      </c>
      <c r="E116" s="256" t="s">
        <v>192</v>
      </c>
      <c r="F116" s="257" t="s">
        <v>193</v>
      </c>
      <c r="G116" s="258" t="s">
        <v>137</v>
      </c>
      <c r="H116" s="259">
        <v>36.869999999999997</v>
      </c>
      <c r="I116" s="260"/>
      <c r="J116" s="261">
        <f>ROUND(I116*H116,2)</f>
        <v>0</v>
      </c>
      <c r="K116" s="257" t="s">
        <v>138</v>
      </c>
      <c r="L116" s="262"/>
      <c r="M116" s="263" t="s">
        <v>19</v>
      </c>
      <c r="N116" s="264" t="s">
        <v>47</v>
      </c>
      <c r="O116" s="84"/>
      <c r="P116" s="213">
        <f>O116*H116</f>
        <v>0</v>
      </c>
      <c r="Q116" s="213">
        <v>0.20999999999999999</v>
      </c>
      <c r="R116" s="213">
        <f>Q116*H116</f>
        <v>7.7426999999999992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194</v>
      </c>
      <c r="AT116" s="215" t="s">
        <v>161</v>
      </c>
      <c r="AU116" s="215" t="s">
        <v>86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84</v>
      </c>
      <c r="BK116" s="216">
        <f>ROUND(I116*H116,2)</f>
        <v>0</v>
      </c>
      <c r="BL116" s="17" t="s">
        <v>189</v>
      </c>
      <c r="BM116" s="215" t="s">
        <v>195</v>
      </c>
    </row>
    <row r="117" s="14" customFormat="1">
      <c r="A117" s="14"/>
      <c r="B117" s="228"/>
      <c r="C117" s="229"/>
      <c r="D117" s="219" t="s">
        <v>129</v>
      </c>
      <c r="E117" s="229"/>
      <c r="F117" s="231" t="s">
        <v>196</v>
      </c>
      <c r="G117" s="229"/>
      <c r="H117" s="232">
        <v>36.869999999999997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8" t="s">
        <v>129</v>
      </c>
      <c r="AU117" s="238" t="s">
        <v>86</v>
      </c>
      <c r="AV117" s="14" t="s">
        <v>86</v>
      </c>
      <c r="AW117" s="14" t="s">
        <v>4</v>
      </c>
      <c r="AX117" s="14" t="s">
        <v>84</v>
      </c>
      <c r="AY117" s="238" t="s">
        <v>121</v>
      </c>
    </row>
    <row r="118" s="2" customFormat="1" ht="24.15" customHeight="1">
      <c r="A118" s="38"/>
      <c r="B118" s="39"/>
      <c r="C118" s="204" t="s">
        <v>197</v>
      </c>
      <c r="D118" s="204" t="s">
        <v>123</v>
      </c>
      <c r="E118" s="205" t="s">
        <v>198</v>
      </c>
      <c r="F118" s="206" t="s">
        <v>199</v>
      </c>
      <c r="G118" s="207" t="s">
        <v>146</v>
      </c>
      <c r="H118" s="208">
        <v>0.29999999999999999</v>
      </c>
      <c r="I118" s="209"/>
      <c r="J118" s="210">
        <f>ROUND(I118*H118,2)</f>
        <v>0</v>
      </c>
      <c r="K118" s="206" t="s">
        <v>138</v>
      </c>
      <c r="L118" s="44"/>
      <c r="M118" s="211" t="s">
        <v>19</v>
      </c>
      <c r="N118" s="212" t="s">
        <v>47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189</v>
      </c>
      <c r="AT118" s="215" t="s">
        <v>123</v>
      </c>
      <c r="AU118" s="215" t="s">
        <v>86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84</v>
      </c>
      <c r="BK118" s="216">
        <f>ROUND(I118*H118,2)</f>
        <v>0</v>
      </c>
      <c r="BL118" s="17" t="s">
        <v>189</v>
      </c>
      <c r="BM118" s="215" t="s">
        <v>200</v>
      </c>
    </row>
    <row r="119" s="2" customFormat="1">
      <c r="A119" s="38"/>
      <c r="B119" s="39"/>
      <c r="C119" s="40"/>
      <c r="D119" s="250" t="s">
        <v>140</v>
      </c>
      <c r="E119" s="40"/>
      <c r="F119" s="251" t="s">
        <v>201</v>
      </c>
      <c r="G119" s="40"/>
      <c r="H119" s="40"/>
      <c r="I119" s="252"/>
      <c r="J119" s="40"/>
      <c r="K119" s="40"/>
      <c r="L119" s="44"/>
      <c r="M119" s="253"/>
      <c r="N119" s="25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140</v>
      </c>
      <c r="AU119" s="17" t="s">
        <v>86</v>
      </c>
    </row>
    <row r="120" s="2" customFormat="1" ht="16.5" customHeight="1">
      <c r="A120" s="38"/>
      <c r="B120" s="39"/>
      <c r="C120" s="255" t="s">
        <v>202</v>
      </c>
      <c r="D120" s="255" t="s">
        <v>161</v>
      </c>
      <c r="E120" s="256" t="s">
        <v>203</v>
      </c>
      <c r="F120" s="257" t="s">
        <v>204</v>
      </c>
      <c r="G120" s="258" t="s">
        <v>164</v>
      </c>
      <c r="H120" s="259">
        <v>300</v>
      </c>
      <c r="I120" s="260"/>
      <c r="J120" s="261">
        <f>ROUND(I120*H120,2)</f>
        <v>0</v>
      </c>
      <c r="K120" s="257" t="s">
        <v>138</v>
      </c>
      <c r="L120" s="262"/>
      <c r="M120" s="263" t="s">
        <v>19</v>
      </c>
      <c r="N120" s="264" t="s">
        <v>47</v>
      </c>
      <c r="O120" s="84"/>
      <c r="P120" s="213">
        <f>O120*H120</f>
        <v>0</v>
      </c>
      <c r="Q120" s="213">
        <v>0.001</v>
      </c>
      <c r="R120" s="213">
        <f>Q120*H120</f>
        <v>0.29999999999999999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194</v>
      </c>
      <c r="AT120" s="215" t="s">
        <v>161</v>
      </c>
      <c r="AU120" s="215" t="s">
        <v>86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84</v>
      </c>
      <c r="BK120" s="216">
        <f>ROUND(I120*H120,2)</f>
        <v>0</v>
      </c>
      <c r="BL120" s="17" t="s">
        <v>189</v>
      </c>
      <c r="BM120" s="215" t="s">
        <v>205</v>
      </c>
    </row>
    <row r="121" s="12" customFormat="1" ht="22.8" customHeight="1">
      <c r="A121" s="12"/>
      <c r="B121" s="188"/>
      <c r="C121" s="189"/>
      <c r="D121" s="190" t="s">
        <v>75</v>
      </c>
      <c r="E121" s="202" t="s">
        <v>165</v>
      </c>
      <c r="F121" s="202" t="s">
        <v>206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P122</f>
        <v>0</v>
      </c>
      <c r="Q121" s="196"/>
      <c r="R121" s="197">
        <f>R122</f>
        <v>0</v>
      </c>
      <c r="S121" s="196"/>
      <c r="T121" s="198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84</v>
      </c>
      <c r="AT121" s="200" t="s">
        <v>75</v>
      </c>
      <c r="AU121" s="200" t="s">
        <v>84</v>
      </c>
      <c r="AY121" s="199" t="s">
        <v>121</v>
      </c>
      <c r="BK121" s="201">
        <f>BK122</f>
        <v>0</v>
      </c>
    </row>
    <row r="122" s="2" customFormat="1" ht="16.5" customHeight="1">
      <c r="A122" s="38"/>
      <c r="B122" s="39"/>
      <c r="C122" s="204" t="s">
        <v>207</v>
      </c>
      <c r="D122" s="204" t="s">
        <v>123</v>
      </c>
      <c r="E122" s="205" t="s">
        <v>208</v>
      </c>
      <c r="F122" s="206" t="s">
        <v>209</v>
      </c>
      <c r="G122" s="207" t="s">
        <v>210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47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127</v>
      </c>
      <c r="AT122" s="215" t="s">
        <v>123</v>
      </c>
      <c r="AU122" s="215" t="s">
        <v>86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127</v>
      </c>
      <c r="BM122" s="215" t="s">
        <v>211</v>
      </c>
    </row>
    <row r="123" s="12" customFormat="1" ht="22.8" customHeight="1">
      <c r="A123" s="12"/>
      <c r="B123" s="188"/>
      <c r="C123" s="189"/>
      <c r="D123" s="190" t="s">
        <v>75</v>
      </c>
      <c r="E123" s="202" t="s">
        <v>212</v>
      </c>
      <c r="F123" s="202" t="s">
        <v>213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SUM(P124:P125)</f>
        <v>0</v>
      </c>
      <c r="Q123" s="196"/>
      <c r="R123" s="197">
        <f>SUM(R124:R125)</f>
        <v>0</v>
      </c>
      <c r="S123" s="196"/>
      <c r="T123" s="198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84</v>
      </c>
      <c r="AT123" s="200" t="s">
        <v>75</v>
      </c>
      <c r="AU123" s="200" t="s">
        <v>84</v>
      </c>
      <c r="AY123" s="199" t="s">
        <v>121</v>
      </c>
      <c r="BK123" s="201">
        <f>SUM(BK124:BK125)</f>
        <v>0</v>
      </c>
    </row>
    <row r="124" s="2" customFormat="1" ht="24.15" customHeight="1">
      <c r="A124" s="38"/>
      <c r="B124" s="39"/>
      <c r="C124" s="204" t="s">
        <v>189</v>
      </c>
      <c r="D124" s="204" t="s">
        <v>123</v>
      </c>
      <c r="E124" s="205" t="s">
        <v>214</v>
      </c>
      <c r="F124" s="206" t="s">
        <v>215</v>
      </c>
      <c r="G124" s="207" t="s">
        <v>146</v>
      </c>
      <c r="H124" s="208">
        <v>60.972000000000001</v>
      </c>
      <c r="I124" s="209"/>
      <c r="J124" s="210">
        <f>ROUND(I124*H124,2)</f>
        <v>0</v>
      </c>
      <c r="K124" s="206" t="s">
        <v>138</v>
      </c>
      <c r="L124" s="44"/>
      <c r="M124" s="211" t="s">
        <v>19</v>
      </c>
      <c r="N124" s="212" t="s">
        <v>47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127</v>
      </c>
      <c r="AT124" s="215" t="s">
        <v>123</v>
      </c>
      <c r="AU124" s="215" t="s">
        <v>86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84</v>
      </c>
      <c r="BK124" s="216">
        <f>ROUND(I124*H124,2)</f>
        <v>0</v>
      </c>
      <c r="BL124" s="17" t="s">
        <v>127</v>
      </c>
      <c r="BM124" s="215" t="s">
        <v>216</v>
      </c>
    </row>
    <row r="125" s="2" customFormat="1">
      <c r="A125" s="38"/>
      <c r="B125" s="39"/>
      <c r="C125" s="40"/>
      <c r="D125" s="250" t="s">
        <v>140</v>
      </c>
      <c r="E125" s="40"/>
      <c r="F125" s="251" t="s">
        <v>217</v>
      </c>
      <c r="G125" s="40"/>
      <c r="H125" s="40"/>
      <c r="I125" s="252"/>
      <c r="J125" s="40"/>
      <c r="K125" s="40"/>
      <c r="L125" s="44"/>
      <c r="M125" s="253"/>
      <c r="N125" s="25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140</v>
      </c>
      <c r="AU125" s="17" t="s">
        <v>86</v>
      </c>
    </row>
    <row r="126" s="12" customFormat="1" ht="25.92" customHeight="1">
      <c r="A126" s="12"/>
      <c r="B126" s="188"/>
      <c r="C126" s="189"/>
      <c r="D126" s="190" t="s">
        <v>75</v>
      </c>
      <c r="E126" s="191" t="s">
        <v>218</v>
      </c>
      <c r="F126" s="191" t="s">
        <v>219</v>
      </c>
      <c r="G126" s="189"/>
      <c r="H126" s="189"/>
      <c r="I126" s="192"/>
      <c r="J126" s="193">
        <f>BK126</f>
        <v>0</v>
      </c>
      <c r="K126" s="189"/>
      <c r="L126" s="194"/>
      <c r="M126" s="195"/>
      <c r="N126" s="196"/>
      <c r="O126" s="196"/>
      <c r="P126" s="197">
        <f>P127</f>
        <v>0</v>
      </c>
      <c r="Q126" s="196"/>
      <c r="R126" s="197">
        <f>R127</f>
        <v>0.0080000000000000002</v>
      </c>
      <c r="S126" s="196"/>
      <c r="T126" s="198">
        <f>T127</f>
        <v>0.16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86</v>
      </c>
      <c r="AT126" s="200" t="s">
        <v>75</v>
      </c>
      <c r="AU126" s="200" t="s">
        <v>76</v>
      </c>
      <c r="AY126" s="199" t="s">
        <v>121</v>
      </c>
      <c r="BK126" s="201">
        <f>BK127</f>
        <v>0</v>
      </c>
    </row>
    <row r="127" s="12" customFormat="1" ht="22.8" customHeight="1">
      <c r="A127" s="12"/>
      <c r="B127" s="188"/>
      <c r="C127" s="189"/>
      <c r="D127" s="190" t="s">
        <v>75</v>
      </c>
      <c r="E127" s="202" t="s">
        <v>220</v>
      </c>
      <c r="F127" s="202" t="s">
        <v>221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SUM(P128:P136)</f>
        <v>0</v>
      </c>
      <c r="Q127" s="196"/>
      <c r="R127" s="197">
        <f>SUM(R128:R136)</f>
        <v>0.0080000000000000002</v>
      </c>
      <c r="S127" s="196"/>
      <c r="T127" s="198">
        <f>SUM(T128:T136)</f>
        <v>0.16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86</v>
      </c>
      <c r="AT127" s="200" t="s">
        <v>75</v>
      </c>
      <c r="AU127" s="200" t="s">
        <v>84</v>
      </c>
      <c r="AY127" s="199" t="s">
        <v>121</v>
      </c>
      <c r="BK127" s="201">
        <f>SUM(BK128:BK136)</f>
        <v>0</v>
      </c>
    </row>
    <row r="128" s="2" customFormat="1" ht="24.15" customHeight="1">
      <c r="A128" s="38"/>
      <c r="B128" s="39"/>
      <c r="C128" s="204" t="s">
        <v>222</v>
      </c>
      <c r="D128" s="204" t="s">
        <v>123</v>
      </c>
      <c r="E128" s="205" t="s">
        <v>223</v>
      </c>
      <c r="F128" s="206" t="s">
        <v>224</v>
      </c>
      <c r="G128" s="207" t="s">
        <v>164</v>
      </c>
      <c r="H128" s="208">
        <v>160</v>
      </c>
      <c r="I128" s="209"/>
      <c r="J128" s="210">
        <f>ROUND(I128*H128,2)</f>
        <v>0</v>
      </c>
      <c r="K128" s="206" t="s">
        <v>138</v>
      </c>
      <c r="L128" s="44"/>
      <c r="M128" s="211" t="s">
        <v>19</v>
      </c>
      <c r="N128" s="212" t="s">
        <v>47</v>
      </c>
      <c r="O128" s="84"/>
      <c r="P128" s="213">
        <f>O128*H128</f>
        <v>0</v>
      </c>
      <c r="Q128" s="213">
        <v>5.0000000000000002E-05</v>
      </c>
      <c r="R128" s="213">
        <f>Q128*H128</f>
        <v>0.0080000000000000002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189</v>
      </c>
      <c r="AT128" s="215" t="s">
        <v>123</v>
      </c>
      <c r="AU128" s="215" t="s">
        <v>86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84</v>
      </c>
      <c r="BK128" s="216">
        <f>ROUND(I128*H128,2)</f>
        <v>0</v>
      </c>
      <c r="BL128" s="17" t="s">
        <v>189</v>
      </c>
      <c r="BM128" s="215" t="s">
        <v>225</v>
      </c>
    </row>
    <row r="129" s="2" customFormat="1">
      <c r="A129" s="38"/>
      <c r="B129" s="39"/>
      <c r="C129" s="40"/>
      <c r="D129" s="250" t="s">
        <v>140</v>
      </c>
      <c r="E129" s="40"/>
      <c r="F129" s="251" t="s">
        <v>226</v>
      </c>
      <c r="G129" s="40"/>
      <c r="H129" s="40"/>
      <c r="I129" s="252"/>
      <c r="J129" s="40"/>
      <c r="K129" s="40"/>
      <c r="L129" s="44"/>
      <c r="M129" s="253"/>
      <c r="N129" s="25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140</v>
      </c>
      <c r="AU129" s="17" t="s">
        <v>86</v>
      </c>
    </row>
    <row r="130" s="13" customFormat="1">
      <c r="A130" s="13"/>
      <c r="B130" s="217"/>
      <c r="C130" s="218"/>
      <c r="D130" s="219" t="s">
        <v>129</v>
      </c>
      <c r="E130" s="220" t="s">
        <v>19</v>
      </c>
      <c r="F130" s="221" t="s">
        <v>227</v>
      </c>
      <c r="G130" s="218"/>
      <c r="H130" s="220" t="s">
        <v>19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129</v>
      </c>
      <c r="AU130" s="227" t="s">
        <v>86</v>
      </c>
      <c r="AV130" s="13" t="s">
        <v>84</v>
      </c>
      <c r="AW130" s="13" t="s">
        <v>37</v>
      </c>
      <c r="AX130" s="13" t="s">
        <v>76</v>
      </c>
      <c r="AY130" s="227" t="s">
        <v>121</v>
      </c>
    </row>
    <row r="131" s="14" customFormat="1">
      <c r="A131" s="14"/>
      <c r="B131" s="228"/>
      <c r="C131" s="229"/>
      <c r="D131" s="219" t="s">
        <v>129</v>
      </c>
      <c r="E131" s="230" t="s">
        <v>19</v>
      </c>
      <c r="F131" s="231" t="s">
        <v>228</v>
      </c>
      <c r="G131" s="229"/>
      <c r="H131" s="232">
        <v>160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8" t="s">
        <v>129</v>
      </c>
      <c r="AU131" s="238" t="s">
        <v>86</v>
      </c>
      <c r="AV131" s="14" t="s">
        <v>86</v>
      </c>
      <c r="AW131" s="14" t="s">
        <v>37</v>
      </c>
      <c r="AX131" s="14" t="s">
        <v>84</v>
      </c>
      <c r="AY131" s="238" t="s">
        <v>121</v>
      </c>
    </row>
    <row r="132" s="2" customFormat="1" ht="16.5" customHeight="1">
      <c r="A132" s="38"/>
      <c r="B132" s="39"/>
      <c r="C132" s="255" t="s">
        <v>229</v>
      </c>
      <c r="D132" s="255" t="s">
        <v>161</v>
      </c>
      <c r="E132" s="256" t="s">
        <v>230</v>
      </c>
      <c r="F132" s="257" t="s">
        <v>231</v>
      </c>
      <c r="G132" s="258" t="s">
        <v>232</v>
      </c>
      <c r="H132" s="259">
        <v>2</v>
      </c>
      <c r="I132" s="260"/>
      <c r="J132" s="261">
        <f>ROUND(I132*H132,2)</f>
        <v>0</v>
      </c>
      <c r="K132" s="257" t="s">
        <v>19</v>
      </c>
      <c r="L132" s="262"/>
      <c r="M132" s="263" t="s">
        <v>19</v>
      </c>
      <c r="N132" s="264" t="s">
        <v>47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194</v>
      </c>
      <c r="AT132" s="215" t="s">
        <v>161</v>
      </c>
      <c r="AU132" s="215" t="s">
        <v>86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84</v>
      </c>
      <c r="BK132" s="216">
        <f>ROUND(I132*H132,2)</f>
        <v>0</v>
      </c>
      <c r="BL132" s="17" t="s">
        <v>189</v>
      </c>
      <c r="BM132" s="215" t="s">
        <v>233</v>
      </c>
    </row>
    <row r="133" s="2" customFormat="1" ht="37.8" customHeight="1">
      <c r="A133" s="38"/>
      <c r="B133" s="39"/>
      <c r="C133" s="204" t="s">
        <v>234</v>
      </c>
      <c r="D133" s="204" t="s">
        <v>123</v>
      </c>
      <c r="E133" s="205" t="s">
        <v>235</v>
      </c>
      <c r="F133" s="206" t="s">
        <v>236</v>
      </c>
      <c r="G133" s="207" t="s">
        <v>164</v>
      </c>
      <c r="H133" s="208">
        <v>160</v>
      </c>
      <c r="I133" s="209"/>
      <c r="J133" s="210">
        <f>ROUND(I133*H133,2)</f>
        <v>0</v>
      </c>
      <c r="K133" s="206" t="s">
        <v>138</v>
      </c>
      <c r="L133" s="44"/>
      <c r="M133" s="211" t="s">
        <v>19</v>
      </c>
      <c r="N133" s="212" t="s">
        <v>47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0.001</v>
      </c>
      <c r="T133" s="214">
        <f>S133*H133</f>
        <v>0.16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189</v>
      </c>
      <c r="AT133" s="215" t="s">
        <v>123</v>
      </c>
      <c r="AU133" s="215" t="s">
        <v>86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84</v>
      </c>
      <c r="BK133" s="216">
        <f>ROUND(I133*H133,2)</f>
        <v>0</v>
      </c>
      <c r="BL133" s="17" t="s">
        <v>189</v>
      </c>
      <c r="BM133" s="215" t="s">
        <v>237</v>
      </c>
    </row>
    <row r="134" s="2" customFormat="1">
      <c r="A134" s="38"/>
      <c r="B134" s="39"/>
      <c r="C134" s="40"/>
      <c r="D134" s="250" t="s">
        <v>140</v>
      </c>
      <c r="E134" s="40"/>
      <c r="F134" s="251" t="s">
        <v>238</v>
      </c>
      <c r="G134" s="40"/>
      <c r="H134" s="40"/>
      <c r="I134" s="252"/>
      <c r="J134" s="40"/>
      <c r="K134" s="40"/>
      <c r="L134" s="44"/>
      <c r="M134" s="253"/>
      <c r="N134" s="25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86</v>
      </c>
    </row>
    <row r="135" s="13" customFormat="1">
      <c r="A135" s="13"/>
      <c r="B135" s="217"/>
      <c r="C135" s="218"/>
      <c r="D135" s="219" t="s">
        <v>129</v>
      </c>
      <c r="E135" s="220" t="s">
        <v>19</v>
      </c>
      <c r="F135" s="221" t="s">
        <v>239</v>
      </c>
      <c r="G135" s="218"/>
      <c r="H135" s="220" t="s">
        <v>19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129</v>
      </c>
      <c r="AU135" s="227" t="s">
        <v>86</v>
      </c>
      <c r="AV135" s="13" t="s">
        <v>84</v>
      </c>
      <c r="AW135" s="13" t="s">
        <v>37</v>
      </c>
      <c r="AX135" s="13" t="s">
        <v>76</v>
      </c>
      <c r="AY135" s="227" t="s">
        <v>121</v>
      </c>
    </row>
    <row r="136" s="14" customFormat="1">
      <c r="A136" s="14"/>
      <c r="B136" s="228"/>
      <c r="C136" s="229"/>
      <c r="D136" s="219" t="s">
        <v>129</v>
      </c>
      <c r="E136" s="230" t="s">
        <v>19</v>
      </c>
      <c r="F136" s="231" t="s">
        <v>228</v>
      </c>
      <c r="G136" s="229"/>
      <c r="H136" s="232">
        <v>160</v>
      </c>
      <c r="I136" s="233"/>
      <c r="J136" s="229"/>
      <c r="K136" s="229"/>
      <c r="L136" s="23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8" t="s">
        <v>129</v>
      </c>
      <c r="AU136" s="238" t="s">
        <v>86</v>
      </c>
      <c r="AV136" s="14" t="s">
        <v>86</v>
      </c>
      <c r="AW136" s="14" t="s">
        <v>37</v>
      </c>
      <c r="AX136" s="14" t="s">
        <v>84</v>
      </c>
      <c r="AY136" s="238" t="s">
        <v>121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XvfiwgGID9RlvjdkLcmCfzcI90faRrwif/CU7Sjb70rPBRjCrSaK+C2HZaG38GWqQs/5q0VH2NFlH/N8jdx3PQ==" hashValue="krnV3Ef7JEr9tkxFaVmj/jL785Z406q6eTnTePITHV8jm6n0BfdHvUxFzE2xlc/IzcZ01Vv/Tzt6X9Jfg33S6g==" algorithmName="SHA-512" password="CC35"/>
  <autoFilter ref="C84:K13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5" r:id="rId1" display="https://podminky.urs.cz/item/CS_URS_2024_02/162751117"/>
    <hyperlink ref="F98" r:id="rId2" display="https://podminky.urs.cz/item/CS_URS_2024_02/171201231"/>
    <hyperlink ref="F101" r:id="rId3" display="https://podminky.urs.cz/item/CS_URS_2024_02/171251201"/>
    <hyperlink ref="F103" r:id="rId4" display="https://podminky.urs.cz/item/CS_URS_2024_02/180404111"/>
    <hyperlink ref="F108" r:id="rId5" display="https://podminky.urs.cz/item/CS_URS_2024_02/181151321"/>
    <hyperlink ref="F110" r:id="rId6" display="https://podminky.urs.cz/item/CS_URS_2024_02/181951112"/>
    <hyperlink ref="F113" r:id="rId7" display="https://podminky.urs.cz/item/CS_URS_2024_02/183403113"/>
    <hyperlink ref="F115" r:id="rId8" display="https://podminky.urs.cz/item/CS_URS_2024_02/184854215"/>
    <hyperlink ref="F119" r:id="rId9" display="https://podminky.urs.cz/item/CS_URS_2024_02/185802113"/>
    <hyperlink ref="F125" r:id="rId10" display="https://podminky.urs.cz/item/CS_URS_2024_02/998222012"/>
    <hyperlink ref="F129" r:id="rId11" display="https://podminky.urs.cz/item/CS_URS_2024_02/767995115"/>
    <hyperlink ref="F134" r:id="rId12" display="https://podminky.urs.cz/item/CS_URS_2024_02/767996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Technické zhodnocení fotbalového hřiště s přírodním trávníkem a atletického oválu  areál Viktoria, Mariánské Lázně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ROUND((SUM(BE88:BE174)),  2)</f>
        <v>0</v>
      </c>
      <c r="G33" s="38"/>
      <c r="H33" s="38"/>
      <c r="I33" s="148">
        <v>0.20999999999999999</v>
      </c>
      <c r="J33" s="147">
        <f>ROUND(((SUM(BE88:BE174))*I33),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ROUND((SUM(BF88:BF174)),  2)</f>
        <v>0</v>
      </c>
      <c r="G34" s="38"/>
      <c r="H34" s="38"/>
      <c r="I34" s="148">
        <v>0.12</v>
      </c>
      <c r="J34" s="147">
        <f>ROUND(((SUM(BF88:BF174))*I34),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ROUND((SUM(BG88:BG174)),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ROUND((SUM(BH88:BH174)),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ROUND((SUM(BI88:BI174)),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 xml:space="preserve">Technické zhodnocení fotbalového hřiště s přírodním trávníkem a atletického oválu  areál Viktoria, Mariánské Lázně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D.2 - Atletický ovál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 553 ,886 Mariánské Lázně</v>
      </c>
      <c r="G52" s="40"/>
      <c r="H52" s="40"/>
      <c r="I52" s="32" t="s">
        <v>23</v>
      </c>
      <c r="J52" s="72" t="str">
        <f>IF(J12="","",J12)</f>
        <v>29. 5. 2024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Mariánské Lázně</v>
      </c>
      <c r="G54" s="40"/>
      <c r="H54" s="40"/>
      <c r="I54" s="32" t="s">
        <v>33</v>
      </c>
      <c r="J54" s="36" t="str">
        <f>E21</f>
        <v>RealizaceDomů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241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242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103</v>
      </c>
      <c r="E64" s="174"/>
      <c r="F64" s="174"/>
      <c r="G64" s="174"/>
      <c r="H64" s="174"/>
      <c r="I64" s="174"/>
      <c r="J64" s="175">
        <f>J109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243</v>
      </c>
      <c r="E65" s="168"/>
      <c r="F65" s="168"/>
      <c r="G65" s="168"/>
      <c r="H65" s="168"/>
      <c r="I65" s="168"/>
      <c r="J65" s="169">
        <f>J112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244</v>
      </c>
      <c r="E66" s="174"/>
      <c r="F66" s="174"/>
      <c r="G66" s="174"/>
      <c r="H66" s="174"/>
      <c r="I66" s="174"/>
      <c r="J66" s="175">
        <f>J113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245</v>
      </c>
      <c r="E67" s="174"/>
      <c r="F67" s="174"/>
      <c r="G67" s="174"/>
      <c r="H67" s="174"/>
      <c r="I67" s="174"/>
      <c r="J67" s="175">
        <f>J133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5"/>
      <c r="C68" s="166"/>
      <c r="D68" s="167" t="s">
        <v>246</v>
      </c>
      <c r="E68" s="168"/>
      <c r="F68" s="168"/>
      <c r="G68" s="168"/>
      <c r="H68" s="168"/>
      <c r="I68" s="168"/>
      <c r="J68" s="169">
        <f>J169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0" t="str">
        <f>E7</f>
        <v xml:space="preserve">Technické zhodnocení fotbalového hřiště s přírodním trávníkem a atletického oválu  areál Viktoria, Mariánské Lázně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94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D.2 - Atletický ovál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č.p. 553 ,886 Mariánské Lázně</v>
      </c>
      <c r="G82" s="40"/>
      <c r="H82" s="40"/>
      <c r="I82" s="32" t="s">
        <v>23</v>
      </c>
      <c r="J82" s="72" t="str">
        <f>IF(J12="","",J12)</f>
        <v>29. 5. 2024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Mariánské Lázně</v>
      </c>
      <c r="G84" s="40"/>
      <c r="H84" s="40"/>
      <c r="I84" s="32" t="s">
        <v>33</v>
      </c>
      <c r="J84" s="36" t="str">
        <f>E21</f>
        <v>RealizaceDomů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107</v>
      </c>
      <c r="D87" s="180" t="s">
        <v>61</v>
      </c>
      <c r="E87" s="180" t="s">
        <v>57</v>
      </c>
      <c r="F87" s="180" t="s">
        <v>58</v>
      </c>
      <c r="G87" s="180" t="s">
        <v>108</v>
      </c>
      <c r="H87" s="180" t="s">
        <v>109</v>
      </c>
      <c r="I87" s="180" t="s">
        <v>110</v>
      </c>
      <c r="J87" s="180" t="s">
        <v>98</v>
      </c>
      <c r="K87" s="181" t="s">
        <v>111</v>
      </c>
      <c r="L87" s="182"/>
      <c r="M87" s="92" t="s">
        <v>19</v>
      </c>
      <c r="N87" s="93" t="s">
        <v>46</v>
      </c>
      <c r="O87" s="93" t="s">
        <v>112</v>
      </c>
      <c r="P87" s="93" t="s">
        <v>113</v>
      </c>
      <c r="Q87" s="93" t="s">
        <v>114</v>
      </c>
      <c r="R87" s="93" t="s">
        <v>115</v>
      </c>
      <c r="S87" s="93" t="s">
        <v>116</v>
      </c>
      <c r="T87" s="94" t="s">
        <v>117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118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P89+P112+P169</f>
        <v>0</v>
      </c>
      <c r="Q88" s="96"/>
      <c r="R88" s="185">
        <f>R89+R112+R169</f>
        <v>121.44264799999999</v>
      </c>
      <c r="S88" s="96"/>
      <c r="T88" s="186">
        <f>T89+T112+T169</f>
        <v>126.89999999999999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75</v>
      </c>
      <c r="AU88" s="17" t="s">
        <v>99</v>
      </c>
      <c r="BK88" s="187">
        <f>BK89+BK112+BK169</f>
        <v>0</v>
      </c>
    </row>
    <row r="89" s="12" customFormat="1" ht="25.92" customHeight="1">
      <c r="A89" s="12"/>
      <c r="B89" s="188"/>
      <c r="C89" s="189"/>
      <c r="D89" s="190" t="s">
        <v>75</v>
      </c>
      <c r="E89" s="191" t="s">
        <v>119</v>
      </c>
      <c r="F89" s="191" t="s">
        <v>120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P90+P92+P101+P109</f>
        <v>0</v>
      </c>
      <c r="Q89" s="196"/>
      <c r="R89" s="197">
        <f>R90+R92+R101+R109</f>
        <v>65.164497999999995</v>
      </c>
      <c r="S89" s="196"/>
      <c r="T89" s="198">
        <f>T90+T92+T101+T109</f>
        <v>126.89999999999999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84</v>
      </c>
      <c r="AT89" s="200" t="s">
        <v>75</v>
      </c>
      <c r="AU89" s="200" t="s">
        <v>76</v>
      </c>
      <c r="AY89" s="199" t="s">
        <v>121</v>
      </c>
      <c r="BK89" s="201">
        <f>BK90+BK92+BK101+BK109</f>
        <v>0</v>
      </c>
    </row>
    <row r="90" s="12" customFormat="1" ht="22.8" customHeight="1">
      <c r="A90" s="12"/>
      <c r="B90" s="188"/>
      <c r="C90" s="189"/>
      <c r="D90" s="190" t="s">
        <v>75</v>
      </c>
      <c r="E90" s="202" t="s">
        <v>84</v>
      </c>
      <c r="F90" s="202" t="s">
        <v>122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P91</f>
        <v>0</v>
      </c>
      <c r="Q90" s="196"/>
      <c r="R90" s="197">
        <f>R91</f>
        <v>0</v>
      </c>
      <c r="S90" s="196"/>
      <c r="T90" s="198">
        <f>T91</f>
        <v>126.89999999999999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84</v>
      </c>
      <c r="AT90" s="200" t="s">
        <v>75</v>
      </c>
      <c r="AU90" s="200" t="s">
        <v>84</v>
      </c>
      <c r="AY90" s="199" t="s">
        <v>121</v>
      </c>
      <c r="BK90" s="201">
        <f>BK91</f>
        <v>0</v>
      </c>
    </row>
    <row r="91" s="2" customFormat="1" ht="24.15" customHeight="1">
      <c r="A91" s="38"/>
      <c r="B91" s="39"/>
      <c r="C91" s="204" t="s">
        <v>247</v>
      </c>
      <c r="D91" s="204" t="s">
        <v>123</v>
      </c>
      <c r="E91" s="205" t="s">
        <v>248</v>
      </c>
      <c r="F91" s="206" t="s">
        <v>249</v>
      </c>
      <c r="G91" s="207" t="s">
        <v>126</v>
      </c>
      <c r="H91" s="208">
        <v>4230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0.029999999999999999</v>
      </c>
      <c r="T91" s="214">
        <f>S91*H91</f>
        <v>126.89999999999999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127</v>
      </c>
      <c r="AT91" s="215" t="s">
        <v>123</v>
      </c>
      <c r="AU91" s="215" t="s">
        <v>86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84</v>
      </c>
      <c r="BK91" s="216">
        <f>ROUND(I91*H91,2)</f>
        <v>0</v>
      </c>
      <c r="BL91" s="17" t="s">
        <v>127</v>
      </c>
      <c r="BM91" s="215" t="s">
        <v>250</v>
      </c>
    </row>
    <row r="92" s="12" customFormat="1" ht="22.8" customHeight="1">
      <c r="A92" s="12"/>
      <c r="B92" s="188"/>
      <c r="C92" s="189"/>
      <c r="D92" s="190" t="s">
        <v>75</v>
      </c>
      <c r="E92" s="202" t="s">
        <v>154</v>
      </c>
      <c r="F92" s="202" t="s">
        <v>251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SUM(P93:P100)</f>
        <v>0</v>
      </c>
      <c r="Q92" s="196"/>
      <c r="R92" s="197">
        <f>SUM(R93:R100)</f>
        <v>65.164497999999995</v>
      </c>
      <c r="S92" s="196"/>
      <c r="T92" s="198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84</v>
      </c>
      <c r="AT92" s="200" t="s">
        <v>75</v>
      </c>
      <c r="AU92" s="200" t="s">
        <v>84</v>
      </c>
      <c r="AY92" s="199" t="s">
        <v>121</v>
      </c>
      <c r="BK92" s="201">
        <f>SUM(BK93:BK100)</f>
        <v>0</v>
      </c>
    </row>
    <row r="93" s="2" customFormat="1" ht="49.05" customHeight="1">
      <c r="A93" s="38"/>
      <c r="B93" s="39"/>
      <c r="C93" s="204" t="s">
        <v>252</v>
      </c>
      <c r="D93" s="204" t="s">
        <v>123</v>
      </c>
      <c r="E93" s="205" t="s">
        <v>253</v>
      </c>
      <c r="F93" s="206" t="s">
        <v>254</v>
      </c>
      <c r="G93" s="207" t="s">
        <v>126</v>
      </c>
      <c r="H93" s="208">
        <v>4230</v>
      </c>
      <c r="I93" s="209"/>
      <c r="J93" s="210">
        <f>ROUND(I93*H93,2)</f>
        <v>0</v>
      </c>
      <c r="K93" s="206" t="s">
        <v>138</v>
      </c>
      <c r="L93" s="44"/>
      <c r="M93" s="211" t="s">
        <v>19</v>
      </c>
      <c r="N93" s="212" t="s">
        <v>47</v>
      </c>
      <c r="O93" s="84"/>
      <c r="P93" s="213">
        <f>O93*H93</f>
        <v>0</v>
      </c>
      <c r="Q93" s="213">
        <v>0.015400000000000001</v>
      </c>
      <c r="R93" s="213">
        <f>Q93*H93</f>
        <v>65.141999999999996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127</v>
      </c>
      <c r="AT93" s="215" t="s">
        <v>123</v>
      </c>
      <c r="AU93" s="215" t="s">
        <v>86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84</v>
      </c>
      <c r="BK93" s="216">
        <f>ROUND(I93*H93,2)</f>
        <v>0</v>
      </c>
      <c r="BL93" s="17" t="s">
        <v>127</v>
      </c>
      <c r="BM93" s="215" t="s">
        <v>255</v>
      </c>
    </row>
    <row r="94" s="2" customFormat="1">
      <c r="A94" s="38"/>
      <c r="B94" s="39"/>
      <c r="C94" s="40"/>
      <c r="D94" s="250" t="s">
        <v>140</v>
      </c>
      <c r="E94" s="40"/>
      <c r="F94" s="251" t="s">
        <v>256</v>
      </c>
      <c r="G94" s="40"/>
      <c r="H94" s="40"/>
      <c r="I94" s="252"/>
      <c r="J94" s="40"/>
      <c r="K94" s="40"/>
      <c r="L94" s="44"/>
      <c r="M94" s="253"/>
      <c r="N94" s="25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140</v>
      </c>
      <c r="AU94" s="17" t="s">
        <v>86</v>
      </c>
    </row>
    <row r="95" s="2" customFormat="1" ht="33" customHeight="1">
      <c r="A95" s="38"/>
      <c r="B95" s="39"/>
      <c r="C95" s="204" t="s">
        <v>143</v>
      </c>
      <c r="D95" s="204" t="s">
        <v>123</v>
      </c>
      <c r="E95" s="205" t="s">
        <v>257</v>
      </c>
      <c r="F95" s="206" t="s">
        <v>258</v>
      </c>
      <c r="G95" s="207" t="s">
        <v>259</v>
      </c>
      <c r="H95" s="208">
        <v>2249.8000000000002</v>
      </c>
      <c r="I95" s="209"/>
      <c r="J95" s="210">
        <f>ROUND(I95*H95,2)</f>
        <v>0</v>
      </c>
      <c r="K95" s="206" t="s">
        <v>138</v>
      </c>
      <c r="L95" s="44"/>
      <c r="M95" s="211" t="s">
        <v>19</v>
      </c>
      <c r="N95" s="212" t="s">
        <v>47</v>
      </c>
      <c r="O95" s="84"/>
      <c r="P95" s="213">
        <f>O95*H95</f>
        <v>0</v>
      </c>
      <c r="Q95" s="213">
        <v>1.0000000000000001E-05</v>
      </c>
      <c r="R95" s="213">
        <f>Q95*H95</f>
        <v>0.022498000000000004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127</v>
      </c>
      <c r="AT95" s="215" t="s">
        <v>123</v>
      </c>
      <c r="AU95" s="215" t="s">
        <v>86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84</v>
      </c>
      <c r="BK95" s="216">
        <f>ROUND(I95*H95,2)</f>
        <v>0</v>
      </c>
      <c r="BL95" s="17" t="s">
        <v>127</v>
      </c>
      <c r="BM95" s="215" t="s">
        <v>260</v>
      </c>
    </row>
    <row r="96" s="2" customFormat="1">
      <c r="A96" s="38"/>
      <c r="B96" s="39"/>
      <c r="C96" s="40"/>
      <c r="D96" s="250" t="s">
        <v>140</v>
      </c>
      <c r="E96" s="40"/>
      <c r="F96" s="251" t="s">
        <v>261</v>
      </c>
      <c r="G96" s="40"/>
      <c r="H96" s="40"/>
      <c r="I96" s="252"/>
      <c r="J96" s="40"/>
      <c r="K96" s="40"/>
      <c r="L96" s="44"/>
      <c r="M96" s="253"/>
      <c r="N96" s="25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140</v>
      </c>
      <c r="AU96" s="17" t="s">
        <v>86</v>
      </c>
    </row>
    <row r="97" s="14" customFormat="1">
      <c r="A97" s="14"/>
      <c r="B97" s="228"/>
      <c r="C97" s="229"/>
      <c r="D97" s="219" t="s">
        <v>129</v>
      </c>
      <c r="E97" s="230" t="s">
        <v>19</v>
      </c>
      <c r="F97" s="231" t="s">
        <v>262</v>
      </c>
      <c r="G97" s="229"/>
      <c r="H97" s="232">
        <v>1694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8" t="s">
        <v>129</v>
      </c>
      <c r="AU97" s="238" t="s">
        <v>86</v>
      </c>
      <c r="AV97" s="14" t="s">
        <v>86</v>
      </c>
      <c r="AW97" s="14" t="s">
        <v>37</v>
      </c>
      <c r="AX97" s="14" t="s">
        <v>76</v>
      </c>
      <c r="AY97" s="238" t="s">
        <v>121</v>
      </c>
    </row>
    <row r="98" s="14" customFormat="1">
      <c r="A98" s="14"/>
      <c r="B98" s="228"/>
      <c r="C98" s="229"/>
      <c r="D98" s="219" t="s">
        <v>129</v>
      </c>
      <c r="E98" s="230" t="s">
        <v>19</v>
      </c>
      <c r="F98" s="231" t="s">
        <v>263</v>
      </c>
      <c r="G98" s="229"/>
      <c r="H98" s="232">
        <v>355.80000000000001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129</v>
      </c>
      <c r="AU98" s="238" t="s">
        <v>86</v>
      </c>
      <c r="AV98" s="14" t="s">
        <v>86</v>
      </c>
      <c r="AW98" s="14" t="s">
        <v>37</v>
      </c>
      <c r="AX98" s="14" t="s">
        <v>76</v>
      </c>
      <c r="AY98" s="238" t="s">
        <v>121</v>
      </c>
    </row>
    <row r="99" s="14" customFormat="1">
      <c r="A99" s="14"/>
      <c r="B99" s="228"/>
      <c r="C99" s="229"/>
      <c r="D99" s="219" t="s">
        <v>129</v>
      </c>
      <c r="E99" s="230" t="s">
        <v>19</v>
      </c>
      <c r="F99" s="231" t="s">
        <v>264</v>
      </c>
      <c r="G99" s="229"/>
      <c r="H99" s="232">
        <v>200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129</v>
      </c>
      <c r="AU99" s="238" t="s">
        <v>86</v>
      </c>
      <c r="AV99" s="14" t="s">
        <v>86</v>
      </c>
      <c r="AW99" s="14" t="s">
        <v>37</v>
      </c>
      <c r="AX99" s="14" t="s">
        <v>76</v>
      </c>
      <c r="AY99" s="238" t="s">
        <v>121</v>
      </c>
    </row>
    <row r="100" s="15" customFormat="1">
      <c r="A100" s="15"/>
      <c r="B100" s="239"/>
      <c r="C100" s="240"/>
      <c r="D100" s="219" t="s">
        <v>129</v>
      </c>
      <c r="E100" s="241" t="s">
        <v>19</v>
      </c>
      <c r="F100" s="242" t="s">
        <v>134</v>
      </c>
      <c r="G100" s="240"/>
      <c r="H100" s="243">
        <v>2249.8000000000002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9" t="s">
        <v>129</v>
      </c>
      <c r="AU100" s="249" t="s">
        <v>86</v>
      </c>
      <c r="AV100" s="15" t="s">
        <v>127</v>
      </c>
      <c r="AW100" s="15" t="s">
        <v>37</v>
      </c>
      <c r="AX100" s="15" t="s">
        <v>84</v>
      </c>
      <c r="AY100" s="249" t="s">
        <v>121</v>
      </c>
    </row>
    <row r="101" s="12" customFormat="1" ht="22.8" customHeight="1">
      <c r="A101" s="12"/>
      <c r="B101" s="188"/>
      <c r="C101" s="189"/>
      <c r="D101" s="190" t="s">
        <v>75</v>
      </c>
      <c r="E101" s="202" t="s">
        <v>265</v>
      </c>
      <c r="F101" s="202" t="s">
        <v>266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SUM(P102:P108)</f>
        <v>0</v>
      </c>
      <c r="Q101" s="196"/>
      <c r="R101" s="197">
        <f>SUM(R102:R108)</f>
        <v>0</v>
      </c>
      <c r="S101" s="196"/>
      <c r="T101" s="198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84</v>
      </c>
      <c r="AT101" s="200" t="s">
        <v>75</v>
      </c>
      <c r="AU101" s="200" t="s">
        <v>84</v>
      </c>
      <c r="AY101" s="199" t="s">
        <v>121</v>
      </c>
      <c r="BK101" s="201">
        <f>SUM(BK102:BK108)</f>
        <v>0</v>
      </c>
    </row>
    <row r="102" s="2" customFormat="1" ht="33" customHeight="1">
      <c r="A102" s="38"/>
      <c r="B102" s="39"/>
      <c r="C102" s="204" t="s">
        <v>154</v>
      </c>
      <c r="D102" s="204" t="s">
        <v>123</v>
      </c>
      <c r="E102" s="205" t="s">
        <v>267</v>
      </c>
      <c r="F102" s="206" t="s">
        <v>268</v>
      </c>
      <c r="G102" s="207" t="s">
        <v>146</v>
      </c>
      <c r="H102" s="208">
        <v>126.90000000000001</v>
      </c>
      <c r="I102" s="209"/>
      <c r="J102" s="210">
        <f>ROUND(I102*H102,2)</f>
        <v>0</v>
      </c>
      <c r="K102" s="206" t="s">
        <v>138</v>
      </c>
      <c r="L102" s="44"/>
      <c r="M102" s="211" t="s">
        <v>19</v>
      </c>
      <c r="N102" s="212" t="s">
        <v>47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127</v>
      </c>
      <c r="AT102" s="215" t="s">
        <v>123</v>
      </c>
      <c r="AU102" s="215" t="s">
        <v>86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84</v>
      </c>
      <c r="BK102" s="216">
        <f>ROUND(I102*H102,2)</f>
        <v>0</v>
      </c>
      <c r="BL102" s="17" t="s">
        <v>127</v>
      </c>
      <c r="BM102" s="215" t="s">
        <v>269</v>
      </c>
    </row>
    <row r="103" s="2" customFormat="1">
      <c r="A103" s="38"/>
      <c r="B103" s="39"/>
      <c r="C103" s="40"/>
      <c r="D103" s="250" t="s">
        <v>140</v>
      </c>
      <c r="E103" s="40"/>
      <c r="F103" s="251" t="s">
        <v>270</v>
      </c>
      <c r="G103" s="40"/>
      <c r="H103" s="40"/>
      <c r="I103" s="252"/>
      <c r="J103" s="40"/>
      <c r="K103" s="40"/>
      <c r="L103" s="44"/>
      <c r="M103" s="253"/>
      <c r="N103" s="25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140</v>
      </c>
      <c r="AU103" s="17" t="s">
        <v>86</v>
      </c>
    </row>
    <row r="104" s="2" customFormat="1" ht="44.25" customHeight="1">
      <c r="A104" s="38"/>
      <c r="B104" s="39"/>
      <c r="C104" s="204" t="s">
        <v>160</v>
      </c>
      <c r="D104" s="204" t="s">
        <v>123</v>
      </c>
      <c r="E104" s="205" t="s">
        <v>271</v>
      </c>
      <c r="F104" s="206" t="s">
        <v>272</v>
      </c>
      <c r="G104" s="207" t="s">
        <v>146</v>
      </c>
      <c r="H104" s="208">
        <v>7487.1000000000004</v>
      </c>
      <c r="I104" s="209"/>
      <c r="J104" s="210">
        <f>ROUND(I104*H104,2)</f>
        <v>0</v>
      </c>
      <c r="K104" s="206" t="s">
        <v>138</v>
      </c>
      <c r="L104" s="44"/>
      <c r="M104" s="211" t="s">
        <v>19</v>
      </c>
      <c r="N104" s="212" t="s">
        <v>47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127</v>
      </c>
      <c r="AT104" s="215" t="s">
        <v>123</v>
      </c>
      <c r="AU104" s="215" t="s">
        <v>86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84</v>
      </c>
      <c r="BK104" s="216">
        <f>ROUND(I104*H104,2)</f>
        <v>0</v>
      </c>
      <c r="BL104" s="17" t="s">
        <v>127</v>
      </c>
      <c r="BM104" s="215" t="s">
        <v>273</v>
      </c>
    </row>
    <row r="105" s="2" customFormat="1">
      <c r="A105" s="38"/>
      <c r="B105" s="39"/>
      <c r="C105" s="40"/>
      <c r="D105" s="250" t="s">
        <v>140</v>
      </c>
      <c r="E105" s="40"/>
      <c r="F105" s="251" t="s">
        <v>274</v>
      </c>
      <c r="G105" s="40"/>
      <c r="H105" s="40"/>
      <c r="I105" s="252"/>
      <c r="J105" s="40"/>
      <c r="K105" s="40"/>
      <c r="L105" s="44"/>
      <c r="M105" s="253"/>
      <c r="N105" s="25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140</v>
      </c>
      <c r="AU105" s="17" t="s">
        <v>86</v>
      </c>
    </row>
    <row r="106" s="13" customFormat="1">
      <c r="A106" s="13"/>
      <c r="B106" s="217"/>
      <c r="C106" s="218"/>
      <c r="D106" s="219" t="s">
        <v>129</v>
      </c>
      <c r="E106" s="220" t="s">
        <v>19</v>
      </c>
      <c r="F106" s="221" t="s">
        <v>275</v>
      </c>
      <c r="G106" s="218"/>
      <c r="H106" s="220" t="s">
        <v>19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129</v>
      </c>
      <c r="AU106" s="227" t="s">
        <v>86</v>
      </c>
      <c r="AV106" s="13" t="s">
        <v>84</v>
      </c>
      <c r="AW106" s="13" t="s">
        <v>37</v>
      </c>
      <c r="AX106" s="13" t="s">
        <v>76</v>
      </c>
      <c r="AY106" s="227" t="s">
        <v>121</v>
      </c>
    </row>
    <row r="107" s="14" customFormat="1">
      <c r="A107" s="14"/>
      <c r="B107" s="228"/>
      <c r="C107" s="229"/>
      <c r="D107" s="219" t="s">
        <v>129</v>
      </c>
      <c r="E107" s="230" t="s">
        <v>19</v>
      </c>
      <c r="F107" s="231" t="s">
        <v>276</v>
      </c>
      <c r="G107" s="229"/>
      <c r="H107" s="232">
        <v>7487.1000000000004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8" t="s">
        <v>129</v>
      </c>
      <c r="AU107" s="238" t="s">
        <v>86</v>
      </c>
      <c r="AV107" s="14" t="s">
        <v>86</v>
      </c>
      <c r="AW107" s="14" t="s">
        <v>37</v>
      </c>
      <c r="AX107" s="14" t="s">
        <v>84</v>
      </c>
      <c r="AY107" s="238" t="s">
        <v>121</v>
      </c>
    </row>
    <row r="108" s="2" customFormat="1" ht="16.5" customHeight="1">
      <c r="A108" s="38"/>
      <c r="B108" s="39"/>
      <c r="C108" s="204" t="s">
        <v>277</v>
      </c>
      <c r="D108" s="204" t="s">
        <v>123</v>
      </c>
      <c r="E108" s="205" t="s">
        <v>278</v>
      </c>
      <c r="F108" s="206" t="s">
        <v>279</v>
      </c>
      <c r="G108" s="207" t="s">
        <v>146</v>
      </c>
      <c r="H108" s="208">
        <v>126.90000000000001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47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127</v>
      </c>
      <c r="AT108" s="215" t="s">
        <v>123</v>
      </c>
      <c r="AU108" s="215" t="s">
        <v>86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84</v>
      </c>
      <c r="BK108" s="216">
        <f>ROUND(I108*H108,2)</f>
        <v>0</v>
      </c>
      <c r="BL108" s="17" t="s">
        <v>127</v>
      </c>
      <c r="BM108" s="215" t="s">
        <v>280</v>
      </c>
    </row>
    <row r="109" s="12" customFormat="1" ht="22.8" customHeight="1">
      <c r="A109" s="12"/>
      <c r="B109" s="188"/>
      <c r="C109" s="189"/>
      <c r="D109" s="190" t="s">
        <v>75</v>
      </c>
      <c r="E109" s="202" t="s">
        <v>212</v>
      </c>
      <c r="F109" s="202" t="s">
        <v>213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SUM(P110:P111)</f>
        <v>0</v>
      </c>
      <c r="Q109" s="196"/>
      <c r="R109" s="197">
        <f>SUM(R110:R111)</f>
        <v>0</v>
      </c>
      <c r="S109" s="196"/>
      <c r="T109" s="19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84</v>
      </c>
      <c r="AT109" s="200" t="s">
        <v>75</v>
      </c>
      <c r="AU109" s="200" t="s">
        <v>84</v>
      </c>
      <c r="AY109" s="199" t="s">
        <v>121</v>
      </c>
      <c r="BK109" s="201">
        <f>SUM(BK110:BK111)</f>
        <v>0</v>
      </c>
    </row>
    <row r="110" s="2" customFormat="1" ht="24.15" customHeight="1">
      <c r="A110" s="38"/>
      <c r="B110" s="39"/>
      <c r="C110" s="204" t="s">
        <v>168</v>
      </c>
      <c r="D110" s="204" t="s">
        <v>123</v>
      </c>
      <c r="E110" s="205" t="s">
        <v>214</v>
      </c>
      <c r="F110" s="206" t="s">
        <v>215</v>
      </c>
      <c r="G110" s="207" t="s">
        <v>146</v>
      </c>
      <c r="H110" s="208">
        <v>65.164000000000001</v>
      </c>
      <c r="I110" s="209"/>
      <c r="J110" s="210">
        <f>ROUND(I110*H110,2)</f>
        <v>0</v>
      </c>
      <c r="K110" s="206" t="s">
        <v>138</v>
      </c>
      <c r="L110" s="44"/>
      <c r="M110" s="211" t="s">
        <v>19</v>
      </c>
      <c r="N110" s="212" t="s">
        <v>47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127</v>
      </c>
      <c r="AT110" s="215" t="s">
        <v>123</v>
      </c>
      <c r="AU110" s="215" t="s">
        <v>86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84</v>
      </c>
      <c r="BK110" s="216">
        <f>ROUND(I110*H110,2)</f>
        <v>0</v>
      </c>
      <c r="BL110" s="17" t="s">
        <v>127</v>
      </c>
      <c r="BM110" s="215" t="s">
        <v>281</v>
      </c>
    </row>
    <row r="111" s="2" customFormat="1">
      <c r="A111" s="38"/>
      <c r="B111" s="39"/>
      <c r="C111" s="40"/>
      <c r="D111" s="250" t="s">
        <v>140</v>
      </c>
      <c r="E111" s="40"/>
      <c r="F111" s="251" t="s">
        <v>217</v>
      </c>
      <c r="G111" s="40"/>
      <c r="H111" s="40"/>
      <c r="I111" s="252"/>
      <c r="J111" s="40"/>
      <c r="K111" s="40"/>
      <c r="L111" s="44"/>
      <c r="M111" s="253"/>
      <c r="N111" s="25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86</v>
      </c>
    </row>
    <row r="112" s="12" customFormat="1" ht="25.92" customHeight="1">
      <c r="A112" s="12"/>
      <c r="B112" s="188"/>
      <c r="C112" s="189"/>
      <c r="D112" s="190" t="s">
        <v>75</v>
      </c>
      <c r="E112" s="191" t="s">
        <v>161</v>
      </c>
      <c r="F112" s="191" t="s">
        <v>282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P113+P133</f>
        <v>0</v>
      </c>
      <c r="Q112" s="196"/>
      <c r="R112" s="197">
        <f>R113+R133</f>
        <v>56.278150000000004</v>
      </c>
      <c r="S112" s="196"/>
      <c r="T112" s="198">
        <f>T113+T133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143</v>
      </c>
      <c r="AT112" s="200" t="s">
        <v>75</v>
      </c>
      <c r="AU112" s="200" t="s">
        <v>76</v>
      </c>
      <c r="AY112" s="199" t="s">
        <v>121</v>
      </c>
      <c r="BK112" s="201">
        <f>BK113+BK133</f>
        <v>0</v>
      </c>
    </row>
    <row r="113" s="12" customFormat="1" ht="22.8" customHeight="1">
      <c r="A113" s="12"/>
      <c r="B113" s="188"/>
      <c r="C113" s="189"/>
      <c r="D113" s="190" t="s">
        <v>75</v>
      </c>
      <c r="E113" s="202" t="s">
        <v>283</v>
      </c>
      <c r="F113" s="202" t="s">
        <v>284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SUM(P114:P132)</f>
        <v>0</v>
      </c>
      <c r="Q113" s="196"/>
      <c r="R113" s="197">
        <f>SUM(R114:R132)</f>
        <v>0.97417500000000001</v>
      </c>
      <c r="S113" s="196"/>
      <c r="T113" s="198">
        <f>SUM(T114:T132)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143</v>
      </c>
      <c r="AT113" s="200" t="s">
        <v>75</v>
      </c>
      <c r="AU113" s="200" t="s">
        <v>84</v>
      </c>
      <c r="AY113" s="199" t="s">
        <v>121</v>
      </c>
      <c r="BK113" s="201">
        <f>SUM(BK114:BK132)</f>
        <v>0</v>
      </c>
    </row>
    <row r="114" s="2" customFormat="1" ht="33" customHeight="1">
      <c r="A114" s="38"/>
      <c r="B114" s="39"/>
      <c r="C114" s="204" t="s">
        <v>165</v>
      </c>
      <c r="D114" s="204" t="s">
        <v>123</v>
      </c>
      <c r="E114" s="205" t="s">
        <v>285</v>
      </c>
      <c r="F114" s="206" t="s">
        <v>286</v>
      </c>
      <c r="G114" s="207" t="s">
        <v>287</v>
      </c>
      <c r="H114" s="208">
        <v>28</v>
      </c>
      <c r="I114" s="209"/>
      <c r="J114" s="210">
        <f>ROUND(I114*H114,2)</f>
        <v>0</v>
      </c>
      <c r="K114" s="206" t="s">
        <v>138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288</v>
      </c>
      <c r="AT114" s="215" t="s">
        <v>123</v>
      </c>
      <c r="AU114" s="215" t="s">
        <v>86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84</v>
      </c>
      <c r="BK114" s="216">
        <f>ROUND(I114*H114,2)</f>
        <v>0</v>
      </c>
      <c r="BL114" s="17" t="s">
        <v>288</v>
      </c>
      <c r="BM114" s="215" t="s">
        <v>289</v>
      </c>
    </row>
    <row r="115" s="2" customFormat="1">
      <c r="A115" s="38"/>
      <c r="B115" s="39"/>
      <c r="C115" s="40"/>
      <c r="D115" s="250" t="s">
        <v>140</v>
      </c>
      <c r="E115" s="40"/>
      <c r="F115" s="251" t="s">
        <v>290</v>
      </c>
      <c r="G115" s="40"/>
      <c r="H115" s="40"/>
      <c r="I115" s="252"/>
      <c r="J115" s="40"/>
      <c r="K115" s="40"/>
      <c r="L115" s="44"/>
      <c r="M115" s="253"/>
      <c r="N115" s="25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140</v>
      </c>
      <c r="AU115" s="17" t="s">
        <v>86</v>
      </c>
    </row>
    <row r="116" s="2" customFormat="1" ht="16.5" customHeight="1">
      <c r="A116" s="38"/>
      <c r="B116" s="39"/>
      <c r="C116" s="255" t="s">
        <v>177</v>
      </c>
      <c r="D116" s="255" t="s">
        <v>161</v>
      </c>
      <c r="E116" s="256" t="s">
        <v>230</v>
      </c>
      <c r="F116" s="257" t="s">
        <v>291</v>
      </c>
      <c r="G116" s="258" t="s">
        <v>287</v>
      </c>
      <c r="H116" s="259">
        <v>24</v>
      </c>
      <c r="I116" s="260"/>
      <c r="J116" s="261">
        <f>ROUND(I116*H116,2)</f>
        <v>0</v>
      </c>
      <c r="K116" s="257" t="s">
        <v>19</v>
      </c>
      <c r="L116" s="262"/>
      <c r="M116" s="263" t="s">
        <v>19</v>
      </c>
      <c r="N116" s="264" t="s">
        <v>47</v>
      </c>
      <c r="O116" s="84"/>
      <c r="P116" s="213">
        <f>O116*H116</f>
        <v>0</v>
      </c>
      <c r="Q116" s="213">
        <v>0.030499999999999999</v>
      </c>
      <c r="R116" s="213">
        <f>Q116*H116</f>
        <v>0.73199999999999998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292</v>
      </c>
      <c r="AT116" s="215" t="s">
        <v>161</v>
      </c>
      <c r="AU116" s="215" t="s">
        <v>86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84</v>
      </c>
      <c r="BK116" s="216">
        <f>ROUND(I116*H116,2)</f>
        <v>0</v>
      </c>
      <c r="BL116" s="17" t="s">
        <v>292</v>
      </c>
      <c r="BM116" s="215" t="s">
        <v>293</v>
      </c>
    </row>
    <row r="117" s="2" customFormat="1" ht="16.5" customHeight="1">
      <c r="A117" s="38"/>
      <c r="B117" s="39"/>
      <c r="C117" s="255" t="s">
        <v>181</v>
      </c>
      <c r="D117" s="255" t="s">
        <v>161</v>
      </c>
      <c r="E117" s="256" t="s">
        <v>294</v>
      </c>
      <c r="F117" s="257" t="s">
        <v>295</v>
      </c>
      <c r="G117" s="258" t="s">
        <v>287</v>
      </c>
      <c r="H117" s="259">
        <v>4</v>
      </c>
      <c r="I117" s="260"/>
      <c r="J117" s="261">
        <f>ROUND(I117*H117,2)</f>
        <v>0</v>
      </c>
      <c r="K117" s="257" t="s">
        <v>19</v>
      </c>
      <c r="L117" s="262"/>
      <c r="M117" s="263" t="s">
        <v>19</v>
      </c>
      <c r="N117" s="264" t="s">
        <v>47</v>
      </c>
      <c r="O117" s="84"/>
      <c r="P117" s="213">
        <f>O117*H117</f>
        <v>0</v>
      </c>
      <c r="Q117" s="213">
        <v>0.030499999999999999</v>
      </c>
      <c r="R117" s="213">
        <f>Q117*H117</f>
        <v>0.122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292</v>
      </c>
      <c r="AT117" s="215" t="s">
        <v>161</v>
      </c>
      <c r="AU117" s="215" t="s">
        <v>86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84</v>
      </c>
      <c r="BK117" s="216">
        <f>ROUND(I117*H117,2)</f>
        <v>0</v>
      </c>
      <c r="BL117" s="17" t="s">
        <v>292</v>
      </c>
      <c r="BM117" s="215" t="s">
        <v>296</v>
      </c>
    </row>
    <row r="118" s="2" customFormat="1" ht="24.15" customHeight="1">
      <c r="A118" s="38"/>
      <c r="B118" s="39"/>
      <c r="C118" s="204" t="s">
        <v>186</v>
      </c>
      <c r="D118" s="204" t="s">
        <v>123</v>
      </c>
      <c r="E118" s="205" t="s">
        <v>297</v>
      </c>
      <c r="F118" s="206" t="s">
        <v>298</v>
      </c>
      <c r="G118" s="207" t="s">
        <v>287</v>
      </c>
      <c r="H118" s="208">
        <v>8</v>
      </c>
      <c r="I118" s="209"/>
      <c r="J118" s="210">
        <f>ROUND(I118*H118,2)</f>
        <v>0</v>
      </c>
      <c r="K118" s="206" t="s">
        <v>138</v>
      </c>
      <c r="L118" s="44"/>
      <c r="M118" s="211" t="s">
        <v>19</v>
      </c>
      <c r="N118" s="212" t="s">
        <v>47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288</v>
      </c>
      <c r="AT118" s="215" t="s">
        <v>123</v>
      </c>
      <c r="AU118" s="215" t="s">
        <v>86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84</v>
      </c>
      <c r="BK118" s="216">
        <f>ROUND(I118*H118,2)</f>
        <v>0</v>
      </c>
      <c r="BL118" s="17" t="s">
        <v>288</v>
      </c>
      <c r="BM118" s="215" t="s">
        <v>299</v>
      </c>
    </row>
    <row r="119" s="2" customFormat="1">
      <c r="A119" s="38"/>
      <c r="B119" s="39"/>
      <c r="C119" s="40"/>
      <c r="D119" s="250" t="s">
        <v>140</v>
      </c>
      <c r="E119" s="40"/>
      <c r="F119" s="251" t="s">
        <v>300</v>
      </c>
      <c r="G119" s="40"/>
      <c r="H119" s="40"/>
      <c r="I119" s="252"/>
      <c r="J119" s="40"/>
      <c r="K119" s="40"/>
      <c r="L119" s="44"/>
      <c r="M119" s="253"/>
      <c r="N119" s="25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140</v>
      </c>
      <c r="AU119" s="17" t="s">
        <v>86</v>
      </c>
    </row>
    <row r="120" s="2" customFormat="1" ht="24.15" customHeight="1">
      <c r="A120" s="38"/>
      <c r="B120" s="39"/>
      <c r="C120" s="204" t="s">
        <v>8</v>
      </c>
      <c r="D120" s="204" t="s">
        <v>123</v>
      </c>
      <c r="E120" s="205" t="s">
        <v>301</v>
      </c>
      <c r="F120" s="206" t="s">
        <v>302</v>
      </c>
      <c r="G120" s="207" t="s">
        <v>287</v>
      </c>
      <c r="H120" s="208">
        <v>8</v>
      </c>
      <c r="I120" s="209"/>
      <c r="J120" s="210">
        <f>ROUND(I120*H120,2)</f>
        <v>0</v>
      </c>
      <c r="K120" s="206" t="s">
        <v>138</v>
      </c>
      <c r="L120" s="44"/>
      <c r="M120" s="211" t="s">
        <v>19</v>
      </c>
      <c r="N120" s="212" t="s">
        <v>47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288</v>
      </c>
      <c r="AT120" s="215" t="s">
        <v>123</v>
      </c>
      <c r="AU120" s="215" t="s">
        <v>86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84</v>
      </c>
      <c r="BK120" s="216">
        <f>ROUND(I120*H120,2)</f>
        <v>0</v>
      </c>
      <c r="BL120" s="17" t="s">
        <v>288</v>
      </c>
      <c r="BM120" s="215" t="s">
        <v>303</v>
      </c>
    </row>
    <row r="121" s="2" customFormat="1">
      <c r="A121" s="38"/>
      <c r="B121" s="39"/>
      <c r="C121" s="40"/>
      <c r="D121" s="250" t="s">
        <v>140</v>
      </c>
      <c r="E121" s="40"/>
      <c r="F121" s="251" t="s">
        <v>304</v>
      </c>
      <c r="G121" s="40"/>
      <c r="H121" s="40"/>
      <c r="I121" s="252"/>
      <c r="J121" s="40"/>
      <c r="K121" s="40"/>
      <c r="L121" s="44"/>
      <c r="M121" s="253"/>
      <c r="N121" s="25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86</v>
      </c>
    </row>
    <row r="122" s="2" customFormat="1" ht="16.5" customHeight="1">
      <c r="A122" s="38"/>
      <c r="B122" s="39"/>
      <c r="C122" s="255" t="s">
        <v>197</v>
      </c>
      <c r="D122" s="255" t="s">
        <v>161</v>
      </c>
      <c r="E122" s="256" t="s">
        <v>305</v>
      </c>
      <c r="F122" s="257" t="s">
        <v>306</v>
      </c>
      <c r="G122" s="258" t="s">
        <v>232</v>
      </c>
      <c r="H122" s="259">
        <v>8</v>
      </c>
      <c r="I122" s="260"/>
      <c r="J122" s="261">
        <f>ROUND(I122*H122,2)</f>
        <v>0</v>
      </c>
      <c r="K122" s="257" t="s">
        <v>19</v>
      </c>
      <c r="L122" s="262"/>
      <c r="M122" s="263" t="s">
        <v>19</v>
      </c>
      <c r="N122" s="264" t="s">
        <v>47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292</v>
      </c>
      <c r="AT122" s="215" t="s">
        <v>161</v>
      </c>
      <c r="AU122" s="215" t="s">
        <v>86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292</v>
      </c>
      <c r="BM122" s="215" t="s">
        <v>307</v>
      </c>
    </row>
    <row r="123" s="2" customFormat="1" ht="16.5" customHeight="1">
      <c r="A123" s="38"/>
      <c r="B123" s="39"/>
      <c r="C123" s="255" t="s">
        <v>202</v>
      </c>
      <c r="D123" s="255" t="s">
        <v>161</v>
      </c>
      <c r="E123" s="256" t="s">
        <v>308</v>
      </c>
      <c r="F123" s="257" t="s">
        <v>309</v>
      </c>
      <c r="G123" s="258" t="s">
        <v>232</v>
      </c>
      <c r="H123" s="259">
        <v>8</v>
      </c>
      <c r="I123" s="260"/>
      <c r="J123" s="261">
        <f>ROUND(I123*H123,2)</f>
        <v>0</v>
      </c>
      <c r="K123" s="257" t="s">
        <v>19</v>
      </c>
      <c r="L123" s="262"/>
      <c r="M123" s="263" t="s">
        <v>19</v>
      </c>
      <c r="N123" s="264" t="s">
        <v>47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292</v>
      </c>
      <c r="AT123" s="215" t="s">
        <v>161</v>
      </c>
      <c r="AU123" s="215" t="s">
        <v>86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84</v>
      </c>
      <c r="BK123" s="216">
        <f>ROUND(I123*H123,2)</f>
        <v>0</v>
      </c>
      <c r="BL123" s="17" t="s">
        <v>292</v>
      </c>
      <c r="BM123" s="215" t="s">
        <v>310</v>
      </c>
    </row>
    <row r="124" s="2" customFormat="1" ht="16.5" customHeight="1">
      <c r="A124" s="38"/>
      <c r="B124" s="39"/>
      <c r="C124" s="255" t="s">
        <v>207</v>
      </c>
      <c r="D124" s="255" t="s">
        <v>161</v>
      </c>
      <c r="E124" s="256" t="s">
        <v>311</v>
      </c>
      <c r="F124" s="257" t="s">
        <v>312</v>
      </c>
      <c r="G124" s="258" t="s">
        <v>232</v>
      </c>
      <c r="H124" s="259">
        <v>24</v>
      </c>
      <c r="I124" s="260"/>
      <c r="J124" s="261">
        <f>ROUND(I124*H124,2)</f>
        <v>0</v>
      </c>
      <c r="K124" s="257" t="s">
        <v>19</v>
      </c>
      <c r="L124" s="262"/>
      <c r="M124" s="263" t="s">
        <v>19</v>
      </c>
      <c r="N124" s="264" t="s">
        <v>47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292</v>
      </c>
      <c r="AT124" s="215" t="s">
        <v>161</v>
      </c>
      <c r="AU124" s="215" t="s">
        <v>86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84</v>
      </c>
      <c r="BK124" s="216">
        <f>ROUND(I124*H124,2)</f>
        <v>0</v>
      </c>
      <c r="BL124" s="17" t="s">
        <v>292</v>
      </c>
      <c r="BM124" s="215" t="s">
        <v>313</v>
      </c>
    </row>
    <row r="125" s="2" customFormat="1" ht="49.05" customHeight="1">
      <c r="A125" s="38"/>
      <c r="B125" s="39"/>
      <c r="C125" s="204" t="s">
        <v>189</v>
      </c>
      <c r="D125" s="204" t="s">
        <v>123</v>
      </c>
      <c r="E125" s="205" t="s">
        <v>314</v>
      </c>
      <c r="F125" s="206" t="s">
        <v>315</v>
      </c>
      <c r="G125" s="207" t="s">
        <v>287</v>
      </c>
      <c r="H125" s="208">
        <v>1</v>
      </c>
      <c r="I125" s="209"/>
      <c r="J125" s="210">
        <f>ROUND(I125*H125,2)</f>
        <v>0</v>
      </c>
      <c r="K125" s="206" t="s">
        <v>138</v>
      </c>
      <c r="L125" s="44"/>
      <c r="M125" s="211" t="s">
        <v>19</v>
      </c>
      <c r="N125" s="212" t="s">
        <v>47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288</v>
      </c>
      <c r="AT125" s="215" t="s">
        <v>123</v>
      </c>
      <c r="AU125" s="215" t="s">
        <v>86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84</v>
      </c>
      <c r="BK125" s="216">
        <f>ROUND(I125*H125,2)</f>
        <v>0</v>
      </c>
      <c r="BL125" s="17" t="s">
        <v>288</v>
      </c>
      <c r="BM125" s="215" t="s">
        <v>316</v>
      </c>
    </row>
    <row r="126" s="2" customFormat="1">
      <c r="A126" s="38"/>
      <c r="B126" s="39"/>
      <c r="C126" s="40"/>
      <c r="D126" s="250" t="s">
        <v>140</v>
      </c>
      <c r="E126" s="40"/>
      <c r="F126" s="251" t="s">
        <v>317</v>
      </c>
      <c r="G126" s="40"/>
      <c r="H126" s="40"/>
      <c r="I126" s="252"/>
      <c r="J126" s="40"/>
      <c r="K126" s="40"/>
      <c r="L126" s="44"/>
      <c r="M126" s="253"/>
      <c r="N126" s="25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140</v>
      </c>
      <c r="AU126" s="17" t="s">
        <v>86</v>
      </c>
    </row>
    <row r="127" s="2" customFormat="1" ht="49.05" customHeight="1">
      <c r="A127" s="38"/>
      <c r="B127" s="39"/>
      <c r="C127" s="204" t="s">
        <v>222</v>
      </c>
      <c r="D127" s="204" t="s">
        <v>123</v>
      </c>
      <c r="E127" s="205" t="s">
        <v>318</v>
      </c>
      <c r="F127" s="206" t="s">
        <v>319</v>
      </c>
      <c r="G127" s="207" t="s">
        <v>259</v>
      </c>
      <c r="H127" s="208">
        <v>550</v>
      </c>
      <c r="I127" s="209"/>
      <c r="J127" s="210">
        <f>ROUND(I127*H127,2)</f>
        <v>0</v>
      </c>
      <c r="K127" s="206" t="s">
        <v>138</v>
      </c>
      <c r="L127" s="44"/>
      <c r="M127" s="211" t="s">
        <v>19</v>
      </c>
      <c r="N127" s="212" t="s">
        <v>47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288</v>
      </c>
      <c r="AT127" s="215" t="s">
        <v>123</v>
      </c>
      <c r="AU127" s="215" t="s">
        <v>86</v>
      </c>
      <c r="AY127" s="17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84</v>
      </c>
      <c r="BK127" s="216">
        <f>ROUND(I127*H127,2)</f>
        <v>0</v>
      </c>
      <c r="BL127" s="17" t="s">
        <v>288</v>
      </c>
      <c r="BM127" s="215" t="s">
        <v>320</v>
      </c>
    </row>
    <row r="128" s="2" customFormat="1">
      <c r="A128" s="38"/>
      <c r="B128" s="39"/>
      <c r="C128" s="40"/>
      <c r="D128" s="250" t="s">
        <v>140</v>
      </c>
      <c r="E128" s="40"/>
      <c r="F128" s="251" t="s">
        <v>321</v>
      </c>
      <c r="G128" s="40"/>
      <c r="H128" s="40"/>
      <c r="I128" s="252"/>
      <c r="J128" s="40"/>
      <c r="K128" s="40"/>
      <c r="L128" s="44"/>
      <c r="M128" s="253"/>
      <c r="N128" s="25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140</v>
      </c>
      <c r="AU128" s="17" t="s">
        <v>86</v>
      </c>
    </row>
    <row r="129" s="2" customFormat="1" ht="37.8" customHeight="1">
      <c r="A129" s="38"/>
      <c r="B129" s="39"/>
      <c r="C129" s="255" t="s">
        <v>229</v>
      </c>
      <c r="D129" s="255" t="s">
        <v>161</v>
      </c>
      <c r="E129" s="256" t="s">
        <v>322</v>
      </c>
      <c r="F129" s="257" t="s">
        <v>323</v>
      </c>
      <c r="G129" s="258" t="s">
        <v>259</v>
      </c>
      <c r="H129" s="259">
        <v>632.5</v>
      </c>
      <c r="I129" s="260"/>
      <c r="J129" s="261">
        <f>ROUND(I129*H129,2)</f>
        <v>0</v>
      </c>
      <c r="K129" s="257" t="s">
        <v>138</v>
      </c>
      <c r="L129" s="262"/>
      <c r="M129" s="263" t="s">
        <v>19</v>
      </c>
      <c r="N129" s="264" t="s">
        <v>47</v>
      </c>
      <c r="O129" s="84"/>
      <c r="P129" s="213">
        <f>O129*H129</f>
        <v>0</v>
      </c>
      <c r="Q129" s="213">
        <v>0.00019000000000000001</v>
      </c>
      <c r="R129" s="213">
        <f>Q129*H129</f>
        <v>0.120175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324</v>
      </c>
      <c r="AT129" s="215" t="s">
        <v>161</v>
      </c>
      <c r="AU129" s="215" t="s">
        <v>86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84</v>
      </c>
      <c r="BK129" s="216">
        <f>ROUND(I129*H129,2)</f>
        <v>0</v>
      </c>
      <c r="BL129" s="17" t="s">
        <v>288</v>
      </c>
      <c r="BM129" s="215" t="s">
        <v>325</v>
      </c>
    </row>
    <row r="130" s="2" customFormat="1">
      <c r="A130" s="38"/>
      <c r="B130" s="39"/>
      <c r="C130" s="40"/>
      <c r="D130" s="219" t="s">
        <v>326</v>
      </c>
      <c r="E130" s="40"/>
      <c r="F130" s="268" t="s">
        <v>327</v>
      </c>
      <c r="G130" s="40"/>
      <c r="H130" s="40"/>
      <c r="I130" s="252"/>
      <c r="J130" s="40"/>
      <c r="K130" s="40"/>
      <c r="L130" s="44"/>
      <c r="M130" s="253"/>
      <c r="N130" s="25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326</v>
      </c>
      <c r="AU130" s="17" t="s">
        <v>86</v>
      </c>
    </row>
    <row r="131" s="14" customFormat="1">
      <c r="A131" s="14"/>
      <c r="B131" s="228"/>
      <c r="C131" s="229"/>
      <c r="D131" s="219" t="s">
        <v>129</v>
      </c>
      <c r="E131" s="230" t="s">
        <v>19</v>
      </c>
      <c r="F131" s="231" t="s">
        <v>328</v>
      </c>
      <c r="G131" s="229"/>
      <c r="H131" s="232">
        <v>632.5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8" t="s">
        <v>129</v>
      </c>
      <c r="AU131" s="238" t="s">
        <v>86</v>
      </c>
      <c r="AV131" s="14" t="s">
        <v>86</v>
      </c>
      <c r="AW131" s="14" t="s">
        <v>37</v>
      </c>
      <c r="AX131" s="14" t="s">
        <v>76</v>
      </c>
      <c r="AY131" s="238" t="s">
        <v>121</v>
      </c>
    </row>
    <row r="132" s="15" customFormat="1">
      <c r="A132" s="15"/>
      <c r="B132" s="239"/>
      <c r="C132" s="240"/>
      <c r="D132" s="219" t="s">
        <v>129</v>
      </c>
      <c r="E132" s="241" t="s">
        <v>19</v>
      </c>
      <c r="F132" s="242" t="s">
        <v>134</v>
      </c>
      <c r="G132" s="240"/>
      <c r="H132" s="243">
        <v>632.5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49" t="s">
        <v>129</v>
      </c>
      <c r="AU132" s="249" t="s">
        <v>86</v>
      </c>
      <c r="AV132" s="15" t="s">
        <v>127</v>
      </c>
      <c r="AW132" s="15" t="s">
        <v>37</v>
      </c>
      <c r="AX132" s="15" t="s">
        <v>84</v>
      </c>
      <c r="AY132" s="249" t="s">
        <v>121</v>
      </c>
    </row>
    <row r="133" s="12" customFormat="1" ht="22.8" customHeight="1">
      <c r="A133" s="12"/>
      <c r="B133" s="188"/>
      <c r="C133" s="189"/>
      <c r="D133" s="190" t="s">
        <v>75</v>
      </c>
      <c r="E133" s="202" t="s">
        <v>329</v>
      </c>
      <c r="F133" s="202" t="s">
        <v>330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SUM(P134:P168)</f>
        <v>0</v>
      </c>
      <c r="Q133" s="196"/>
      <c r="R133" s="197">
        <f>SUM(R134:R168)</f>
        <v>55.303975000000001</v>
      </c>
      <c r="S133" s="196"/>
      <c r="T133" s="198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143</v>
      </c>
      <c r="AT133" s="200" t="s">
        <v>75</v>
      </c>
      <c r="AU133" s="200" t="s">
        <v>84</v>
      </c>
      <c r="AY133" s="199" t="s">
        <v>121</v>
      </c>
      <c r="BK133" s="201">
        <f>SUM(BK134:BK168)</f>
        <v>0</v>
      </c>
    </row>
    <row r="134" s="2" customFormat="1" ht="21.75" customHeight="1">
      <c r="A134" s="38"/>
      <c r="B134" s="39"/>
      <c r="C134" s="204" t="s">
        <v>234</v>
      </c>
      <c r="D134" s="204" t="s">
        <v>123</v>
      </c>
      <c r="E134" s="205" t="s">
        <v>331</v>
      </c>
      <c r="F134" s="206" t="s">
        <v>332</v>
      </c>
      <c r="G134" s="207" t="s">
        <v>333</v>
      </c>
      <c r="H134" s="208">
        <v>0.29999999999999999</v>
      </c>
      <c r="I134" s="209"/>
      <c r="J134" s="210">
        <f>ROUND(I134*H134,2)</f>
        <v>0</v>
      </c>
      <c r="K134" s="206" t="s">
        <v>138</v>
      </c>
      <c r="L134" s="44"/>
      <c r="M134" s="211" t="s">
        <v>19</v>
      </c>
      <c r="N134" s="212" t="s">
        <v>47</v>
      </c>
      <c r="O134" s="84"/>
      <c r="P134" s="213">
        <f>O134*H134</f>
        <v>0</v>
      </c>
      <c r="Q134" s="213">
        <v>0.0099000000000000008</v>
      </c>
      <c r="R134" s="213">
        <f>Q134*H134</f>
        <v>0.00297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288</v>
      </c>
      <c r="AT134" s="215" t="s">
        <v>123</v>
      </c>
      <c r="AU134" s="215" t="s">
        <v>86</v>
      </c>
      <c r="AY134" s="17" t="s">
        <v>121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84</v>
      </c>
      <c r="BK134" s="216">
        <f>ROUND(I134*H134,2)</f>
        <v>0</v>
      </c>
      <c r="BL134" s="17" t="s">
        <v>288</v>
      </c>
      <c r="BM134" s="215" t="s">
        <v>334</v>
      </c>
    </row>
    <row r="135" s="2" customFormat="1">
      <c r="A135" s="38"/>
      <c r="B135" s="39"/>
      <c r="C135" s="40"/>
      <c r="D135" s="250" t="s">
        <v>140</v>
      </c>
      <c r="E135" s="40"/>
      <c r="F135" s="251" t="s">
        <v>335</v>
      </c>
      <c r="G135" s="40"/>
      <c r="H135" s="40"/>
      <c r="I135" s="252"/>
      <c r="J135" s="40"/>
      <c r="K135" s="40"/>
      <c r="L135" s="44"/>
      <c r="M135" s="253"/>
      <c r="N135" s="25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86</v>
      </c>
    </row>
    <row r="136" s="2" customFormat="1" ht="49.05" customHeight="1">
      <c r="A136" s="38"/>
      <c r="B136" s="39"/>
      <c r="C136" s="204" t="s">
        <v>336</v>
      </c>
      <c r="D136" s="204" t="s">
        <v>123</v>
      </c>
      <c r="E136" s="205" t="s">
        <v>337</v>
      </c>
      <c r="F136" s="206" t="s">
        <v>338</v>
      </c>
      <c r="G136" s="207" t="s">
        <v>137</v>
      </c>
      <c r="H136" s="208">
        <v>16</v>
      </c>
      <c r="I136" s="209"/>
      <c r="J136" s="210">
        <f>ROUND(I136*H136,2)</f>
        <v>0</v>
      </c>
      <c r="K136" s="206" t="s">
        <v>138</v>
      </c>
      <c r="L136" s="44"/>
      <c r="M136" s="211" t="s">
        <v>19</v>
      </c>
      <c r="N136" s="212" t="s">
        <v>47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288</v>
      </c>
      <c r="AT136" s="215" t="s">
        <v>123</v>
      </c>
      <c r="AU136" s="215" t="s">
        <v>86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84</v>
      </c>
      <c r="BK136" s="216">
        <f>ROUND(I136*H136,2)</f>
        <v>0</v>
      </c>
      <c r="BL136" s="17" t="s">
        <v>288</v>
      </c>
      <c r="BM136" s="215" t="s">
        <v>339</v>
      </c>
    </row>
    <row r="137" s="2" customFormat="1">
      <c r="A137" s="38"/>
      <c r="B137" s="39"/>
      <c r="C137" s="40"/>
      <c r="D137" s="250" t="s">
        <v>140</v>
      </c>
      <c r="E137" s="40"/>
      <c r="F137" s="251" t="s">
        <v>340</v>
      </c>
      <c r="G137" s="40"/>
      <c r="H137" s="40"/>
      <c r="I137" s="252"/>
      <c r="J137" s="40"/>
      <c r="K137" s="40"/>
      <c r="L137" s="44"/>
      <c r="M137" s="253"/>
      <c r="N137" s="25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140</v>
      </c>
      <c r="AU137" s="17" t="s">
        <v>86</v>
      </c>
    </row>
    <row r="138" s="13" customFormat="1">
      <c r="A138" s="13"/>
      <c r="B138" s="217"/>
      <c r="C138" s="218"/>
      <c r="D138" s="219" t="s">
        <v>129</v>
      </c>
      <c r="E138" s="220" t="s">
        <v>19</v>
      </c>
      <c r="F138" s="221" t="s">
        <v>341</v>
      </c>
      <c r="G138" s="218"/>
      <c r="H138" s="220" t="s">
        <v>19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129</v>
      </c>
      <c r="AU138" s="227" t="s">
        <v>86</v>
      </c>
      <c r="AV138" s="13" t="s">
        <v>84</v>
      </c>
      <c r="AW138" s="13" t="s">
        <v>37</v>
      </c>
      <c r="AX138" s="13" t="s">
        <v>76</v>
      </c>
      <c r="AY138" s="227" t="s">
        <v>121</v>
      </c>
    </row>
    <row r="139" s="14" customFormat="1">
      <c r="A139" s="14"/>
      <c r="B139" s="228"/>
      <c r="C139" s="229"/>
      <c r="D139" s="219" t="s">
        <v>129</v>
      </c>
      <c r="E139" s="230" t="s">
        <v>19</v>
      </c>
      <c r="F139" s="231" t="s">
        <v>342</v>
      </c>
      <c r="G139" s="229"/>
      <c r="H139" s="232">
        <v>16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129</v>
      </c>
      <c r="AU139" s="238" t="s">
        <v>86</v>
      </c>
      <c r="AV139" s="14" t="s">
        <v>86</v>
      </c>
      <c r="AW139" s="14" t="s">
        <v>37</v>
      </c>
      <c r="AX139" s="14" t="s">
        <v>84</v>
      </c>
      <c r="AY139" s="238" t="s">
        <v>121</v>
      </c>
    </row>
    <row r="140" s="2" customFormat="1" ht="62.7" customHeight="1">
      <c r="A140" s="38"/>
      <c r="B140" s="39"/>
      <c r="C140" s="204" t="s">
        <v>7</v>
      </c>
      <c r="D140" s="204" t="s">
        <v>123</v>
      </c>
      <c r="E140" s="205" t="s">
        <v>343</v>
      </c>
      <c r="F140" s="206" t="s">
        <v>344</v>
      </c>
      <c r="G140" s="207" t="s">
        <v>259</v>
      </c>
      <c r="H140" s="208">
        <v>394</v>
      </c>
      <c r="I140" s="209"/>
      <c r="J140" s="210">
        <f>ROUND(I140*H140,2)</f>
        <v>0</v>
      </c>
      <c r="K140" s="206" t="s">
        <v>138</v>
      </c>
      <c r="L140" s="44"/>
      <c r="M140" s="211" t="s">
        <v>19</v>
      </c>
      <c r="N140" s="212" t="s">
        <v>47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288</v>
      </c>
      <c r="AT140" s="215" t="s">
        <v>123</v>
      </c>
      <c r="AU140" s="215" t="s">
        <v>86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84</v>
      </c>
      <c r="BK140" s="216">
        <f>ROUND(I140*H140,2)</f>
        <v>0</v>
      </c>
      <c r="BL140" s="17" t="s">
        <v>288</v>
      </c>
      <c r="BM140" s="215" t="s">
        <v>345</v>
      </c>
    </row>
    <row r="141" s="2" customFormat="1">
      <c r="A141" s="38"/>
      <c r="B141" s="39"/>
      <c r="C141" s="40"/>
      <c r="D141" s="250" t="s">
        <v>140</v>
      </c>
      <c r="E141" s="40"/>
      <c r="F141" s="251" t="s">
        <v>346</v>
      </c>
      <c r="G141" s="40"/>
      <c r="H141" s="40"/>
      <c r="I141" s="252"/>
      <c r="J141" s="40"/>
      <c r="K141" s="40"/>
      <c r="L141" s="44"/>
      <c r="M141" s="253"/>
      <c r="N141" s="25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140</v>
      </c>
      <c r="AU141" s="17" t="s">
        <v>86</v>
      </c>
    </row>
    <row r="142" s="14" customFormat="1">
      <c r="A142" s="14"/>
      <c r="B142" s="228"/>
      <c r="C142" s="229"/>
      <c r="D142" s="219" t="s">
        <v>129</v>
      </c>
      <c r="E142" s="230" t="s">
        <v>19</v>
      </c>
      <c r="F142" s="231" t="s">
        <v>347</v>
      </c>
      <c r="G142" s="229"/>
      <c r="H142" s="232">
        <v>394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8" t="s">
        <v>129</v>
      </c>
      <c r="AU142" s="238" t="s">
        <v>86</v>
      </c>
      <c r="AV142" s="14" t="s">
        <v>86</v>
      </c>
      <c r="AW142" s="14" t="s">
        <v>37</v>
      </c>
      <c r="AX142" s="14" t="s">
        <v>84</v>
      </c>
      <c r="AY142" s="238" t="s">
        <v>121</v>
      </c>
    </row>
    <row r="143" s="2" customFormat="1" ht="44.25" customHeight="1">
      <c r="A143" s="38"/>
      <c r="B143" s="39"/>
      <c r="C143" s="204" t="s">
        <v>348</v>
      </c>
      <c r="D143" s="204" t="s">
        <v>123</v>
      </c>
      <c r="E143" s="205" t="s">
        <v>349</v>
      </c>
      <c r="F143" s="206" t="s">
        <v>350</v>
      </c>
      <c r="G143" s="207" t="s">
        <v>137</v>
      </c>
      <c r="H143" s="208">
        <v>16</v>
      </c>
      <c r="I143" s="209"/>
      <c r="J143" s="210">
        <f>ROUND(I143*H143,2)</f>
        <v>0</v>
      </c>
      <c r="K143" s="206" t="s">
        <v>138</v>
      </c>
      <c r="L143" s="44"/>
      <c r="M143" s="211" t="s">
        <v>19</v>
      </c>
      <c r="N143" s="212" t="s">
        <v>47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288</v>
      </c>
      <c r="AT143" s="215" t="s">
        <v>123</v>
      </c>
      <c r="AU143" s="215" t="s">
        <v>86</v>
      </c>
      <c r="AY143" s="17" t="s">
        <v>121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84</v>
      </c>
      <c r="BK143" s="216">
        <f>ROUND(I143*H143,2)</f>
        <v>0</v>
      </c>
      <c r="BL143" s="17" t="s">
        <v>288</v>
      </c>
      <c r="BM143" s="215" t="s">
        <v>351</v>
      </c>
    </row>
    <row r="144" s="2" customFormat="1">
      <c r="A144" s="38"/>
      <c r="B144" s="39"/>
      <c r="C144" s="40"/>
      <c r="D144" s="250" t="s">
        <v>140</v>
      </c>
      <c r="E144" s="40"/>
      <c r="F144" s="251" t="s">
        <v>352</v>
      </c>
      <c r="G144" s="40"/>
      <c r="H144" s="40"/>
      <c r="I144" s="252"/>
      <c r="J144" s="40"/>
      <c r="K144" s="40"/>
      <c r="L144" s="44"/>
      <c r="M144" s="253"/>
      <c r="N144" s="25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86</v>
      </c>
    </row>
    <row r="145" s="2" customFormat="1" ht="55.5" customHeight="1">
      <c r="A145" s="38"/>
      <c r="B145" s="39"/>
      <c r="C145" s="204" t="s">
        <v>353</v>
      </c>
      <c r="D145" s="204" t="s">
        <v>123</v>
      </c>
      <c r="E145" s="205" t="s">
        <v>354</v>
      </c>
      <c r="F145" s="206" t="s">
        <v>355</v>
      </c>
      <c r="G145" s="207" t="s">
        <v>137</v>
      </c>
      <c r="H145" s="208">
        <v>144</v>
      </c>
      <c r="I145" s="209"/>
      <c r="J145" s="210">
        <f>ROUND(I145*H145,2)</f>
        <v>0</v>
      </c>
      <c r="K145" s="206" t="s">
        <v>138</v>
      </c>
      <c r="L145" s="44"/>
      <c r="M145" s="211" t="s">
        <v>19</v>
      </c>
      <c r="N145" s="212" t="s">
        <v>47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288</v>
      </c>
      <c r="AT145" s="215" t="s">
        <v>123</v>
      </c>
      <c r="AU145" s="215" t="s">
        <v>86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84</v>
      </c>
      <c r="BK145" s="216">
        <f>ROUND(I145*H145,2)</f>
        <v>0</v>
      </c>
      <c r="BL145" s="17" t="s">
        <v>288</v>
      </c>
      <c r="BM145" s="215" t="s">
        <v>356</v>
      </c>
    </row>
    <row r="146" s="2" customFormat="1">
      <c r="A146" s="38"/>
      <c r="B146" s="39"/>
      <c r="C146" s="40"/>
      <c r="D146" s="250" t="s">
        <v>140</v>
      </c>
      <c r="E146" s="40"/>
      <c r="F146" s="251" t="s">
        <v>357</v>
      </c>
      <c r="G146" s="40"/>
      <c r="H146" s="40"/>
      <c r="I146" s="252"/>
      <c r="J146" s="40"/>
      <c r="K146" s="40"/>
      <c r="L146" s="44"/>
      <c r="M146" s="253"/>
      <c r="N146" s="25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86</v>
      </c>
    </row>
    <row r="147" s="14" customFormat="1">
      <c r="A147" s="14"/>
      <c r="B147" s="228"/>
      <c r="C147" s="229"/>
      <c r="D147" s="219" t="s">
        <v>129</v>
      </c>
      <c r="E147" s="230" t="s">
        <v>19</v>
      </c>
      <c r="F147" s="231" t="s">
        <v>358</v>
      </c>
      <c r="G147" s="229"/>
      <c r="H147" s="232">
        <v>144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8" t="s">
        <v>129</v>
      </c>
      <c r="AU147" s="238" t="s">
        <v>86</v>
      </c>
      <c r="AV147" s="14" t="s">
        <v>86</v>
      </c>
      <c r="AW147" s="14" t="s">
        <v>37</v>
      </c>
      <c r="AX147" s="14" t="s">
        <v>84</v>
      </c>
      <c r="AY147" s="238" t="s">
        <v>121</v>
      </c>
    </row>
    <row r="148" s="2" customFormat="1" ht="37.8" customHeight="1">
      <c r="A148" s="38"/>
      <c r="B148" s="39"/>
      <c r="C148" s="204" t="s">
        <v>359</v>
      </c>
      <c r="D148" s="204" t="s">
        <v>123</v>
      </c>
      <c r="E148" s="205" t="s">
        <v>360</v>
      </c>
      <c r="F148" s="206" t="s">
        <v>361</v>
      </c>
      <c r="G148" s="207" t="s">
        <v>146</v>
      </c>
      <c r="H148" s="208">
        <v>28.800000000000001</v>
      </c>
      <c r="I148" s="209"/>
      <c r="J148" s="210">
        <f>ROUND(I148*H148,2)</f>
        <v>0</v>
      </c>
      <c r="K148" s="206" t="s">
        <v>138</v>
      </c>
      <c r="L148" s="44"/>
      <c r="M148" s="211" t="s">
        <v>19</v>
      </c>
      <c r="N148" s="212" t="s">
        <v>47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288</v>
      </c>
      <c r="AT148" s="215" t="s">
        <v>123</v>
      </c>
      <c r="AU148" s="215" t="s">
        <v>86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84</v>
      </c>
      <c r="BK148" s="216">
        <f>ROUND(I148*H148,2)</f>
        <v>0</v>
      </c>
      <c r="BL148" s="17" t="s">
        <v>288</v>
      </c>
      <c r="BM148" s="215" t="s">
        <v>362</v>
      </c>
    </row>
    <row r="149" s="2" customFormat="1">
      <c r="A149" s="38"/>
      <c r="B149" s="39"/>
      <c r="C149" s="40"/>
      <c r="D149" s="250" t="s">
        <v>140</v>
      </c>
      <c r="E149" s="40"/>
      <c r="F149" s="251" t="s">
        <v>363</v>
      </c>
      <c r="G149" s="40"/>
      <c r="H149" s="40"/>
      <c r="I149" s="252"/>
      <c r="J149" s="40"/>
      <c r="K149" s="40"/>
      <c r="L149" s="44"/>
      <c r="M149" s="253"/>
      <c r="N149" s="25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86</v>
      </c>
    </row>
    <row r="150" s="14" customFormat="1">
      <c r="A150" s="14"/>
      <c r="B150" s="228"/>
      <c r="C150" s="229"/>
      <c r="D150" s="219" t="s">
        <v>129</v>
      </c>
      <c r="E150" s="230" t="s">
        <v>19</v>
      </c>
      <c r="F150" s="231" t="s">
        <v>364</v>
      </c>
      <c r="G150" s="229"/>
      <c r="H150" s="232">
        <v>28.800000000000001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8" t="s">
        <v>129</v>
      </c>
      <c r="AU150" s="238" t="s">
        <v>86</v>
      </c>
      <c r="AV150" s="14" t="s">
        <v>86</v>
      </c>
      <c r="AW150" s="14" t="s">
        <v>37</v>
      </c>
      <c r="AX150" s="14" t="s">
        <v>84</v>
      </c>
      <c r="AY150" s="238" t="s">
        <v>121</v>
      </c>
    </row>
    <row r="151" s="2" customFormat="1" ht="55.5" customHeight="1">
      <c r="A151" s="38"/>
      <c r="B151" s="39"/>
      <c r="C151" s="204" t="s">
        <v>365</v>
      </c>
      <c r="D151" s="204" t="s">
        <v>123</v>
      </c>
      <c r="E151" s="205" t="s">
        <v>366</v>
      </c>
      <c r="F151" s="206" t="s">
        <v>367</v>
      </c>
      <c r="G151" s="207" t="s">
        <v>259</v>
      </c>
      <c r="H151" s="208">
        <v>394</v>
      </c>
      <c r="I151" s="209"/>
      <c r="J151" s="210">
        <f>ROUND(I151*H151,2)</f>
        <v>0</v>
      </c>
      <c r="K151" s="206" t="s">
        <v>138</v>
      </c>
      <c r="L151" s="44"/>
      <c r="M151" s="211" t="s">
        <v>19</v>
      </c>
      <c r="N151" s="212" t="s">
        <v>47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288</v>
      </c>
      <c r="AT151" s="215" t="s">
        <v>123</v>
      </c>
      <c r="AU151" s="215" t="s">
        <v>86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84</v>
      </c>
      <c r="BK151" s="216">
        <f>ROUND(I151*H151,2)</f>
        <v>0</v>
      </c>
      <c r="BL151" s="17" t="s">
        <v>288</v>
      </c>
      <c r="BM151" s="215" t="s">
        <v>368</v>
      </c>
    </row>
    <row r="152" s="2" customFormat="1">
      <c r="A152" s="38"/>
      <c r="B152" s="39"/>
      <c r="C152" s="40"/>
      <c r="D152" s="250" t="s">
        <v>140</v>
      </c>
      <c r="E152" s="40"/>
      <c r="F152" s="251" t="s">
        <v>369</v>
      </c>
      <c r="G152" s="40"/>
      <c r="H152" s="40"/>
      <c r="I152" s="252"/>
      <c r="J152" s="40"/>
      <c r="K152" s="40"/>
      <c r="L152" s="44"/>
      <c r="M152" s="253"/>
      <c r="N152" s="25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86</v>
      </c>
    </row>
    <row r="153" s="2" customFormat="1" ht="44.25" customHeight="1">
      <c r="A153" s="38"/>
      <c r="B153" s="39"/>
      <c r="C153" s="204" t="s">
        <v>370</v>
      </c>
      <c r="D153" s="204" t="s">
        <v>123</v>
      </c>
      <c r="E153" s="205" t="s">
        <v>371</v>
      </c>
      <c r="F153" s="206" t="s">
        <v>372</v>
      </c>
      <c r="G153" s="207" t="s">
        <v>126</v>
      </c>
      <c r="H153" s="208">
        <v>500</v>
      </c>
      <c r="I153" s="209"/>
      <c r="J153" s="210">
        <f>ROUND(I153*H153,2)</f>
        <v>0</v>
      </c>
      <c r="K153" s="206" t="s">
        <v>138</v>
      </c>
      <c r="L153" s="44"/>
      <c r="M153" s="211" t="s">
        <v>19</v>
      </c>
      <c r="N153" s="212" t="s">
        <v>47</v>
      </c>
      <c r="O153" s="84"/>
      <c r="P153" s="213">
        <f>O153*H153</f>
        <v>0</v>
      </c>
      <c r="Q153" s="213">
        <v>2.0000000000000002E-05</v>
      </c>
      <c r="R153" s="213">
        <f>Q153*H153</f>
        <v>0.01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288</v>
      </c>
      <c r="AT153" s="215" t="s">
        <v>123</v>
      </c>
      <c r="AU153" s="215" t="s">
        <v>86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84</v>
      </c>
      <c r="BK153" s="216">
        <f>ROUND(I153*H153,2)</f>
        <v>0</v>
      </c>
      <c r="BL153" s="17" t="s">
        <v>288</v>
      </c>
      <c r="BM153" s="215" t="s">
        <v>373</v>
      </c>
    </row>
    <row r="154" s="2" customFormat="1">
      <c r="A154" s="38"/>
      <c r="B154" s="39"/>
      <c r="C154" s="40"/>
      <c r="D154" s="250" t="s">
        <v>140</v>
      </c>
      <c r="E154" s="40"/>
      <c r="F154" s="251" t="s">
        <v>374</v>
      </c>
      <c r="G154" s="40"/>
      <c r="H154" s="40"/>
      <c r="I154" s="252"/>
      <c r="J154" s="40"/>
      <c r="K154" s="40"/>
      <c r="L154" s="44"/>
      <c r="M154" s="253"/>
      <c r="N154" s="25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86</v>
      </c>
    </row>
    <row r="155" s="2" customFormat="1" ht="33" customHeight="1">
      <c r="A155" s="38"/>
      <c r="B155" s="39"/>
      <c r="C155" s="204" t="s">
        <v>375</v>
      </c>
      <c r="D155" s="204" t="s">
        <v>123</v>
      </c>
      <c r="E155" s="205" t="s">
        <v>376</v>
      </c>
      <c r="F155" s="206" t="s">
        <v>377</v>
      </c>
      <c r="G155" s="207" t="s">
        <v>137</v>
      </c>
      <c r="H155" s="208">
        <v>16</v>
      </c>
      <c r="I155" s="209"/>
      <c r="J155" s="210">
        <f>ROUND(I155*H155,2)</f>
        <v>0</v>
      </c>
      <c r="K155" s="206" t="s">
        <v>138</v>
      </c>
      <c r="L155" s="44"/>
      <c r="M155" s="211" t="s">
        <v>19</v>
      </c>
      <c r="N155" s="212" t="s">
        <v>47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288</v>
      </c>
      <c r="AT155" s="215" t="s">
        <v>123</v>
      </c>
      <c r="AU155" s="215" t="s">
        <v>86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84</v>
      </c>
      <c r="BK155" s="216">
        <f>ROUND(I155*H155,2)</f>
        <v>0</v>
      </c>
      <c r="BL155" s="17" t="s">
        <v>288</v>
      </c>
      <c r="BM155" s="215" t="s">
        <v>378</v>
      </c>
    </row>
    <row r="156" s="2" customFormat="1">
      <c r="A156" s="38"/>
      <c r="B156" s="39"/>
      <c r="C156" s="40"/>
      <c r="D156" s="250" t="s">
        <v>140</v>
      </c>
      <c r="E156" s="40"/>
      <c r="F156" s="251" t="s">
        <v>379</v>
      </c>
      <c r="G156" s="40"/>
      <c r="H156" s="40"/>
      <c r="I156" s="252"/>
      <c r="J156" s="40"/>
      <c r="K156" s="40"/>
      <c r="L156" s="44"/>
      <c r="M156" s="253"/>
      <c r="N156" s="25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86</v>
      </c>
    </row>
    <row r="157" s="13" customFormat="1">
      <c r="A157" s="13"/>
      <c r="B157" s="217"/>
      <c r="C157" s="218"/>
      <c r="D157" s="219" t="s">
        <v>129</v>
      </c>
      <c r="E157" s="220" t="s">
        <v>19</v>
      </c>
      <c r="F157" s="221" t="s">
        <v>341</v>
      </c>
      <c r="G157" s="218"/>
      <c r="H157" s="220" t="s">
        <v>19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129</v>
      </c>
      <c r="AU157" s="227" t="s">
        <v>86</v>
      </c>
      <c r="AV157" s="13" t="s">
        <v>84</v>
      </c>
      <c r="AW157" s="13" t="s">
        <v>37</v>
      </c>
      <c r="AX157" s="13" t="s">
        <v>76</v>
      </c>
      <c r="AY157" s="227" t="s">
        <v>121</v>
      </c>
    </row>
    <row r="158" s="14" customFormat="1">
      <c r="A158" s="14"/>
      <c r="B158" s="228"/>
      <c r="C158" s="229"/>
      <c r="D158" s="219" t="s">
        <v>129</v>
      </c>
      <c r="E158" s="230" t="s">
        <v>19</v>
      </c>
      <c r="F158" s="231" t="s">
        <v>189</v>
      </c>
      <c r="G158" s="229"/>
      <c r="H158" s="232">
        <v>16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8" t="s">
        <v>129</v>
      </c>
      <c r="AU158" s="238" t="s">
        <v>86</v>
      </c>
      <c r="AV158" s="14" t="s">
        <v>86</v>
      </c>
      <c r="AW158" s="14" t="s">
        <v>37</v>
      </c>
      <c r="AX158" s="14" t="s">
        <v>84</v>
      </c>
      <c r="AY158" s="238" t="s">
        <v>121</v>
      </c>
    </row>
    <row r="159" s="2" customFormat="1" ht="37.8" customHeight="1">
      <c r="A159" s="38"/>
      <c r="B159" s="39"/>
      <c r="C159" s="204" t="s">
        <v>380</v>
      </c>
      <c r="D159" s="204" t="s">
        <v>123</v>
      </c>
      <c r="E159" s="205" t="s">
        <v>381</v>
      </c>
      <c r="F159" s="206" t="s">
        <v>382</v>
      </c>
      <c r="G159" s="207" t="s">
        <v>259</v>
      </c>
      <c r="H159" s="208">
        <v>394</v>
      </c>
      <c r="I159" s="209"/>
      <c r="J159" s="210">
        <f>ROUND(I159*H159,2)</f>
        <v>0</v>
      </c>
      <c r="K159" s="206" t="s">
        <v>138</v>
      </c>
      <c r="L159" s="44"/>
      <c r="M159" s="211" t="s">
        <v>19</v>
      </c>
      <c r="N159" s="212" t="s">
        <v>47</v>
      </c>
      <c r="O159" s="84"/>
      <c r="P159" s="213">
        <f>O159*H159</f>
        <v>0</v>
      </c>
      <c r="Q159" s="213">
        <v>0.14000000000000001</v>
      </c>
      <c r="R159" s="213">
        <f>Q159*H159</f>
        <v>55.160000000000004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288</v>
      </c>
      <c r="AT159" s="215" t="s">
        <v>123</v>
      </c>
      <c r="AU159" s="215" t="s">
        <v>86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84</v>
      </c>
      <c r="BK159" s="216">
        <f>ROUND(I159*H159,2)</f>
        <v>0</v>
      </c>
      <c r="BL159" s="17" t="s">
        <v>288</v>
      </c>
      <c r="BM159" s="215" t="s">
        <v>383</v>
      </c>
    </row>
    <row r="160" s="2" customFormat="1">
      <c r="A160" s="38"/>
      <c r="B160" s="39"/>
      <c r="C160" s="40"/>
      <c r="D160" s="250" t="s">
        <v>140</v>
      </c>
      <c r="E160" s="40"/>
      <c r="F160" s="251" t="s">
        <v>384</v>
      </c>
      <c r="G160" s="40"/>
      <c r="H160" s="40"/>
      <c r="I160" s="252"/>
      <c r="J160" s="40"/>
      <c r="K160" s="40"/>
      <c r="L160" s="44"/>
      <c r="M160" s="253"/>
      <c r="N160" s="25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86</v>
      </c>
    </row>
    <row r="161" s="2" customFormat="1" ht="37.8" customHeight="1">
      <c r="A161" s="38"/>
      <c r="B161" s="39"/>
      <c r="C161" s="204" t="s">
        <v>385</v>
      </c>
      <c r="D161" s="204" t="s">
        <v>123</v>
      </c>
      <c r="E161" s="205" t="s">
        <v>386</v>
      </c>
      <c r="F161" s="206" t="s">
        <v>387</v>
      </c>
      <c r="G161" s="207" t="s">
        <v>259</v>
      </c>
      <c r="H161" s="208">
        <v>394</v>
      </c>
      <c r="I161" s="209"/>
      <c r="J161" s="210">
        <f>ROUND(I161*H161,2)</f>
        <v>0</v>
      </c>
      <c r="K161" s="206" t="s">
        <v>138</v>
      </c>
      <c r="L161" s="44"/>
      <c r="M161" s="211" t="s">
        <v>19</v>
      </c>
      <c r="N161" s="212" t="s">
        <v>47</v>
      </c>
      <c r="O161" s="84"/>
      <c r="P161" s="213">
        <f>O161*H161</f>
        <v>0</v>
      </c>
      <c r="Q161" s="213">
        <v>6.9999999999999994E-05</v>
      </c>
      <c r="R161" s="213">
        <f>Q161*H161</f>
        <v>0.027579999999999997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288</v>
      </c>
      <c r="AT161" s="215" t="s">
        <v>123</v>
      </c>
      <c r="AU161" s="215" t="s">
        <v>86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84</v>
      </c>
      <c r="BK161" s="216">
        <f>ROUND(I161*H161,2)</f>
        <v>0</v>
      </c>
      <c r="BL161" s="17" t="s">
        <v>288</v>
      </c>
      <c r="BM161" s="215" t="s">
        <v>388</v>
      </c>
    </row>
    <row r="162" s="2" customFormat="1">
      <c r="A162" s="38"/>
      <c r="B162" s="39"/>
      <c r="C162" s="40"/>
      <c r="D162" s="250" t="s">
        <v>140</v>
      </c>
      <c r="E162" s="40"/>
      <c r="F162" s="251" t="s">
        <v>389</v>
      </c>
      <c r="G162" s="40"/>
      <c r="H162" s="40"/>
      <c r="I162" s="252"/>
      <c r="J162" s="40"/>
      <c r="K162" s="40"/>
      <c r="L162" s="44"/>
      <c r="M162" s="253"/>
      <c r="N162" s="25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86</v>
      </c>
    </row>
    <row r="163" s="2" customFormat="1" ht="37.8" customHeight="1">
      <c r="A163" s="38"/>
      <c r="B163" s="39"/>
      <c r="C163" s="204" t="s">
        <v>390</v>
      </c>
      <c r="D163" s="204" t="s">
        <v>123</v>
      </c>
      <c r="E163" s="205" t="s">
        <v>391</v>
      </c>
      <c r="F163" s="206" t="s">
        <v>392</v>
      </c>
      <c r="G163" s="207" t="s">
        <v>259</v>
      </c>
      <c r="H163" s="208">
        <v>394</v>
      </c>
      <c r="I163" s="209"/>
      <c r="J163" s="210">
        <f>ROUND(I163*H163,2)</f>
        <v>0</v>
      </c>
      <c r="K163" s="206" t="s">
        <v>138</v>
      </c>
      <c r="L163" s="44"/>
      <c r="M163" s="211" t="s">
        <v>19</v>
      </c>
      <c r="N163" s="212" t="s">
        <v>47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288</v>
      </c>
      <c r="AT163" s="215" t="s">
        <v>123</v>
      </c>
      <c r="AU163" s="215" t="s">
        <v>86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84</v>
      </c>
      <c r="BK163" s="216">
        <f>ROUND(I163*H163,2)</f>
        <v>0</v>
      </c>
      <c r="BL163" s="17" t="s">
        <v>288</v>
      </c>
      <c r="BM163" s="215" t="s">
        <v>393</v>
      </c>
    </row>
    <row r="164" s="2" customFormat="1">
      <c r="A164" s="38"/>
      <c r="B164" s="39"/>
      <c r="C164" s="40"/>
      <c r="D164" s="250" t="s">
        <v>140</v>
      </c>
      <c r="E164" s="40"/>
      <c r="F164" s="251" t="s">
        <v>394</v>
      </c>
      <c r="G164" s="40"/>
      <c r="H164" s="40"/>
      <c r="I164" s="252"/>
      <c r="J164" s="40"/>
      <c r="K164" s="40"/>
      <c r="L164" s="44"/>
      <c r="M164" s="253"/>
      <c r="N164" s="25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86</v>
      </c>
    </row>
    <row r="165" s="2" customFormat="1" ht="16.5" customHeight="1">
      <c r="A165" s="38"/>
      <c r="B165" s="39"/>
      <c r="C165" s="255" t="s">
        <v>395</v>
      </c>
      <c r="D165" s="255" t="s">
        <v>161</v>
      </c>
      <c r="E165" s="256" t="s">
        <v>396</v>
      </c>
      <c r="F165" s="257" t="s">
        <v>397</v>
      </c>
      <c r="G165" s="258" t="s">
        <v>259</v>
      </c>
      <c r="H165" s="259">
        <v>413.69999999999999</v>
      </c>
      <c r="I165" s="260"/>
      <c r="J165" s="261">
        <f>ROUND(I165*H165,2)</f>
        <v>0</v>
      </c>
      <c r="K165" s="257" t="s">
        <v>138</v>
      </c>
      <c r="L165" s="262"/>
      <c r="M165" s="263" t="s">
        <v>19</v>
      </c>
      <c r="N165" s="264" t="s">
        <v>47</v>
      </c>
      <c r="O165" s="84"/>
      <c r="P165" s="213">
        <f>O165*H165</f>
        <v>0</v>
      </c>
      <c r="Q165" s="213">
        <v>0.00025000000000000001</v>
      </c>
      <c r="R165" s="213">
        <f>Q165*H165</f>
        <v>0.103425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292</v>
      </c>
      <c r="AT165" s="215" t="s">
        <v>161</v>
      </c>
      <c r="AU165" s="215" t="s">
        <v>86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84</v>
      </c>
      <c r="BK165" s="216">
        <f>ROUND(I165*H165,2)</f>
        <v>0</v>
      </c>
      <c r="BL165" s="17" t="s">
        <v>292</v>
      </c>
      <c r="BM165" s="215" t="s">
        <v>398</v>
      </c>
    </row>
    <row r="166" s="14" customFormat="1">
      <c r="A166" s="14"/>
      <c r="B166" s="228"/>
      <c r="C166" s="229"/>
      <c r="D166" s="219" t="s">
        <v>129</v>
      </c>
      <c r="E166" s="229"/>
      <c r="F166" s="231" t="s">
        <v>399</v>
      </c>
      <c r="G166" s="229"/>
      <c r="H166" s="232">
        <v>413.69999999999999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8" t="s">
        <v>129</v>
      </c>
      <c r="AU166" s="238" t="s">
        <v>86</v>
      </c>
      <c r="AV166" s="14" t="s">
        <v>86</v>
      </c>
      <c r="AW166" s="14" t="s">
        <v>4</v>
      </c>
      <c r="AX166" s="14" t="s">
        <v>84</v>
      </c>
      <c r="AY166" s="238" t="s">
        <v>121</v>
      </c>
    </row>
    <row r="167" s="2" customFormat="1" ht="33" customHeight="1">
      <c r="A167" s="38"/>
      <c r="B167" s="39"/>
      <c r="C167" s="204" t="s">
        <v>400</v>
      </c>
      <c r="D167" s="204" t="s">
        <v>123</v>
      </c>
      <c r="E167" s="205" t="s">
        <v>401</v>
      </c>
      <c r="F167" s="206" t="s">
        <v>402</v>
      </c>
      <c r="G167" s="207" t="s">
        <v>146</v>
      </c>
      <c r="H167" s="208">
        <v>56.277999999999999</v>
      </c>
      <c r="I167" s="209"/>
      <c r="J167" s="210">
        <f>ROUND(I167*H167,2)</f>
        <v>0</v>
      </c>
      <c r="K167" s="206" t="s">
        <v>138</v>
      </c>
      <c r="L167" s="44"/>
      <c r="M167" s="211" t="s">
        <v>19</v>
      </c>
      <c r="N167" s="212" t="s">
        <v>47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288</v>
      </c>
      <c r="AT167" s="215" t="s">
        <v>123</v>
      </c>
      <c r="AU167" s="215" t="s">
        <v>86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84</v>
      </c>
      <c r="BK167" s="216">
        <f>ROUND(I167*H167,2)</f>
        <v>0</v>
      </c>
      <c r="BL167" s="17" t="s">
        <v>288</v>
      </c>
      <c r="BM167" s="215" t="s">
        <v>403</v>
      </c>
    </row>
    <row r="168" s="2" customFormat="1">
      <c r="A168" s="38"/>
      <c r="B168" s="39"/>
      <c r="C168" s="40"/>
      <c r="D168" s="250" t="s">
        <v>140</v>
      </c>
      <c r="E168" s="40"/>
      <c r="F168" s="251" t="s">
        <v>404</v>
      </c>
      <c r="G168" s="40"/>
      <c r="H168" s="40"/>
      <c r="I168" s="252"/>
      <c r="J168" s="40"/>
      <c r="K168" s="40"/>
      <c r="L168" s="44"/>
      <c r="M168" s="253"/>
      <c r="N168" s="254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86</v>
      </c>
    </row>
    <row r="169" s="12" customFormat="1" ht="25.92" customHeight="1">
      <c r="A169" s="12"/>
      <c r="B169" s="188"/>
      <c r="C169" s="189"/>
      <c r="D169" s="190" t="s">
        <v>75</v>
      </c>
      <c r="E169" s="191" t="s">
        <v>405</v>
      </c>
      <c r="F169" s="191" t="s">
        <v>406</v>
      </c>
      <c r="G169" s="189"/>
      <c r="H169" s="189"/>
      <c r="I169" s="192"/>
      <c r="J169" s="193">
        <f>BK169</f>
        <v>0</v>
      </c>
      <c r="K169" s="189"/>
      <c r="L169" s="194"/>
      <c r="M169" s="195"/>
      <c r="N169" s="196"/>
      <c r="O169" s="196"/>
      <c r="P169" s="197">
        <f>SUM(P170:P174)</f>
        <v>0</v>
      </c>
      <c r="Q169" s="196"/>
      <c r="R169" s="197">
        <f>SUM(R170:R174)</f>
        <v>0</v>
      </c>
      <c r="S169" s="196"/>
      <c r="T169" s="198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127</v>
      </c>
      <c r="AT169" s="200" t="s">
        <v>75</v>
      </c>
      <c r="AU169" s="200" t="s">
        <v>76</v>
      </c>
      <c r="AY169" s="199" t="s">
        <v>121</v>
      </c>
      <c r="BK169" s="201">
        <f>SUM(BK170:BK174)</f>
        <v>0</v>
      </c>
    </row>
    <row r="170" s="2" customFormat="1" ht="24.15" customHeight="1">
      <c r="A170" s="38"/>
      <c r="B170" s="39"/>
      <c r="C170" s="204" t="s">
        <v>194</v>
      </c>
      <c r="D170" s="204" t="s">
        <v>123</v>
      </c>
      <c r="E170" s="205" t="s">
        <v>407</v>
      </c>
      <c r="F170" s="206" t="s">
        <v>408</v>
      </c>
      <c r="G170" s="207" t="s">
        <v>409</v>
      </c>
      <c r="H170" s="208">
        <v>50</v>
      </c>
      <c r="I170" s="209"/>
      <c r="J170" s="210">
        <f>ROUND(I170*H170,2)</f>
        <v>0</v>
      </c>
      <c r="K170" s="206" t="s">
        <v>138</v>
      </c>
      <c r="L170" s="44"/>
      <c r="M170" s="211" t="s">
        <v>19</v>
      </c>
      <c r="N170" s="212" t="s">
        <v>47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410</v>
      </c>
      <c r="AT170" s="215" t="s">
        <v>123</v>
      </c>
      <c r="AU170" s="215" t="s">
        <v>84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84</v>
      </c>
      <c r="BK170" s="216">
        <f>ROUND(I170*H170,2)</f>
        <v>0</v>
      </c>
      <c r="BL170" s="17" t="s">
        <v>410</v>
      </c>
      <c r="BM170" s="215" t="s">
        <v>411</v>
      </c>
    </row>
    <row r="171" s="2" customFormat="1">
      <c r="A171" s="38"/>
      <c r="B171" s="39"/>
      <c r="C171" s="40"/>
      <c r="D171" s="250" t="s">
        <v>140</v>
      </c>
      <c r="E171" s="40"/>
      <c r="F171" s="251" t="s">
        <v>412</v>
      </c>
      <c r="G171" s="40"/>
      <c r="H171" s="40"/>
      <c r="I171" s="252"/>
      <c r="J171" s="40"/>
      <c r="K171" s="40"/>
      <c r="L171" s="44"/>
      <c r="M171" s="253"/>
      <c r="N171" s="254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140</v>
      </c>
      <c r="AU171" s="17" t="s">
        <v>84</v>
      </c>
    </row>
    <row r="172" s="13" customFormat="1">
      <c r="A172" s="13"/>
      <c r="B172" s="217"/>
      <c r="C172" s="218"/>
      <c r="D172" s="219" t="s">
        <v>129</v>
      </c>
      <c r="E172" s="220" t="s">
        <v>19</v>
      </c>
      <c r="F172" s="221" t="s">
        <v>413</v>
      </c>
      <c r="G172" s="218"/>
      <c r="H172" s="220" t="s">
        <v>19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129</v>
      </c>
      <c r="AU172" s="227" t="s">
        <v>84</v>
      </c>
      <c r="AV172" s="13" t="s">
        <v>84</v>
      </c>
      <c r="AW172" s="13" t="s">
        <v>37</v>
      </c>
      <c r="AX172" s="13" t="s">
        <v>76</v>
      </c>
      <c r="AY172" s="227" t="s">
        <v>121</v>
      </c>
    </row>
    <row r="173" s="14" customFormat="1">
      <c r="A173" s="14"/>
      <c r="B173" s="228"/>
      <c r="C173" s="229"/>
      <c r="D173" s="219" t="s">
        <v>129</v>
      </c>
      <c r="E173" s="230" t="s">
        <v>19</v>
      </c>
      <c r="F173" s="231" t="s">
        <v>414</v>
      </c>
      <c r="G173" s="229"/>
      <c r="H173" s="232">
        <v>50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8" t="s">
        <v>129</v>
      </c>
      <c r="AU173" s="238" t="s">
        <v>84</v>
      </c>
      <c r="AV173" s="14" t="s">
        <v>86</v>
      </c>
      <c r="AW173" s="14" t="s">
        <v>37</v>
      </c>
      <c r="AX173" s="14" t="s">
        <v>76</v>
      </c>
      <c r="AY173" s="238" t="s">
        <v>121</v>
      </c>
    </row>
    <row r="174" s="15" customFormat="1">
      <c r="A174" s="15"/>
      <c r="B174" s="239"/>
      <c r="C174" s="240"/>
      <c r="D174" s="219" t="s">
        <v>129</v>
      </c>
      <c r="E174" s="241" t="s">
        <v>19</v>
      </c>
      <c r="F174" s="242" t="s">
        <v>134</v>
      </c>
      <c r="G174" s="240"/>
      <c r="H174" s="243">
        <v>50</v>
      </c>
      <c r="I174" s="244"/>
      <c r="J174" s="240"/>
      <c r="K174" s="240"/>
      <c r="L174" s="245"/>
      <c r="M174" s="269"/>
      <c r="N174" s="270"/>
      <c r="O174" s="270"/>
      <c r="P174" s="270"/>
      <c r="Q174" s="270"/>
      <c r="R174" s="270"/>
      <c r="S174" s="270"/>
      <c r="T174" s="27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49" t="s">
        <v>129</v>
      </c>
      <c r="AU174" s="249" t="s">
        <v>84</v>
      </c>
      <c r="AV174" s="15" t="s">
        <v>127</v>
      </c>
      <c r="AW174" s="15" t="s">
        <v>37</v>
      </c>
      <c r="AX174" s="15" t="s">
        <v>84</v>
      </c>
      <c r="AY174" s="249" t="s">
        <v>121</v>
      </c>
    </row>
    <row r="175" s="2" customFormat="1" ht="6.96" customHeight="1">
      <c r="A175" s="38"/>
      <c r="B175" s="59"/>
      <c r="C175" s="60"/>
      <c r="D175" s="60"/>
      <c r="E175" s="60"/>
      <c r="F175" s="60"/>
      <c r="G175" s="60"/>
      <c r="H175" s="60"/>
      <c r="I175" s="60"/>
      <c r="J175" s="60"/>
      <c r="K175" s="60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k5z7QCnCelYj5Qlbp8pVrVqooAwwRO4rPk68ehksjVZrn9hgkijoCj2JIpPJs6BtdbOUwQFro180YgNfW2o49w==" hashValue="7LUxqo3f0M5iDG/CSaK1V1h43l5ZPUzPW/A57gcoQXU470c9i/wS5Z4YAVVAWynaqooQWt3pR9ohqP6i4DjhbQ==" algorithmName="SHA-512" password="CC35"/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4_02/579221222R"/>
    <hyperlink ref="F96" r:id="rId2" display="https://podminky.urs.cz/item/CS_URS_2024_02/579291111"/>
    <hyperlink ref="F103" r:id="rId3" display="https://podminky.urs.cz/item/CS_URS_2024_02/997231111"/>
    <hyperlink ref="F105" r:id="rId4" display="https://podminky.urs.cz/item/CS_URS_2024_02/997231119"/>
    <hyperlink ref="F111" r:id="rId5" display="https://podminky.urs.cz/item/CS_URS_2024_02/998222012"/>
    <hyperlink ref="F115" r:id="rId6" display="https://podminky.urs.cz/item/CS_URS_2024_02/210203901"/>
    <hyperlink ref="F119" r:id="rId7" display="https://podminky.urs.cz/item/CS_URS_2024_02/210204011"/>
    <hyperlink ref="F121" r:id="rId8" display="https://podminky.urs.cz/item/CS_URS_2024_02/210204012"/>
    <hyperlink ref="F126" r:id="rId9" display="https://podminky.urs.cz/item/CS_URS_2024_02/210280003"/>
    <hyperlink ref="F128" r:id="rId10" display="https://podminky.urs.cz/item/CS_URS_2024_02/210813011"/>
    <hyperlink ref="F135" r:id="rId11" display="https://podminky.urs.cz/item/CS_URS_2024_02/460010025"/>
    <hyperlink ref="F137" r:id="rId12" display="https://podminky.urs.cz/item/CS_URS_2024_02/460131111"/>
    <hyperlink ref="F141" r:id="rId13" display="https://podminky.urs.cz/item/CS_URS_2024_02/460171172"/>
    <hyperlink ref="F144" r:id="rId14" display="https://podminky.urs.cz/item/CS_URS_2024_02/460341113"/>
    <hyperlink ref="F146" r:id="rId15" display="https://podminky.urs.cz/item/CS_URS_2024_02/460341121"/>
    <hyperlink ref="F149" r:id="rId16" display="https://podminky.urs.cz/item/CS_URS_2024_02/460361121"/>
    <hyperlink ref="F152" r:id="rId17" display="https://podminky.urs.cz/item/CS_URS_2024_02/460451182"/>
    <hyperlink ref="F154" r:id="rId18" display="https://podminky.urs.cz/item/CS_URS_2024_02/460581131"/>
    <hyperlink ref="F156" r:id="rId19" display="https://podminky.urs.cz/item/CS_URS_2024_02/460641113"/>
    <hyperlink ref="F160" r:id="rId20" display="https://podminky.urs.cz/item/CS_URS_2024_02/460661111"/>
    <hyperlink ref="F162" r:id="rId21" display="https://podminky.urs.cz/item/CS_URS_2024_02/460671112"/>
    <hyperlink ref="F164" r:id="rId22" display="https://podminky.urs.cz/item/CS_URS_2024_02/460791212"/>
    <hyperlink ref="F168" r:id="rId23" display="https://podminky.urs.cz/item/CS_URS_2024_02/469981111"/>
    <hyperlink ref="F171" r:id="rId24" display="https://podminky.urs.cz/item/CS_URS_2024_02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Technické zhodnocení fotbalového hřiště s přírodním trávníkem a atletického oválu  areál Viktoria, Mariánské Lázně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ROUND((SUM(BE86:BE128)),  2)</f>
        <v>0</v>
      </c>
      <c r="G33" s="38"/>
      <c r="H33" s="38"/>
      <c r="I33" s="148">
        <v>0.20999999999999999</v>
      </c>
      <c r="J33" s="147">
        <f>ROUND(((SUM(BE86:BE128))*I33),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ROUND((SUM(BF86:BF128)),  2)</f>
        <v>0</v>
      </c>
      <c r="G34" s="38"/>
      <c r="H34" s="38"/>
      <c r="I34" s="148">
        <v>0.12</v>
      </c>
      <c r="J34" s="147">
        <f>ROUND(((SUM(BF86:BF128))*I34),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ROUND((SUM(BG86:BG128)),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ROUND((SUM(BH86:BH128)),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ROUND((SUM(BI86:BI128)),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 xml:space="preserve">Technické zhodnocení fotbalového hřiště s přírodním trávníkem a atletického oválu  areál Viktoria, Mariánské Lázně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x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 553 ,886 Mariánské Lázně</v>
      </c>
      <c r="G52" s="40"/>
      <c r="H52" s="40"/>
      <c r="I52" s="32" t="s">
        <v>23</v>
      </c>
      <c r="J52" s="72" t="str">
        <f>IF(J12="","",J12)</f>
        <v>29. 5. 2024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Mariánské Lázně</v>
      </c>
      <c r="G54" s="40"/>
      <c r="H54" s="40"/>
      <c r="I54" s="32" t="s">
        <v>33</v>
      </c>
      <c r="J54" s="36" t="str">
        <f>E21</f>
        <v>RealizaceDomů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416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417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418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419</v>
      </c>
      <c r="E63" s="174"/>
      <c r="F63" s="174"/>
      <c r="G63" s="174"/>
      <c r="H63" s="174"/>
      <c r="I63" s="174"/>
      <c r="J63" s="175">
        <f>J107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420</v>
      </c>
      <c r="E64" s="174"/>
      <c r="F64" s="174"/>
      <c r="G64" s="174"/>
      <c r="H64" s="174"/>
      <c r="I64" s="174"/>
      <c r="J64" s="175">
        <f>J118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421</v>
      </c>
      <c r="E65" s="174"/>
      <c r="F65" s="174"/>
      <c r="G65" s="174"/>
      <c r="H65" s="174"/>
      <c r="I65" s="174"/>
      <c r="J65" s="175">
        <f>J121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422</v>
      </c>
      <c r="E66" s="174"/>
      <c r="F66" s="174"/>
      <c r="G66" s="174"/>
      <c r="H66" s="174"/>
      <c r="I66" s="174"/>
      <c r="J66" s="175">
        <f>J124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0" t="str">
        <f>E7</f>
        <v xml:space="preserve">Technické zhodnocení fotbalového hřiště s přírodním trávníkem a atletického oválu  areál Viktoria, Mariánské Lázně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94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x - VRN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č.p. 553 ,886 Mariánské Lázně</v>
      </c>
      <c r="G80" s="40"/>
      <c r="H80" s="40"/>
      <c r="I80" s="32" t="s">
        <v>23</v>
      </c>
      <c r="J80" s="72" t="str">
        <f>IF(J12="","",J12)</f>
        <v>29. 5. 2024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Mariánské Lázně</v>
      </c>
      <c r="G82" s="40"/>
      <c r="H82" s="40"/>
      <c r="I82" s="32" t="s">
        <v>33</v>
      </c>
      <c r="J82" s="36" t="str">
        <f>E21</f>
        <v>RealizaceDomů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38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107</v>
      </c>
      <c r="D85" s="180" t="s">
        <v>61</v>
      </c>
      <c r="E85" s="180" t="s">
        <v>57</v>
      </c>
      <c r="F85" s="180" t="s">
        <v>58</v>
      </c>
      <c r="G85" s="180" t="s">
        <v>108</v>
      </c>
      <c r="H85" s="180" t="s">
        <v>109</v>
      </c>
      <c r="I85" s="180" t="s">
        <v>110</v>
      </c>
      <c r="J85" s="180" t="s">
        <v>98</v>
      </c>
      <c r="K85" s="181" t="s">
        <v>111</v>
      </c>
      <c r="L85" s="182"/>
      <c r="M85" s="92" t="s">
        <v>19</v>
      </c>
      <c r="N85" s="93" t="s">
        <v>46</v>
      </c>
      <c r="O85" s="93" t="s">
        <v>112</v>
      </c>
      <c r="P85" s="93" t="s">
        <v>113</v>
      </c>
      <c r="Q85" s="93" t="s">
        <v>114</v>
      </c>
      <c r="R85" s="93" t="s">
        <v>115</v>
      </c>
      <c r="S85" s="93" t="s">
        <v>116</v>
      </c>
      <c r="T85" s="94" t="s">
        <v>117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118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0</v>
      </c>
      <c r="S86" s="96"/>
      <c r="T86" s="186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75</v>
      </c>
      <c r="AU86" s="17" t="s">
        <v>99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75</v>
      </c>
      <c r="E87" s="191" t="s">
        <v>91</v>
      </c>
      <c r="F87" s="191" t="s">
        <v>423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P88+P98+P107+P118+P121+P124</f>
        <v>0</v>
      </c>
      <c r="Q87" s="196"/>
      <c r="R87" s="197">
        <f>R88+R98+R107+R118+R121+R124</f>
        <v>0</v>
      </c>
      <c r="S87" s="196"/>
      <c r="T87" s="198">
        <f>T88+T98+T107+T118+T121+T124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154</v>
      </c>
      <c r="AT87" s="200" t="s">
        <v>75</v>
      </c>
      <c r="AU87" s="200" t="s">
        <v>76</v>
      </c>
      <c r="AY87" s="199" t="s">
        <v>121</v>
      </c>
      <c r="BK87" s="201">
        <f>BK88+BK98+BK107+BK118+BK121+BK124</f>
        <v>0</v>
      </c>
    </row>
    <row r="88" s="12" customFormat="1" ht="22.8" customHeight="1">
      <c r="A88" s="12"/>
      <c r="B88" s="188"/>
      <c r="C88" s="189"/>
      <c r="D88" s="190" t="s">
        <v>75</v>
      </c>
      <c r="E88" s="202" t="s">
        <v>424</v>
      </c>
      <c r="F88" s="202" t="s">
        <v>425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</v>
      </c>
      <c r="S88" s="196"/>
      <c r="T88" s="198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154</v>
      </c>
      <c r="AT88" s="200" t="s">
        <v>75</v>
      </c>
      <c r="AU88" s="200" t="s">
        <v>84</v>
      </c>
      <c r="AY88" s="199" t="s">
        <v>121</v>
      </c>
      <c r="BK88" s="201">
        <f>SUM(BK89:BK97)</f>
        <v>0</v>
      </c>
    </row>
    <row r="89" s="2" customFormat="1" ht="16.5" customHeight="1">
      <c r="A89" s="38"/>
      <c r="B89" s="39"/>
      <c r="C89" s="204" t="s">
        <v>84</v>
      </c>
      <c r="D89" s="204" t="s">
        <v>123</v>
      </c>
      <c r="E89" s="205" t="s">
        <v>426</v>
      </c>
      <c r="F89" s="206" t="s">
        <v>427</v>
      </c>
      <c r="G89" s="207" t="s">
        <v>232</v>
      </c>
      <c r="H89" s="208">
        <v>1</v>
      </c>
      <c r="I89" s="209"/>
      <c r="J89" s="210">
        <f>ROUND(I89*H89,2)</f>
        <v>0</v>
      </c>
      <c r="K89" s="206" t="s">
        <v>138</v>
      </c>
      <c r="L89" s="44"/>
      <c r="M89" s="211" t="s">
        <v>19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127</v>
      </c>
      <c r="AT89" s="215" t="s">
        <v>123</v>
      </c>
      <c r="AU89" s="215" t="s">
        <v>86</v>
      </c>
      <c r="AY89" s="17" t="s">
        <v>121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84</v>
      </c>
      <c r="BK89" s="216">
        <f>ROUND(I89*H89,2)</f>
        <v>0</v>
      </c>
      <c r="BL89" s="17" t="s">
        <v>127</v>
      </c>
      <c r="BM89" s="215" t="s">
        <v>428</v>
      </c>
    </row>
    <row r="90" s="2" customFormat="1">
      <c r="A90" s="38"/>
      <c r="B90" s="39"/>
      <c r="C90" s="40"/>
      <c r="D90" s="250" t="s">
        <v>140</v>
      </c>
      <c r="E90" s="40"/>
      <c r="F90" s="251" t="s">
        <v>429</v>
      </c>
      <c r="G90" s="40"/>
      <c r="H90" s="40"/>
      <c r="I90" s="252"/>
      <c r="J90" s="40"/>
      <c r="K90" s="40"/>
      <c r="L90" s="44"/>
      <c r="M90" s="253"/>
      <c r="N90" s="25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140</v>
      </c>
      <c r="AU90" s="17" t="s">
        <v>86</v>
      </c>
    </row>
    <row r="91" s="2" customFormat="1" ht="16.5" customHeight="1">
      <c r="A91" s="38"/>
      <c r="B91" s="39"/>
      <c r="C91" s="204" t="s">
        <v>86</v>
      </c>
      <c r="D91" s="204" t="s">
        <v>123</v>
      </c>
      <c r="E91" s="205" t="s">
        <v>430</v>
      </c>
      <c r="F91" s="206" t="s">
        <v>431</v>
      </c>
      <c r="G91" s="207" t="s">
        <v>232</v>
      </c>
      <c r="H91" s="208">
        <v>1</v>
      </c>
      <c r="I91" s="209"/>
      <c r="J91" s="210">
        <f>ROUND(I91*H91,2)</f>
        <v>0</v>
      </c>
      <c r="K91" s="206" t="s">
        <v>138</v>
      </c>
      <c r="L91" s="44"/>
      <c r="M91" s="211" t="s">
        <v>19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127</v>
      </c>
      <c r="AT91" s="215" t="s">
        <v>123</v>
      </c>
      <c r="AU91" s="215" t="s">
        <v>86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84</v>
      </c>
      <c r="BK91" s="216">
        <f>ROUND(I91*H91,2)</f>
        <v>0</v>
      </c>
      <c r="BL91" s="17" t="s">
        <v>127</v>
      </c>
      <c r="BM91" s="215" t="s">
        <v>432</v>
      </c>
    </row>
    <row r="92" s="2" customFormat="1">
      <c r="A92" s="38"/>
      <c r="B92" s="39"/>
      <c r="C92" s="40"/>
      <c r="D92" s="250" t="s">
        <v>140</v>
      </c>
      <c r="E92" s="40"/>
      <c r="F92" s="251" t="s">
        <v>433</v>
      </c>
      <c r="G92" s="40"/>
      <c r="H92" s="40"/>
      <c r="I92" s="252"/>
      <c r="J92" s="40"/>
      <c r="K92" s="40"/>
      <c r="L92" s="44"/>
      <c r="M92" s="253"/>
      <c r="N92" s="25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140</v>
      </c>
      <c r="AU92" s="17" t="s">
        <v>86</v>
      </c>
    </row>
    <row r="93" s="2" customFormat="1" ht="16.5" customHeight="1">
      <c r="A93" s="38"/>
      <c r="B93" s="39"/>
      <c r="C93" s="204" t="s">
        <v>143</v>
      </c>
      <c r="D93" s="204" t="s">
        <v>123</v>
      </c>
      <c r="E93" s="205" t="s">
        <v>434</v>
      </c>
      <c r="F93" s="206" t="s">
        <v>435</v>
      </c>
      <c r="G93" s="207" t="s">
        <v>232</v>
      </c>
      <c r="H93" s="208">
        <v>1</v>
      </c>
      <c r="I93" s="209"/>
      <c r="J93" s="210">
        <f>ROUND(I93*H93,2)</f>
        <v>0</v>
      </c>
      <c r="K93" s="206" t="s">
        <v>138</v>
      </c>
      <c r="L93" s="44"/>
      <c r="M93" s="211" t="s">
        <v>19</v>
      </c>
      <c r="N93" s="212" t="s">
        <v>47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127</v>
      </c>
      <c r="AT93" s="215" t="s">
        <v>123</v>
      </c>
      <c r="AU93" s="215" t="s">
        <v>86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84</v>
      </c>
      <c r="BK93" s="216">
        <f>ROUND(I93*H93,2)</f>
        <v>0</v>
      </c>
      <c r="BL93" s="17" t="s">
        <v>127</v>
      </c>
      <c r="BM93" s="215" t="s">
        <v>436</v>
      </c>
    </row>
    <row r="94" s="2" customFormat="1">
      <c r="A94" s="38"/>
      <c r="B94" s="39"/>
      <c r="C94" s="40"/>
      <c r="D94" s="250" t="s">
        <v>140</v>
      </c>
      <c r="E94" s="40"/>
      <c r="F94" s="251" t="s">
        <v>437</v>
      </c>
      <c r="G94" s="40"/>
      <c r="H94" s="40"/>
      <c r="I94" s="252"/>
      <c r="J94" s="40"/>
      <c r="K94" s="40"/>
      <c r="L94" s="44"/>
      <c r="M94" s="253"/>
      <c r="N94" s="25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140</v>
      </c>
      <c r="AU94" s="17" t="s">
        <v>86</v>
      </c>
    </row>
    <row r="95" s="2" customFormat="1" ht="16.5" customHeight="1">
      <c r="A95" s="38"/>
      <c r="B95" s="39"/>
      <c r="C95" s="204" t="s">
        <v>127</v>
      </c>
      <c r="D95" s="204" t="s">
        <v>123</v>
      </c>
      <c r="E95" s="205" t="s">
        <v>438</v>
      </c>
      <c r="F95" s="206" t="s">
        <v>439</v>
      </c>
      <c r="G95" s="207" t="s">
        <v>232</v>
      </c>
      <c r="H95" s="208">
        <v>1</v>
      </c>
      <c r="I95" s="209"/>
      <c r="J95" s="210">
        <f>ROUND(I95*H95,2)</f>
        <v>0</v>
      </c>
      <c r="K95" s="206" t="s">
        <v>138</v>
      </c>
      <c r="L95" s="44"/>
      <c r="M95" s="211" t="s">
        <v>19</v>
      </c>
      <c r="N95" s="212" t="s">
        <v>47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127</v>
      </c>
      <c r="AT95" s="215" t="s">
        <v>123</v>
      </c>
      <c r="AU95" s="215" t="s">
        <v>86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84</v>
      </c>
      <c r="BK95" s="216">
        <f>ROUND(I95*H95,2)</f>
        <v>0</v>
      </c>
      <c r="BL95" s="17" t="s">
        <v>127</v>
      </c>
      <c r="BM95" s="215" t="s">
        <v>440</v>
      </c>
    </row>
    <row r="96" s="2" customFormat="1">
      <c r="A96" s="38"/>
      <c r="B96" s="39"/>
      <c r="C96" s="40"/>
      <c r="D96" s="250" t="s">
        <v>140</v>
      </c>
      <c r="E96" s="40"/>
      <c r="F96" s="251" t="s">
        <v>441</v>
      </c>
      <c r="G96" s="40"/>
      <c r="H96" s="40"/>
      <c r="I96" s="252"/>
      <c r="J96" s="40"/>
      <c r="K96" s="40"/>
      <c r="L96" s="44"/>
      <c r="M96" s="253"/>
      <c r="N96" s="25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140</v>
      </c>
      <c r="AU96" s="17" t="s">
        <v>86</v>
      </c>
    </row>
    <row r="97" s="2" customFormat="1">
      <c r="A97" s="38"/>
      <c r="B97" s="39"/>
      <c r="C97" s="40"/>
      <c r="D97" s="219" t="s">
        <v>326</v>
      </c>
      <c r="E97" s="40"/>
      <c r="F97" s="268" t="s">
        <v>442</v>
      </c>
      <c r="G97" s="40"/>
      <c r="H97" s="40"/>
      <c r="I97" s="252"/>
      <c r="J97" s="40"/>
      <c r="K97" s="40"/>
      <c r="L97" s="44"/>
      <c r="M97" s="253"/>
      <c r="N97" s="25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326</v>
      </c>
      <c r="AU97" s="17" t="s">
        <v>86</v>
      </c>
    </row>
    <row r="98" s="12" customFormat="1" ht="22.8" customHeight="1">
      <c r="A98" s="12"/>
      <c r="B98" s="188"/>
      <c r="C98" s="189"/>
      <c r="D98" s="190" t="s">
        <v>75</v>
      </c>
      <c r="E98" s="202" t="s">
        <v>443</v>
      </c>
      <c r="F98" s="202" t="s">
        <v>444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SUM(P99:P106)</f>
        <v>0</v>
      </c>
      <c r="Q98" s="196"/>
      <c r="R98" s="197">
        <f>SUM(R99:R106)</f>
        <v>0</v>
      </c>
      <c r="S98" s="196"/>
      <c r="T98" s="198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154</v>
      </c>
      <c r="AT98" s="200" t="s">
        <v>75</v>
      </c>
      <c r="AU98" s="200" t="s">
        <v>84</v>
      </c>
      <c r="AY98" s="199" t="s">
        <v>121</v>
      </c>
      <c r="BK98" s="201">
        <f>SUM(BK99:BK106)</f>
        <v>0</v>
      </c>
    </row>
    <row r="99" s="2" customFormat="1" ht="16.5" customHeight="1">
      <c r="A99" s="38"/>
      <c r="B99" s="39"/>
      <c r="C99" s="204" t="s">
        <v>154</v>
      </c>
      <c r="D99" s="204" t="s">
        <v>123</v>
      </c>
      <c r="E99" s="205" t="s">
        <v>445</v>
      </c>
      <c r="F99" s="206" t="s">
        <v>444</v>
      </c>
      <c r="G99" s="207" t="s">
        <v>232</v>
      </c>
      <c r="H99" s="208">
        <v>1</v>
      </c>
      <c r="I99" s="209"/>
      <c r="J99" s="210">
        <f>ROUND(I99*H99,2)</f>
        <v>0</v>
      </c>
      <c r="K99" s="206" t="s">
        <v>138</v>
      </c>
      <c r="L99" s="44"/>
      <c r="M99" s="211" t="s">
        <v>19</v>
      </c>
      <c r="N99" s="212" t="s">
        <v>47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127</v>
      </c>
      <c r="AT99" s="215" t="s">
        <v>123</v>
      </c>
      <c r="AU99" s="215" t="s">
        <v>86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84</v>
      </c>
      <c r="BK99" s="216">
        <f>ROUND(I99*H99,2)</f>
        <v>0</v>
      </c>
      <c r="BL99" s="17" t="s">
        <v>127</v>
      </c>
      <c r="BM99" s="215" t="s">
        <v>446</v>
      </c>
    </row>
    <row r="100" s="2" customFormat="1">
      <c r="A100" s="38"/>
      <c r="B100" s="39"/>
      <c r="C100" s="40"/>
      <c r="D100" s="250" t="s">
        <v>140</v>
      </c>
      <c r="E100" s="40"/>
      <c r="F100" s="251" t="s">
        <v>447</v>
      </c>
      <c r="G100" s="40"/>
      <c r="H100" s="40"/>
      <c r="I100" s="252"/>
      <c r="J100" s="40"/>
      <c r="K100" s="40"/>
      <c r="L100" s="44"/>
      <c r="M100" s="253"/>
      <c r="N100" s="25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140</v>
      </c>
      <c r="AU100" s="17" t="s">
        <v>86</v>
      </c>
    </row>
    <row r="101" s="2" customFormat="1" ht="16.5" customHeight="1">
      <c r="A101" s="38"/>
      <c r="B101" s="39"/>
      <c r="C101" s="204" t="s">
        <v>160</v>
      </c>
      <c r="D101" s="204" t="s">
        <v>123</v>
      </c>
      <c r="E101" s="205" t="s">
        <v>448</v>
      </c>
      <c r="F101" s="206" t="s">
        <v>449</v>
      </c>
      <c r="G101" s="207" t="s">
        <v>232</v>
      </c>
      <c r="H101" s="208">
        <v>1</v>
      </c>
      <c r="I101" s="209"/>
      <c r="J101" s="210">
        <f>ROUND(I101*H101,2)</f>
        <v>0</v>
      </c>
      <c r="K101" s="206" t="s">
        <v>138</v>
      </c>
      <c r="L101" s="44"/>
      <c r="M101" s="211" t="s">
        <v>19</v>
      </c>
      <c r="N101" s="212" t="s">
        <v>47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450</v>
      </c>
      <c r="AT101" s="215" t="s">
        <v>123</v>
      </c>
      <c r="AU101" s="215" t="s">
        <v>86</v>
      </c>
      <c r="AY101" s="17" t="s">
        <v>121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84</v>
      </c>
      <c r="BK101" s="216">
        <f>ROUND(I101*H101,2)</f>
        <v>0</v>
      </c>
      <c r="BL101" s="17" t="s">
        <v>450</v>
      </c>
      <c r="BM101" s="215" t="s">
        <v>451</v>
      </c>
    </row>
    <row r="102" s="2" customFormat="1">
      <c r="A102" s="38"/>
      <c r="B102" s="39"/>
      <c r="C102" s="40"/>
      <c r="D102" s="250" t="s">
        <v>140</v>
      </c>
      <c r="E102" s="40"/>
      <c r="F102" s="251" t="s">
        <v>452</v>
      </c>
      <c r="G102" s="40"/>
      <c r="H102" s="40"/>
      <c r="I102" s="252"/>
      <c r="J102" s="40"/>
      <c r="K102" s="40"/>
      <c r="L102" s="44"/>
      <c r="M102" s="253"/>
      <c r="N102" s="25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140</v>
      </c>
      <c r="AU102" s="17" t="s">
        <v>86</v>
      </c>
    </row>
    <row r="103" s="2" customFormat="1" ht="16.5" customHeight="1">
      <c r="A103" s="38"/>
      <c r="B103" s="39"/>
      <c r="C103" s="204" t="s">
        <v>168</v>
      </c>
      <c r="D103" s="204" t="s">
        <v>123</v>
      </c>
      <c r="E103" s="205" t="s">
        <v>453</v>
      </c>
      <c r="F103" s="206" t="s">
        <v>454</v>
      </c>
      <c r="G103" s="207" t="s">
        <v>232</v>
      </c>
      <c r="H103" s="208">
        <v>1</v>
      </c>
      <c r="I103" s="209"/>
      <c r="J103" s="210">
        <f>ROUND(I103*H103,2)</f>
        <v>0</v>
      </c>
      <c r="K103" s="206" t="s">
        <v>138</v>
      </c>
      <c r="L103" s="44"/>
      <c r="M103" s="211" t="s">
        <v>19</v>
      </c>
      <c r="N103" s="212" t="s">
        <v>47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127</v>
      </c>
      <c r="AT103" s="215" t="s">
        <v>123</v>
      </c>
      <c r="AU103" s="215" t="s">
        <v>86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84</v>
      </c>
      <c r="BK103" s="216">
        <f>ROUND(I103*H103,2)</f>
        <v>0</v>
      </c>
      <c r="BL103" s="17" t="s">
        <v>127</v>
      </c>
      <c r="BM103" s="215" t="s">
        <v>455</v>
      </c>
    </row>
    <row r="104" s="2" customFormat="1">
      <c r="A104" s="38"/>
      <c r="B104" s="39"/>
      <c r="C104" s="40"/>
      <c r="D104" s="250" t="s">
        <v>140</v>
      </c>
      <c r="E104" s="40"/>
      <c r="F104" s="251" t="s">
        <v>456</v>
      </c>
      <c r="G104" s="40"/>
      <c r="H104" s="40"/>
      <c r="I104" s="252"/>
      <c r="J104" s="40"/>
      <c r="K104" s="40"/>
      <c r="L104" s="44"/>
      <c r="M104" s="253"/>
      <c r="N104" s="25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140</v>
      </c>
      <c r="AU104" s="17" t="s">
        <v>86</v>
      </c>
    </row>
    <row r="105" s="2" customFormat="1" ht="16.5" customHeight="1">
      <c r="A105" s="38"/>
      <c r="B105" s="39"/>
      <c r="C105" s="204" t="s">
        <v>165</v>
      </c>
      <c r="D105" s="204" t="s">
        <v>123</v>
      </c>
      <c r="E105" s="205" t="s">
        <v>457</v>
      </c>
      <c r="F105" s="206" t="s">
        <v>458</v>
      </c>
      <c r="G105" s="207" t="s">
        <v>232</v>
      </c>
      <c r="H105" s="208">
        <v>1</v>
      </c>
      <c r="I105" s="209"/>
      <c r="J105" s="210">
        <f>ROUND(I105*H105,2)</f>
        <v>0</v>
      </c>
      <c r="K105" s="206" t="s">
        <v>138</v>
      </c>
      <c r="L105" s="44"/>
      <c r="M105" s="211" t="s">
        <v>19</v>
      </c>
      <c r="N105" s="212" t="s">
        <v>47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450</v>
      </c>
      <c r="AT105" s="215" t="s">
        <v>123</v>
      </c>
      <c r="AU105" s="215" t="s">
        <v>86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84</v>
      </c>
      <c r="BK105" s="216">
        <f>ROUND(I105*H105,2)</f>
        <v>0</v>
      </c>
      <c r="BL105" s="17" t="s">
        <v>450</v>
      </c>
      <c r="BM105" s="215" t="s">
        <v>459</v>
      </c>
    </row>
    <row r="106" s="2" customFormat="1">
      <c r="A106" s="38"/>
      <c r="B106" s="39"/>
      <c r="C106" s="40"/>
      <c r="D106" s="250" t="s">
        <v>140</v>
      </c>
      <c r="E106" s="40"/>
      <c r="F106" s="251" t="s">
        <v>460</v>
      </c>
      <c r="G106" s="40"/>
      <c r="H106" s="40"/>
      <c r="I106" s="252"/>
      <c r="J106" s="40"/>
      <c r="K106" s="40"/>
      <c r="L106" s="44"/>
      <c r="M106" s="253"/>
      <c r="N106" s="25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140</v>
      </c>
      <c r="AU106" s="17" t="s">
        <v>86</v>
      </c>
    </row>
    <row r="107" s="12" customFormat="1" ht="22.8" customHeight="1">
      <c r="A107" s="12"/>
      <c r="B107" s="188"/>
      <c r="C107" s="189"/>
      <c r="D107" s="190" t="s">
        <v>75</v>
      </c>
      <c r="E107" s="202" t="s">
        <v>461</v>
      </c>
      <c r="F107" s="202" t="s">
        <v>462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SUM(P108:P117)</f>
        <v>0</v>
      </c>
      <c r="Q107" s="196"/>
      <c r="R107" s="197">
        <f>SUM(R108:R117)</f>
        <v>0</v>
      </c>
      <c r="S107" s="196"/>
      <c r="T107" s="198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154</v>
      </c>
      <c r="AT107" s="200" t="s">
        <v>75</v>
      </c>
      <c r="AU107" s="200" t="s">
        <v>84</v>
      </c>
      <c r="AY107" s="199" t="s">
        <v>121</v>
      </c>
      <c r="BK107" s="201">
        <f>SUM(BK108:BK117)</f>
        <v>0</v>
      </c>
    </row>
    <row r="108" s="2" customFormat="1" ht="16.5" customHeight="1">
      <c r="A108" s="38"/>
      <c r="B108" s="39"/>
      <c r="C108" s="204" t="s">
        <v>177</v>
      </c>
      <c r="D108" s="204" t="s">
        <v>123</v>
      </c>
      <c r="E108" s="205" t="s">
        <v>463</v>
      </c>
      <c r="F108" s="206" t="s">
        <v>464</v>
      </c>
      <c r="G108" s="207" t="s">
        <v>232</v>
      </c>
      <c r="H108" s="208">
        <v>1</v>
      </c>
      <c r="I108" s="209"/>
      <c r="J108" s="210">
        <f>ROUND(I108*H108,2)</f>
        <v>0</v>
      </c>
      <c r="K108" s="206" t="s">
        <v>138</v>
      </c>
      <c r="L108" s="44"/>
      <c r="M108" s="211" t="s">
        <v>19</v>
      </c>
      <c r="N108" s="212" t="s">
        <v>47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450</v>
      </c>
      <c r="AT108" s="215" t="s">
        <v>123</v>
      </c>
      <c r="AU108" s="215" t="s">
        <v>86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84</v>
      </c>
      <c r="BK108" s="216">
        <f>ROUND(I108*H108,2)</f>
        <v>0</v>
      </c>
      <c r="BL108" s="17" t="s">
        <v>450</v>
      </c>
      <c r="BM108" s="215" t="s">
        <v>465</v>
      </c>
    </row>
    <row r="109" s="2" customFormat="1">
      <c r="A109" s="38"/>
      <c r="B109" s="39"/>
      <c r="C109" s="40"/>
      <c r="D109" s="250" t="s">
        <v>140</v>
      </c>
      <c r="E109" s="40"/>
      <c r="F109" s="251" t="s">
        <v>466</v>
      </c>
      <c r="G109" s="40"/>
      <c r="H109" s="40"/>
      <c r="I109" s="252"/>
      <c r="J109" s="40"/>
      <c r="K109" s="40"/>
      <c r="L109" s="44"/>
      <c r="M109" s="253"/>
      <c r="N109" s="25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140</v>
      </c>
      <c r="AU109" s="17" t="s">
        <v>86</v>
      </c>
    </row>
    <row r="110" s="2" customFormat="1" ht="16.5" customHeight="1">
      <c r="A110" s="38"/>
      <c r="B110" s="39"/>
      <c r="C110" s="204" t="s">
        <v>181</v>
      </c>
      <c r="D110" s="204" t="s">
        <v>123</v>
      </c>
      <c r="E110" s="205" t="s">
        <v>467</v>
      </c>
      <c r="F110" s="206" t="s">
        <v>468</v>
      </c>
      <c r="G110" s="207" t="s">
        <v>232</v>
      </c>
      <c r="H110" s="208">
        <v>5</v>
      </c>
      <c r="I110" s="209"/>
      <c r="J110" s="210">
        <f>ROUND(I110*H110,2)</f>
        <v>0</v>
      </c>
      <c r="K110" s="206" t="s">
        <v>138</v>
      </c>
      <c r="L110" s="44"/>
      <c r="M110" s="211" t="s">
        <v>19</v>
      </c>
      <c r="N110" s="212" t="s">
        <v>47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127</v>
      </c>
      <c r="AT110" s="215" t="s">
        <v>123</v>
      </c>
      <c r="AU110" s="215" t="s">
        <v>86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84</v>
      </c>
      <c r="BK110" s="216">
        <f>ROUND(I110*H110,2)</f>
        <v>0</v>
      </c>
      <c r="BL110" s="17" t="s">
        <v>127</v>
      </c>
      <c r="BM110" s="215" t="s">
        <v>469</v>
      </c>
    </row>
    <row r="111" s="2" customFormat="1">
      <c r="A111" s="38"/>
      <c r="B111" s="39"/>
      <c r="C111" s="40"/>
      <c r="D111" s="250" t="s">
        <v>140</v>
      </c>
      <c r="E111" s="40"/>
      <c r="F111" s="251" t="s">
        <v>470</v>
      </c>
      <c r="G111" s="40"/>
      <c r="H111" s="40"/>
      <c r="I111" s="252"/>
      <c r="J111" s="40"/>
      <c r="K111" s="40"/>
      <c r="L111" s="44"/>
      <c r="M111" s="253"/>
      <c r="N111" s="25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86</v>
      </c>
    </row>
    <row r="112" s="2" customFormat="1" ht="24.15" customHeight="1">
      <c r="A112" s="38"/>
      <c r="B112" s="39"/>
      <c r="C112" s="204" t="s">
        <v>186</v>
      </c>
      <c r="D112" s="204" t="s">
        <v>123</v>
      </c>
      <c r="E112" s="205" t="s">
        <v>471</v>
      </c>
      <c r="F112" s="206" t="s">
        <v>472</v>
      </c>
      <c r="G112" s="207" t="s">
        <v>232</v>
      </c>
      <c r="H112" s="208">
        <v>1</v>
      </c>
      <c r="I112" s="209"/>
      <c r="J112" s="210">
        <f>ROUND(I112*H112,2)</f>
        <v>0</v>
      </c>
      <c r="K112" s="206" t="s">
        <v>138</v>
      </c>
      <c r="L112" s="44"/>
      <c r="M112" s="211" t="s">
        <v>19</v>
      </c>
      <c r="N112" s="212" t="s">
        <v>47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450</v>
      </c>
      <c r="AT112" s="215" t="s">
        <v>123</v>
      </c>
      <c r="AU112" s="215" t="s">
        <v>86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84</v>
      </c>
      <c r="BK112" s="216">
        <f>ROUND(I112*H112,2)</f>
        <v>0</v>
      </c>
      <c r="BL112" s="17" t="s">
        <v>450</v>
      </c>
      <c r="BM112" s="215" t="s">
        <v>473</v>
      </c>
    </row>
    <row r="113" s="2" customFormat="1">
      <c r="A113" s="38"/>
      <c r="B113" s="39"/>
      <c r="C113" s="40"/>
      <c r="D113" s="250" t="s">
        <v>140</v>
      </c>
      <c r="E113" s="40"/>
      <c r="F113" s="251" t="s">
        <v>474</v>
      </c>
      <c r="G113" s="40"/>
      <c r="H113" s="40"/>
      <c r="I113" s="252"/>
      <c r="J113" s="40"/>
      <c r="K113" s="40"/>
      <c r="L113" s="44"/>
      <c r="M113" s="253"/>
      <c r="N113" s="25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86</v>
      </c>
    </row>
    <row r="114" s="2" customFormat="1" ht="16.5" customHeight="1">
      <c r="A114" s="38"/>
      <c r="B114" s="39"/>
      <c r="C114" s="204" t="s">
        <v>8</v>
      </c>
      <c r="D114" s="204" t="s">
        <v>123</v>
      </c>
      <c r="E114" s="205" t="s">
        <v>475</v>
      </c>
      <c r="F114" s="206" t="s">
        <v>476</v>
      </c>
      <c r="G114" s="207" t="s">
        <v>232</v>
      </c>
      <c r="H114" s="208">
        <v>1</v>
      </c>
      <c r="I114" s="209"/>
      <c r="J114" s="210">
        <f>ROUND(I114*H114,2)</f>
        <v>0</v>
      </c>
      <c r="K114" s="206" t="s">
        <v>138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127</v>
      </c>
      <c r="AT114" s="215" t="s">
        <v>123</v>
      </c>
      <c r="AU114" s="215" t="s">
        <v>86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84</v>
      </c>
      <c r="BK114" s="216">
        <f>ROUND(I114*H114,2)</f>
        <v>0</v>
      </c>
      <c r="BL114" s="17" t="s">
        <v>127</v>
      </c>
      <c r="BM114" s="215" t="s">
        <v>477</v>
      </c>
    </row>
    <row r="115" s="2" customFormat="1">
      <c r="A115" s="38"/>
      <c r="B115" s="39"/>
      <c r="C115" s="40"/>
      <c r="D115" s="250" t="s">
        <v>140</v>
      </c>
      <c r="E115" s="40"/>
      <c r="F115" s="251" t="s">
        <v>478</v>
      </c>
      <c r="G115" s="40"/>
      <c r="H115" s="40"/>
      <c r="I115" s="252"/>
      <c r="J115" s="40"/>
      <c r="K115" s="40"/>
      <c r="L115" s="44"/>
      <c r="M115" s="253"/>
      <c r="N115" s="25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140</v>
      </c>
      <c r="AU115" s="17" t="s">
        <v>86</v>
      </c>
    </row>
    <row r="116" s="2" customFormat="1" ht="16.5" customHeight="1">
      <c r="A116" s="38"/>
      <c r="B116" s="39"/>
      <c r="C116" s="204" t="s">
        <v>197</v>
      </c>
      <c r="D116" s="204" t="s">
        <v>123</v>
      </c>
      <c r="E116" s="205" t="s">
        <v>479</v>
      </c>
      <c r="F116" s="206" t="s">
        <v>480</v>
      </c>
      <c r="G116" s="207" t="s">
        <v>232</v>
      </c>
      <c r="H116" s="208">
        <v>1</v>
      </c>
      <c r="I116" s="209"/>
      <c r="J116" s="210">
        <f>ROUND(I116*H116,2)</f>
        <v>0</v>
      </c>
      <c r="K116" s="206" t="s">
        <v>138</v>
      </c>
      <c r="L116" s="44"/>
      <c r="M116" s="211" t="s">
        <v>19</v>
      </c>
      <c r="N116" s="212" t="s">
        <v>47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127</v>
      </c>
      <c r="AT116" s="215" t="s">
        <v>123</v>
      </c>
      <c r="AU116" s="215" t="s">
        <v>86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84</v>
      </c>
      <c r="BK116" s="216">
        <f>ROUND(I116*H116,2)</f>
        <v>0</v>
      </c>
      <c r="BL116" s="17" t="s">
        <v>127</v>
      </c>
      <c r="BM116" s="215" t="s">
        <v>481</v>
      </c>
    </row>
    <row r="117" s="2" customFormat="1">
      <c r="A117" s="38"/>
      <c r="B117" s="39"/>
      <c r="C117" s="40"/>
      <c r="D117" s="250" t="s">
        <v>140</v>
      </c>
      <c r="E117" s="40"/>
      <c r="F117" s="251" t="s">
        <v>482</v>
      </c>
      <c r="G117" s="40"/>
      <c r="H117" s="40"/>
      <c r="I117" s="252"/>
      <c r="J117" s="40"/>
      <c r="K117" s="40"/>
      <c r="L117" s="44"/>
      <c r="M117" s="253"/>
      <c r="N117" s="25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140</v>
      </c>
      <c r="AU117" s="17" t="s">
        <v>86</v>
      </c>
    </row>
    <row r="118" s="12" customFormat="1" ht="22.8" customHeight="1">
      <c r="A118" s="12"/>
      <c r="B118" s="188"/>
      <c r="C118" s="189"/>
      <c r="D118" s="190" t="s">
        <v>75</v>
      </c>
      <c r="E118" s="202" t="s">
        <v>483</v>
      </c>
      <c r="F118" s="202" t="s">
        <v>484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SUM(P119:P120)</f>
        <v>0</v>
      </c>
      <c r="Q118" s="196"/>
      <c r="R118" s="197">
        <f>SUM(R119:R120)</f>
        <v>0</v>
      </c>
      <c r="S118" s="196"/>
      <c r="T118" s="198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154</v>
      </c>
      <c r="AT118" s="200" t="s">
        <v>75</v>
      </c>
      <c r="AU118" s="200" t="s">
        <v>84</v>
      </c>
      <c r="AY118" s="199" t="s">
        <v>121</v>
      </c>
      <c r="BK118" s="201">
        <f>SUM(BK119:BK120)</f>
        <v>0</v>
      </c>
    </row>
    <row r="119" s="2" customFormat="1" ht="21.75" customHeight="1">
      <c r="A119" s="38"/>
      <c r="B119" s="39"/>
      <c r="C119" s="204" t="s">
        <v>202</v>
      </c>
      <c r="D119" s="204" t="s">
        <v>123</v>
      </c>
      <c r="E119" s="205" t="s">
        <v>485</v>
      </c>
      <c r="F119" s="206" t="s">
        <v>486</v>
      </c>
      <c r="G119" s="207" t="s">
        <v>232</v>
      </c>
      <c r="H119" s="208">
        <v>1</v>
      </c>
      <c r="I119" s="209"/>
      <c r="J119" s="210">
        <f>ROUND(I119*H119,2)</f>
        <v>0</v>
      </c>
      <c r="K119" s="206" t="s">
        <v>138</v>
      </c>
      <c r="L119" s="44"/>
      <c r="M119" s="211" t="s">
        <v>19</v>
      </c>
      <c r="N119" s="212" t="s">
        <v>47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450</v>
      </c>
      <c r="AT119" s="215" t="s">
        <v>123</v>
      </c>
      <c r="AU119" s="215" t="s">
        <v>86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84</v>
      </c>
      <c r="BK119" s="216">
        <f>ROUND(I119*H119,2)</f>
        <v>0</v>
      </c>
      <c r="BL119" s="17" t="s">
        <v>450</v>
      </c>
      <c r="BM119" s="215" t="s">
        <v>487</v>
      </c>
    </row>
    <row r="120" s="2" customFormat="1">
      <c r="A120" s="38"/>
      <c r="B120" s="39"/>
      <c r="C120" s="40"/>
      <c r="D120" s="250" t="s">
        <v>140</v>
      </c>
      <c r="E120" s="40"/>
      <c r="F120" s="251" t="s">
        <v>488</v>
      </c>
      <c r="G120" s="40"/>
      <c r="H120" s="40"/>
      <c r="I120" s="252"/>
      <c r="J120" s="40"/>
      <c r="K120" s="40"/>
      <c r="L120" s="44"/>
      <c r="M120" s="253"/>
      <c r="N120" s="25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140</v>
      </c>
      <c r="AU120" s="17" t="s">
        <v>86</v>
      </c>
    </row>
    <row r="121" s="12" customFormat="1" ht="22.8" customHeight="1">
      <c r="A121" s="12"/>
      <c r="B121" s="188"/>
      <c r="C121" s="189"/>
      <c r="D121" s="190" t="s">
        <v>75</v>
      </c>
      <c r="E121" s="202" t="s">
        <v>489</v>
      </c>
      <c r="F121" s="202" t="s">
        <v>490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SUM(P122:P123)</f>
        <v>0</v>
      </c>
      <c r="Q121" s="196"/>
      <c r="R121" s="197">
        <f>SUM(R122:R123)</f>
        <v>0</v>
      </c>
      <c r="S121" s="196"/>
      <c r="T121" s="19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154</v>
      </c>
      <c r="AT121" s="200" t="s">
        <v>75</v>
      </c>
      <c r="AU121" s="200" t="s">
        <v>84</v>
      </c>
      <c r="AY121" s="199" t="s">
        <v>121</v>
      </c>
      <c r="BK121" s="201">
        <f>SUM(BK122:BK123)</f>
        <v>0</v>
      </c>
    </row>
    <row r="122" s="2" customFormat="1" ht="21.75" customHeight="1">
      <c r="A122" s="38"/>
      <c r="B122" s="39"/>
      <c r="C122" s="204" t="s">
        <v>207</v>
      </c>
      <c r="D122" s="204" t="s">
        <v>123</v>
      </c>
      <c r="E122" s="205" t="s">
        <v>491</v>
      </c>
      <c r="F122" s="206" t="s">
        <v>492</v>
      </c>
      <c r="G122" s="207" t="s">
        <v>493</v>
      </c>
      <c r="H122" s="208">
        <v>1</v>
      </c>
      <c r="I122" s="209"/>
      <c r="J122" s="210">
        <f>ROUND(I122*H122,2)</f>
        <v>0</v>
      </c>
      <c r="K122" s="206" t="s">
        <v>494</v>
      </c>
      <c r="L122" s="44"/>
      <c r="M122" s="211" t="s">
        <v>19</v>
      </c>
      <c r="N122" s="212" t="s">
        <v>47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450</v>
      </c>
      <c r="AT122" s="215" t="s">
        <v>123</v>
      </c>
      <c r="AU122" s="215" t="s">
        <v>86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450</v>
      </c>
      <c r="BM122" s="215" t="s">
        <v>495</v>
      </c>
    </row>
    <row r="123" s="2" customFormat="1">
      <c r="A123" s="38"/>
      <c r="B123" s="39"/>
      <c r="C123" s="40"/>
      <c r="D123" s="250" t="s">
        <v>140</v>
      </c>
      <c r="E123" s="40"/>
      <c r="F123" s="251" t="s">
        <v>496</v>
      </c>
      <c r="G123" s="40"/>
      <c r="H123" s="40"/>
      <c r="I123" s="252"/>
      <c r="J123" s="40"/>
      <c r="K123" s="40"/>
      <c r="L123" s="44"/>
      <c r="M123" s="253"/>
      <c r="N123" s="25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140</v>
      </c>
      <c r="AU123" s="17" t="s">
        <v>86</v>
      </c>
    </row>
    <row r="124" s="12" customFormat="1" ht="22.8" customHeight="1">
      <c r="A124" s="12"/>
      <c r="B124" s="188"/>
      <c r="C124" s="189"/>
      <c r="D124" s="190" t="s">
        <v>75</v>
      </c>
      <c r="E124" s="202" t="s">
        <v>497</v>
      </c>
      <c r="F124" s="202" t="s">
        <v>498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SUM(P125:P128)</f>
        <v>0</v>
      </c>
      <c r="Q124" s="196"/>
      <c r="R124" s="197">
        <f>SUM(R125:R128)</f>
        <v>0</v>
      </c>
      <c r="S124" s="196"/>
      <c r="T124" s="198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154</v>
      </c>
      <c r="AT124" s="200" t="s">
        <v>75</v>
      </c>
      <c r="AU124" s="200" t="s">
        <v>84</v>
      </c>
      <c r="AY124" s="199" t="s">
        <v>121</v>
      </c>
      <c r="BK124" s="201">
        <f>SUM(BK125:BK128)</f>
        <v>0</v>
      </c>
    </row>
    <row r="125" s="2" customFormat="1" ht="16.5" customHeight="1">
      <c r="A125" s="38"/>
      <c r="B125" s="39"/>
      <c r="C125" s="204" t="s">
        <v>189</v>
      </c>
      <c r="D125" s="204" t="s">
        <v>123</v>
      </c>
      <c r="E125" s="205" t="s">
        <v>499</v>
      </c>
      <c r="F125" s="206" t="s">
        <v>500</v>
      </c>
      <c r="G125" s="207" t="s">
        <v>232</v>
      </c>
      <c r="H125" s="208">
        <v>1</v>
      </c>
      <c r="I125" s="209"/>
      <c r="J125" s="210">
        <f>ROUND(I125*H125,2)</f>
        <v>0</v>
      </c>
      <c r="K125" s="206" t="s">
        <v>138</v>
      </c>
      <c r="L125" s="44"/>
      <c r="M125" s="211" t="s">
        <v>19</v>
      </c>
      <c r="N125" s="212" t="s">
        <v>47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450</v>
      </c>
      <c r="AT125" s="215" t="s">
        <v>123</v>
      </c>
      <c r="AU125" s="215" t="s">
        <v>86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84</v>
      </c>
      <c r="BK125" s="216">
        <f>ROUND(I125*H125,2)</f>
        <v>0</v>
      </c>
      <c r="BL125" s="17" t="s">
        <v>450</v>
      </c>
      <c r="BM125" s="215" t="s">
        <v>501</v>
      </c>
    </row>
    <row r="126" s="2" customFormat="1">
      <c r="A126" s="38"/>
      <c r="B126" s="39"/>
      <c r="C126" s="40"/>
      <c r="D126" s="250" t="s">
        <v>140</v>
      </c>
      <c r="E126" s="40"/>
      <c r="F126" s="251" t="s">
        <v>502</v>
      </c>
      <c r="G126" s="40"/>
      <c r="H126" s="40"/>
      <c r="I126" s="252"/>
      <c r="J126" s="40"/>
      <c r="K126" s="40"/>
      <c r="L126" s="44"/>
      <c r="M126" s="253"/>
      <c r="N126" s="25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140</v>
      </c>
      <c r="AU126" s="17" t="s">
        <v>86</v>
      </c>
    </row>
    <row r="127" s="13" customFormat="1">
      <c r="A127" s="13"/>
      <c r="B127" s="217"/>
      <c r="C127" s="218"/>
      <c r="D127" s="219" t="s">
        <v>129</v>
      </c>
      <c r="E127" s="220" t="s">
        <v>19</v>
      </c>
      <c r="F127" s="221" t="s">
        <v>503</v>
      </c>
      <c r="G127" s="218"/>
      <c r="H127" s="220" t="s">
        <v>19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129</v>
      </c>
      <c r="AU127" s="227" t="s">
        <v>86</v>
      </c>
      <c r="AV127" s="13" t="s">
        <v>84</v>
      </c>
      <c r="AW127" s="13" t="s">
        <v>37</v>
      </c>
      <c r="AX127" s="13" t="s">
        <v>76</v>
      </c>
      <c r="AY127" s="227" t="s">
        <v>121</v>
      </c>
    </row>
    <row r="128" s="14" customFormat="1">
      <c r="A128" s="14"/>
      <c r="B128" s="228"/>
      <c r="C128" s="229"/>
      <c r="D128" s="219" t="s">
        <v>129</v>
      </c>
      <c r="E128" s="230" t="s">
        <v>19</v>
      </c>
      <c r="F128" s="231" t="s">
        <v>84</v>
      </c>
      <c r="G128" s="229"/>
      <c r="H128" s="232">
        <v>1</v>
      </c>
      <c r="I128" s="233"/>
      <c r="J128" s="229"/>
      <c r="K128" s="229"/>
      <c r="L128" s="234"/>
      <c r="M128" s="265"/>
      <c r="N128" s="266"/>
      <c r="O128" s="266"/>
      <c r="P128" s="266"/>
      <c r="Q128" s="266"/>
      <c r="R128" s="266"/>
      <c r="S128" s="266"/>
      <c r="T128" s="26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8" t="s">
        <v>129</v>
      </c>
      <c r="AU128" s="238" t="s">
        <v>86</v>
      </c>
      <c r="AV128" s="14" t="s">
        <v>86</v>
      </c>
      <c r="AW128" s="14" t="s">
        <v>37</v>
      </c>
      <c r="AX128" s="14" t="s">
        <v>84</v>
      </c>
      <c r="AY128" s="238" t="s">
        <v>121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D3YnWyfzJ3i/gbX+U9MTHNcYO4P6xjpA/iKtxFTjN+y2OYdVxDq6burXIlGlVRAMYFS4Lonqvj4gcZ2KKwVm3g==" hashValue="eva0A3MPPkbmcHVgKNS8Jn047Sd4J3i2OKaVfyI9lBrDLShyhMQNeb/TnQuUF3CM8NswjsjeMBmSPpGstGPurw==" algorithmName="SHA-512" password="CC35"/>
  <autoFilter ref="C85:K12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2103000"/>
    <hyperlink ref="F92" r:id="rId2" display="https://podminky.urs.cz/item/CS_URS_2024_02/012203000"/>
    <hyperlink ref="F94" r:id="rId3" display="https://podminky.urs.cz/item/CS_URS_2024_02/012303000"/>
    <hyperlink ref="F96" r:id="rId4" display="https://podminky.urs.cz/item/CS_URS_2024_02/013254000"/>
    <hyperlink ref="F100" r:id="rId5" display="https://podminky.urs.cz/item/CS_URS_2024_02/030001000"/>
    <hyperlink ref="F102" r:id="rId6" display="https://podminky.urs.cz/item/CS_URS_2024_02/034103000"/>
    <hyperlink ref="F104" r:id="rId7" display="https://podminky.urs.cz/item/CS_URS_2024_02/034303000"/>
    <hyperlink ref="F106" r:id="rId8" display="https://podminky.urs.cz/item/CS_URS_2024_02/034503000"/>
    <hyperlink ref="F109" r:id="rId9" display="https://podminky.urs.cz/item/CS_URS_2024_02/041002000"/>
    <hyperlink ref="F111" r:id="rId10" display="https://podminky.urs.cz/item/CS_URS_2024_02/043154000"/>
    <hyperlink ref="F113" r:id="rId11" display="https://podminky.urs.cz/item/CS_URS_2024_02/044002000"/>
    <hyperlink ref="F115" r:id="rId12" display="https://podminky.urs.cz/item/CS_URS_2024_02/045203000"/>
    <hyperlink ref="F117" r:id="rId13" display="https://podminky.urs.cz/item/CS_URS_2024_02/045303000"/>
    <hyperlink ref="F120" r:id="rId14" display="https://podminky.urs.cz/item/CS_URS_2024_02/065002000"/>
    <hyperlink ref="F123" r:id="rId15" display="https://podminky.urs.cz/item/CS_URS_2024_01/072103001"/>
    <hyperlink ref="F126" r:id="rId16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2024-08-20T17:01:48Z</dcterms:created>
  <dcterms:modified xsi:type="dcterms:W3CDTF">2024-08-20T17:01:50Z</dcterms:modified>
</cp:coreProperties>
</file>