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VIKTORKA OVÁL, TRÁVA/"/>
    </mc:Choice>
  </mc:AlternateContent>
  <xr:revisionPtr revIDLastSave="0" documentId="8_{16A91C26-7452-4658-839C-93A304710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 - Fotbalové hřiště" sheetId="2" r:id="rId2"/>
    <sheet name="D.2 - Atletický ovál" sheetId="3" r:id="rId3"/>
    <sheet name="x - VRN" sheetId="4" r:id="rId4"/>
  </sheets>
  <definedNames>
    <definedName name="_xlnm._FilterDatabase" localSheetId="1" hidden="1">'D.1 - Fotbalové hřiště'!$C$84:$K$155</definedName>
    <definedName name="_xlnm._FilterDatabase" localSheetId="2" hidden="1">'D.2 - Atletický ovál'!$C$87:$K$174</definedName>
    <definedName name="_xlnm._FilterDatabase" localSheetId="3" hidden="1">'x - VRN'!$C$85:$K$128</definedName>
    <definedName name="_xlnm.Print_Titles" localSheetId="1">'D.1 - Fotbalové hřiště'!$84:$84</definedName>
    <definedName name="_xlnm.Print_Titles" localSheetId="2">'D.2 - Atletický ovál'!$87:$87</definedName>
    <definedName name="_xlnm.Print_Titles" localSheetId="0">'Rekapitulace stavby'!$52:$52</definedName>
    <definedName name="_xlnm.Print_Titles" localSheetId="3">'x - VRN'!$85:$85</definedName>
    <definedName name="_xlnm.Print_Area" localSheetId="1">'D.1 - Fotbalové hřiště'!$C$4:$J$39,'D.1 - Fotbalové hřiště'!$C$72:$K$155</definedName>
    <definedName name="_xlnm.Print_Area" localSheetId="2">'D.2 - Atletický ovál'!$C$4:$J$39,'D.2 - Atletický ovál'!$C$75:$K$174</definedName>
    <definedName name="_xlnm.Print_Area" localSheetId="0">'Rekapitulace stavby'!$D$4:$AO$36,'Rekapitulace stavby'!$C$42:$AQ$58</definedName>
    <definedName name="_xlnm.Print_Area" localSheetId="3">'x - VRN'!$C$4:$J$39,'x - VRN'!$C$73:$K$128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25" i="4"/>
  <c r="BH125" i="4"/>
  <c r="BG125" i="4"/>
  <c r="BF125" i="4"/>
  <c r="T125" i="4"/>
  <c r="T124" i="4" s="1"/>
  <c r="R125" i="4"/>
  <c r="R124" i="4" s="1"/>
  <c r="P125" i="4"/>
  <c r="P124" i="4" s="1"/>
  <c r="BI122" i="4"/>
  <c r="BH122" i="4"/>
  <c r="BG122" i="4"/>
  <c r="BF122" i="4"/>
  <c r="T122" i="4"/>
  <c r="T121" i="4" s="1"/>
  <c r="R122" i="4"/>
  <c r="R121" i="4" s="1"/>
  <c r="P122" i="4"/>
  <c r="P121" i="4" s="1"/>
  <c r="BI119" i="4"/>
  <c r="BH119" i="4"/>
  <c r="BG119" i="4"/>
  <c r="BF119" i="4"/>
  <c r="T119" i="4"/>
  <c r="T118" i="4" s="1"/>
  <c r="R119" i="4"/>
  <c r="R118" i="4" s="1"/>
  <c r="P119" i="4"/>
  <c r="P118" i="4" s="1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J82" i="4"/>
  <c r="F82" i="4"/>
  <c r="F80" i="4"/>
  <c r="E78" i="4"/>
  <c r="J54" i="4"/>
  <c r="F54" i="4"/>
  <c r="F52" i="4"/>
  <c r="E50" i="4"/>
  <c r="J24" i="4"/>
  <c r="E24" i="4"/>
  <c r="J55" i="4" s="1"/>
  <c r="J23" i="4"/>
  <c r="J18" i="4"/>
  <c r="E18" i="4"/>
  <c r="F83" i="4" s="1"/>
  <c r="J17" i="4"/>
  <c r="J12" i="4"/>
  <c r="J52" i="4"/>
  <c r="E7" i="4"/>
  <c r="E76" i="4"/>
  <c r="J37" i="3"/>
  <c r="J36" i="3"/>
  <c r="AY56" i="1" s="1"/>
  <c r="J35" i="3"/>
  <c r="AX56" i="1" s="1"/>
  <c r="BI170" i="3"/>
  <c r="BH170" i="3"/>
  <c r="BG170" i="3"/>
  <c r="BF170" i="3"/>
  <c r="T170" i="3"/>
  <c r="T169" i="3" s="1"/>
  <c r="R170" i="3"/>
  <c r="R169" i="3" s="1"/>
  <c r="P170" i="3"/>
  <c r="P169" i="3" s="1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T109" i="3"/>
  <c r="R110" i="3"/>
  <c r="R109" i="3"/>
  <c r="P110" i="3"/>
  <c r="P109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T90" i="3" s="1"/>
  <c r="R91" i="3"/>
  <c r="R90" i="3" s="1"/>
  <c r="P91" i="3"/>
  <c r="P90" i="3" s="1"/>
  <c r="J84" i="3"/>
  <c r="F84" i="3"/>
  <c r="F82" i="3"/>
  <c r="E80" i="3"/>
  <c r="J54" i="3"/>
  <c r="F54" i="3"/>
  <c r="F52" i="3"/>
  <c r="E50" i="3"/>
  <c r="J24" i="3"/>
  <c r="E24" i="3"/>
  <c r="J85" i="3"/>
  <c r="J23" i="3"/>
  <c r="J18" i="3"/>
  <c r="E18" i="3"/>
  <c r="F85" i="3"/>
  <c r="J17" i="3"/>
  <c r="J12" i="3"/>
  <c r="J82" i="3" s="1"/>
  <c r="E7" i="3"/>
  <c r="E48" i="3" s="1"/>
  <c r="J37" i="2"/>
  <c r="J36" i="2"/>
  <c r="AY55" i="1"/>
  <c r="J35" i="2"/>
  <c r="AX55" i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T142" i="2" s="1"/>
  <c r="R143" i="2"/>
  <c r="R142" i="2" s="1"/>
  <c r="P143" i="2"/>
  <c r="P142" i="2" s="1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82" i="2"/>
  <c r="J23" i="2"/>
  <c r="J18" i="2"/>
  <c r="E18" i="2"/>
  <c r="F55" i="2"/>
  <c r="J17" i="2"/>
  <c r="J12" i="2"/>
  <c r="J79" i="2" s="1"/>
  <c r="E7" i="2"/>
  <c r="E48" i="2" s="1"/>
  <c r="L50" i="1"/>
  <c r="AM50" i="1"/>
  <c r="AM49" i="1"/>
  <c r="L49" i="1"/>
  <c r="AM47" i="1"/>
  <c r="L47" i="1"/>
  <c r="L45" i="1"/>
  <c r="L44" i="1"/>
  <c r="J137" i="2"/>
  <c r="BK120" i="2"/>
  <c r="BK124" i="2"/>
  <c r="BK102" i="2"/>
  <c r="BK118" i="2"/>
  <c r="J94" i="2"/>
  <c r="BK159" i="3"/>
  <c r="J129" i="3"/>
  <c r="J124" i="3"/>
  <c r="J145" i="3"/>
  <c r="J165" i="3"/>
  <c r="J143" i="3"/>
  <c r="J155" i="3"/>
  <c r="J159" i="3"/>
  <c r="J110" i="4"/>
  <c r="BK122" i="4"/>
  <c r="J151" i="2"/>
  <c r="BK133" i="2"/>
  <c r="J152" i="2"/>
  <c r="BK122" i="2"/>
  <c r="J96" i="2"/>
  <c r="BK116" i="2"/>
  <c r="J128" i="2"/>
  <c r="BK165" i="3"/>
  <c r="J136" i="3"/>
  <c r="J140" i="3"/>
  <c r="J163" i="3"/>
  <c r="J127" i="3"/>
  <c r="BK136" i="3"/>
  <c r="BK127" i="3"/>
  <c r="BK112" i="4"/>
  <c r="BK93" i="4"/>
  <c r="J108" i="4"/>
  <c r="J119" i="4"/>
  <c r="J89" i="4"/>
  <c r="J95" i="4"/>
  <c r="BK114" i="4"/>
  <c r="BK95" i="4"/>
  <c r="BK143" i="2"/>
  <c r="BK128" i="2"/>
  <c r="J147" i="2"/>
  <c r="BK113" i="2"/>
  <c r="J140" i="2"/>
  <c r="J104" i="2"/>
  <c r="BK143" i="3"/>
  <c r="BK161" i="3"/>
  <c r="BK95" i="3"/>
  <c r="BK125" i="3"/>
  <c r="BK155" i="3"/>
  <c r="J93" i="3"/>
  <c r="BK151" i="3"/>
  <c r="BK110" i="3"/>
  <c r="J122" i="3"/>
  <c r="BK116" i="4"/>
  <c r="J101" i="4"/>
  <c r="J138" i="2"/>
  <c r="J107" i="2"/>
  <c r="J133" i="2"/>
  <c r="BK107" i="2"/>
  <c r="BK151" i="2"/>
  <c r="BK109" i="2"/>
  <c r="J88" i="2"/>
  <c r="J151" i="3"/>
  <c r="J125" i="3"/>
  <c r="BK148" i="3"/>
  <c r="BK91" i="3"/>
  <c r="J114" i="3"/>
  <c r="BK104" i="3"/>
  <c r="J134" i="3"/>
  <c r="BK167" i="3"/>
  <c r="J125" i="4"/>
  <c r="J93" i="4"/>
  <c r="BK101" i="4"/>
  <c r="BK96" i="2"/>
  <c r="J130" i="2"/>
  <c r="J111" i="2"/>
  <c r="J120" i="2"/>
  <c r="BK152" i="2"/>
  <c r="J114" i="2"/>
  <c r="J102" i="2"/>
  <c r="BK163" i="3"/>
  <c r="BK129" i="3"/>
  <c r="J161" i="3"/>
  <c r="J102" i="3"/>
  <c r="J117" i="3"/>
  <c r="BK102" i="3"/>
  <c r="BK122" i="3"/>
  <c r="J118" i="3"/>
  <c r="BK89" i="4"/>
  <c r="BK105" i="4"/>
  <c r="AS54" i="1"/>
  <c r="J116" i="2"/>
  <c r="BK140" i="2"/>
  <c r="BK114" i="2"/>
  <c r="BK88" i="2"/>
  <c r="J113" i="2"/>
  <c r="BK111" i="2"/>
  <c r="J170" i="3"/>
  <c r="J153" i="3"/>
  <c r="J110" i="3"/>
  <c r="J116" i="3"/>
  <c r="BK140" i="3"/>
  <c r="J148" i="3"/>
  <c r="J95" i="3"/>
  <c r="BK170" i="3"/>
  <c r="J123" i="3"/>
  <c r="J114" i="4"/>
  <c r="J99" i="4"/>
  <c r="J122" i="2"/>
  <c r="J143" i="2"/>
  <c r="J118" i="2"/>
  <c r="J99" i="2"/>
  <c r="BK130" i="2"/>
  <c r="BK99" i="2"/>
  <c r="BK153" i="3"/>
  <c r="BK93" i="3"/>
  <c r="J91" i="3"/>
  <c r="J167" i="3"/>
  <c r="J104" i="3"/>
  <c r="BK108" i="3"/>
  <c r="BK123" i="3"/>
  <c r="BK134" i="3"/>
  <c r="BK114" i="3"/>
  <c r="J112" i="4"/>
  <c r="BK110" i="4"/>
  <c r="BK91" i="4"/>
  <c r="J103" i="4"/>
  <c r="J105" i="4"/>
  <c r="BK103" i="4"/>
  <c r="BK147" i="2"/>
  <c r="J124" i="2"/>
  <c r="BK104" i="2"/>
  <c r="BK137" i="2"/>
  <c r="J109" i="2"/>
  <c r="BK138" i="2"/>
  <c r="BK94" i="2"/>
  <c r="BK118" i="3"/>
  <c r="BK116" i="3"/>
  <c r="BK120" i="3"/>
  <c r="J108" i="3"/>
  <c r="BK117" i="3"/>
  <c r="BK124" i="3"/>
  <c r="BK145" i="3"/>
  <c r="J120" i="3"/>
  <c r="J91" i="4"/>
  <c r="BK119" i="4"/>
  <c r="BK125" i="4"/>
  <c r="J122" i="4"/>
  <c r="BK99" i="4"/>
  <c r="BK108" i="4"/>
  <c r="J116" i="4"/>
  <c r="BK123" i="2" l="1"/>
  <c r="J123" i="2"/>
  <c r="J62" i="2"/>
  <c r="P92" i="3"/>
  <c r="P89" i="3" s="1"/>
  <c r="P88" i="3" s="1"/>
  <c r="AU56" i="1" s="1"/>
  <c r="BK133" i="3"/>
  <c r="J133" i="3" s="1"/>
  <c r="J67" i="3" s="1"/>
  <c r="T123" i="2"/>
  <c r="R146" i="2"/>
  <c r="R145" i="2" s="1"/>
  <c r="BK92" i="3"/>
  <c r="J92" i="3"/>
  <c r="J62" i="3"/>
  <c r="T133" i="3"/>
  <c r="R123" i="2"/>
  <c r="P146" i="2"/>
  <c r="P145" i="2"/>
  <c r="P101" i="3"/>
  <c r="R113" i="3"/>
  <c r="BK98" i="4"/>
  <c r="J98" i="4"/>
  <c r="J62" i="4" s="1"/>
  <c r="R107" i="4"/>
  <c r="T87" i="2"/>
  <c r="T86" i="2"/>
  <c r="T101" i="3"/>
  <c r="BK113" i="3"/>
  <c r="J113" i="3"/>
  <c r="J66" i="3"/>
  <c r="P88" i="4"/>
  <c r="P107" i="4"/>
  <c r="R87" i="2"/>
  <c r="R86" i="2"/>
  <c r="T92" i="3"/>
  <c r="T89" i="3"/>
  <c r="R133" i="3"/>
  <c r="R88" i="4"/>
  <c r="T98" i="4"/>
  <c r="BK87" i="2"/>
  <c r="J87" i="2" s="1"/>
  <c r="J61" i="2" s="1"/>
  <c r="R101" i="3"/>
  <c r="T113" i="3"/>
  <c r="T112" i="3" s="1"/>
  <c r="T88" i="3" s="1"/>
  <c r="BK88" i="4"/>
  <c r="R98" i="4"/>
  <c r="P123" i="2"/>
  <c r="BK146" i="2"/>
  <c r="J146" i="2"/>
  <c r="J65" i="2"/>
  <c r="R92" i="3"/>
  <c r="R89" i="3" s="1"/>
  <c r="P133" i="3"/>
  <c r="T88" i="4"/>
  <c r="BK107" i="4"/>
  <c r="J107" i="4" s="1"/>
  <c r="J63" i="4" s="1"/>
  <c r="P87" i="2"/>
  <c r="P86" i="2"/>
  <c r="P85" i="2" s="1"/>
  <c r="AU55" i="1" s="1"/>
  <c r="T146" i="2"/>
  <c r="T145" i="2"/>
  <c r="BK101" i="3"/>
  <c r="J101" i="3"/>
  <c r="J63" i="3"/>
  <c r="P113" i="3"/>
  <c r="P112" i="3" s="1"/>
  <c r="P98" i="4"/>
  <c r="T107" i="4"/>
  <c r="BK169" i="3"/>
  <c r="J169" i="3" s="1"/>
  <c r="J68" i="3" s="1"/>
  <c r="BK124" i="4"/>
  <c r="J124" i="4"/>
  <c r="J66" i="4" s="1"/>
  <c r="BK118" i="4"/>
  <c r="J118" i="4"/>
  <c r="J64" i="4"/>
  <c r="J52" i="3"/>
  <c r="BK142" i="2"/>
  <c r="J142" i="2"/>
  <c r="J63" i="2"/>
  <c r="BK90" i="3"/>
  <c r="J90" i="3"/>
  <c r="J61" i="3"/>
  <c r="BK109" i="3"/>
  <c r="J109" i="3" s="1"/>
  <c r="J64" i="3" s="1"/>
  <c r="BK121" i="4"/>
  <c r="J121" i="4"/>
  <c r="J65" i="4" s="1"/>
  <c r="F55" i="4"/>
  <c r="J80" i="4"/>
  <c r="BK112" i="3"/>
  <c r="J112" i="3" s="1"/>
  <c r="J65" i="3" s="1"/>
  <c r="BE93" i="4"/>
  <c r="BE105" i="4"/>
  <c r="BE108" i="4"/>
  <c r="BE110" i="4"/>
  <c r="BE112" i="4"/>
  <c r="BE114" i="4"/>
  <c r="BE125" i="4"/>
  <c r="J83" i="4"/>
  <c r="BE101" i="4"/>
  <c r="BE103" i="4"/>
  <c r="BE116" i="4"/>
  <c r="E48" i="4"/>
  <c r="BE89" i="4"/>
  <c r="BE91" i="4"/>
  <c r="BE95" i="4"/>
  <c r="BE99" i="4"/>
  <c r="BE119" i="4"/>
  <c r="BE122" i="4"/>
  <c r="BE91" i="3"/>
  <c r="BE104" i="3"/>
  <c r="BE151" i="3"/>
  <c r="BE170" i="3"/>
  <c r="F55" i="3"/>
  <c r="BE117" i="3"/>
  <c r="BE145" i="3"/>
  <c r="BE167" i="3"/>
  <c r="BE120" i="3"/>
  <c r="BE122" i="3"/>
  <c r="BE124" i="3"/>
  <c r="BE153" i="3"/>
  <c r="BE155" i="3"/>
  <c r="BE159" i="3"/>
  <c r="BE161" i="3"/>
  <c r="BE165" i="3"/>
  <c r="BE116" i="3"/>
  <c r="BE118" i="3"/>
  <c r="BE125" i="3"/>
  <c r="BE127" i="3"/>
  <c r="BE129" i="3"/>
  <c r="E78" i="3"/>
  <c r="BE93" i="3"/>
  <c r="BE123" i="3"/>
  <c r="BE134" i="3"/>
  <c r="BE148" i="3"/>
  <c r="J55" i="3"/>
  <c r="BE102" i="3"/>
  <c r="BE108" i="3"/>
  <c r="BE110" i="3"/>
  <c r="BE114" i="3"/>
  <c r="BE136" i="3"/>
  <c r="BE140" i="3"/>
  <c r="BE143" i="3"/>
  <c r="BE95" i="3"/>
  <c r="BE163" i="3"/>
  <c r="BE113" i="2"/>
  <c r="BE133" i="2"/>
  <c r="J55" i="2"/>
  <c r="BE104" i="2"/>
  <c r="BE118" i="2"/>
  <c r="BE120" i="2"/>
  <c r="BE122" i="2"/>
  <c r="BE124" i="2"/>
  <c r="BE140" i="2"/>
  <c r="BE143" i="2"/>
  <c r="BE147" i="2"/>
  <c r="J52" i="2"/>
  <c r="F82" i="2"/>
  <c r="BE96" i="2"/>
  <c r="BE99" i="2"/>
  <c r="BE102" i="2"/>
  <c r="E75" i="2"/>
  <c r="BE109" i="2"/>
  <c r="BE111" i="2"/>
  <c r="BE130" i="2"/>
  <c r="BE137" i="2"/>
  <c r="BE151" i="2"/>
  <c r="BE107" i="2"/>
  <c r="BE114" i="2"/>
  <c r="BE116" i="2"/>
  <c r="BE128" i="2"/>
  <c r="BE138" i="2"/>
  <c r="BE152" i="2"/>
  <c r="BE88" i="2"/>
  <c r="BE94" i="2"/>
  <c r="J34" i="3"/>
  <c r="AW56" i="1" s="1"/>
  <c r="F34" i="4"/>
  <c r="BA57" i="1"/>
  <c r="F36" i="2"/>
  <c r="BC55" i="1" s="1"/>
  <c r="J34" i="2"/>
  <c r="AW55" i="1"/>
  <c r="F36" i="3"/>
  <c r="BC56" i="1" s="1"/>
  <c r="F34" i="3"/>
  <c r="BA56" i="1"/>
  <c r="F36" i="4"/>
  <c r="BC57" i="1" s="1"/>
  <c r="F37" i="2"/>
  <c r="BD55" i="1"/>
  <c r="F37" i="4"/>
  <c r="BD57" i="1" s="1"/>
  <c r="F34" i="2"/>
  <c r="BA55" i="1"/>
  <c r="J34" i="4"/>
  <c r="AW57" i="1" s="1"/>
  <c r="F35" i="3"/>
  <c r="BB56" i="1"/>
  <c r="F37" i="3"/>
  <c r="BD56" i="1" s="1"/>
  <c r="F35" i="2"/>
  <c r="BB55" i="1"/>
  <c r="F35" i="4"/>
  <c r="BB57" i="1" s="1"/>
  <c r="R85" i="2" l="1"/>
  <c r="BK86" i="2"/>
  <c r="R87" i="4"/>
  <c r="R86" i="4"/>
  <c r="T85" i="2"/>
  <c r="BK87" i="4"/>
  <c r="BK86" i="4"/>
  <c r="J86" i="4"/>
  <c r="J30" i="4" s="1"/>
  <c r="AG57" i="1" s="1"/>
  <c r="AN57" i="1" s="1"/>
  <c r="T87" i="4"/>
  <c r="T86" i="4" s="1"/>
  <c r="P87" i="4"/>
  <c r="P86" i="4"/>
  <c r="AU57" i="1" s="1"/>
  <c r="AU54" i="1" s="1"/>
  <c r="R112" i="3"/>
  <c r="R88" i="3"/>
  <c r="BK89" i="3"/>
  <c r="J89" i="3" s="1"/>
  <c r="J60" i="3" s="1"/>
  <c r="BK145" i="2"/>
  <c r="J145" i="2"/>
  <c r="J64" i="2" s="1"/>
  <c r="J88" i="4"/>
  <c r="J61" i="4"/>
  <c r="J86" i="2"/>
  <c r="J60" i="2"/>
  <c r="BA54" i="1"/>
  <c r="AW54" i="1"/>
  <c r="AK30" i="1"/>
  <c r="BD54" i="1"/>
  <c r="W33" i="1" s="1"/>
  <c r="F33" i="2"/>
  <c r="AZ55" i="1" s="1"/>
  <c r="J33" i="2"/>
  <c r="AV55" i="1"/>
  <c r="AT55" i="1" s="1"/>
  <c r="F33" i="4"/>
  <c r="AZ57" i="1"/>
  <c r="J33" i="3"/>
  <c r="AV56" i="1" s="1"/>
  <c r="AT56" i="1" s="1"/>
  <c r="F33" i="3"/>
  <c r="AZ56" i="1"/>
  <c r="BC54" i="1"/>
  <c r="AY54" i="1" s="1"/>
  <c r="BB54" i="1"/>
  <c r="W31" i="1"/>
  <c r="J33" i="4"/>
  <c r="AV57" i="1" s="1"/>
  <c r="AT57" i="1" s="1"/>
  <c r="BK88" i="3" l="1"/>
  <c r="J88" i="3" s="1"/>
  <c r="J59" i="3" s="1"/>
  <c r="J87" i="4"/>
  <c r="J60" i="4"/>
  <c r="BK85" i="2"/>
  <c r="J85" i="2" s="1"/>
  <c r="J59" i="2" s="1"/>
  <c r="J59" i="4"/>
  <c r="J39" i="4"/>
  <c r="AX54" i="1"/>
  <c r="AZ54" i="1"/>
  <c r="AV54" i="1"/>
  <c r="AK29" i="1" s="1"/>
  <c r="J30" i="3"/>
  <c r="AG56" i="1"/>
  <c r="W30" i="1"/>
  <c r="W32" i="1"/>
  <c r="J39" i="3" l="1"/>
  <c r="AN56" i="1"/>
  <c r="J30" i="2"/>
  <c r="AG55" i="1"/>
  <c r="AN55" i="1" s="1"/>
  <c r="AT54" i="1"/>
  <c r="W29" i="1"/>
  <c r="J39" i="2" l="1"/>
  <c r="AG54" i="1"/>
  <c r="AK26" i="1" s="1"/>
  <c r="AN54" i="1" l="1"/>
  <c r="AK35" i="1"/>
</calcChain>
</file>

<file path=xl/sharedStrings.xml><?xml version="1.0" encoding="utf-8"?>
<sst xmlns="http://schemas.openxmlformats.org/spreadsheetml/2006/main" count="2342" uniqueCount="535">
  <si>
    <t>Export Komplet</t>
  </si>
  <si>
    <t>VZ</t>
  </si>
  <si>
    <t>2.0</t>
  </si>
  <si>
    <t>ZAMOK</t>
  </si>
  <si>
    <t>False</t>
  </si>
  <si>
    <t>{e2afa468-daae-4ff8-9c91-4329e013fd7f}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</si>
  <si>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</si>
  <si>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</si>
  <si>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</si>
  <si>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</si>
  <si>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</si>
  <si>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</si>
  <si>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</si>
  <si>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</si>
  <si>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</si>
  <si>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</si>
  <si>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</si>
  <si>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Technické zhodnocení fotbalového hřiště s přírodním trávníkem a atletického oválu  areál Viktoria, Mariánské Lázně</t>
  </si>
  <si>
    <t>KSO:</t>
  </si>
  <si>
    <t/>
  </si>
  <si>
    <t>CC-CZ:</t>
  </si>
  <si>
    <t>Místo:</t>
  </si>
  <si>
    <t>č.p. 553 ,886 Mariánské Lázně</t>
  </si>
  <si>
    <t>Datum:</t>
  </si>
  <si>
    <t>29. 5. 2024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</si>
  <si>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</si>
  <si>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</si>
  <si>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</si>
  <si>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</si>
  <si>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</si>
  <si>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</si>
  <si>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</si>
  <si>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</si>
  <si>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</si>
  <si>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02541823</t>
  </si>
  <si>
    <t>RealizaceDomů s.r.o.</t>
  </si>
  <si>
    <t>CZ02541823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</si>
  <si>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</si>
  <si>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</si>
  <si>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</si>
  <si>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</si>
  <si>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</si>
  <si>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</si>
  <si>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</si>
  <si>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</si>
  <si>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</si>
  <si>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</si>
  <si>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</si>
  <si>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</si>
  <si>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</si>
  <si>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</si>
  <si>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</si>
  <si>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</si>
  <si>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</si>
  <si>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</si>
  <si>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</si>
  <si>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</si>
  <si>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</si>
  <si>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</si>
  <si>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</si>
  <si>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</si>
  <si>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</si>
  <si>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</si>
  <si>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</si>
  <si>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</si>
  <si>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</si>
  <si>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</si>
  <si>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</si>
  <si>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</si>
  <si>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</si>
  <si>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</si>
  <si>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</si>
  <si>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</si>
  <si>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</si>
  <si>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</si>
  <si>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</si>
  <si>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</si>
  <si>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</si>
  <si>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</si>
  <si>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</si>
  <si>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</si>
  <si>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</si>
  <si>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Fotbalové hřiště</t>
  </si>
  <si>
    <t>STA</t>
  </si>
  <si>
    <t>1</t>
  </si>
  <si>
    <t>{80c188fe-fd7e-431e-b51d-e0a4b7246f1d}</t>
  </si>
  <si>
    <t>2</t>
  </si>
  <si>
    <t>D.2</t>
  </si>
  <si>
    <t>Atletický ovál</t>
  </si>
  <si>
    <t>{214abdfe-e20f-43a4-9163-04a82f12f3c6}</t>
  </si>
  <si>
    <t>x</t>
  </si>
  <si>
    <t>VRN</t>
  </si>
  <si>
    <t>{89447d04-1cc8-40b9-99f7-e1c60512d6bf}</t>
  </si>
  <si>
    <t>KRYCÍ LIST SOUPISU PRACÍ</t>
  </si>
  <si>
    <t>Objekt:</t>
  </si>
  <si>
    <t>D.1 -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</si>
  <si>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</si>
  <si>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</si>
  <si>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</si>
  <si>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</si>
  <si>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</si>
  <si>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</si>
  <si>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</si>
  <si>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</si>
  <si>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</si>
  <si>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</si>
  <si>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</si>
  <si>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</si>
  <si>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</si>
  <si>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</si>
  <si>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</si>
  <si>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</si>
  <si>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</si>
  <si>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</si>
  <si>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</si>
  <si>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</si>
  <si>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</si>
  <si>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</si>
  <si>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</si>
  <si>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</si>
  <si>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</si>
  <si>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</si>
  <si>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</si>
  <si>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</si>
  <si>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113154325R</t>
  </si>
  <si>
    <t>Frézování trávníkového krytu vč.drnu tl 120 mm pruh š přes 0,5 do 1 m pl přes 1000 do 10000 m2 bez překážek v trase</t>
  </si>
  <si>
    <t>m2</t>
  </si>
  <si>
    <t>4</t>
  </si>
  <si>
    <t>-1160324861</t>
  </si>
  <si>
    <t>VV</t>
  </si>
  <si>
    <t>plocha hřiště</t>
  </si>
  <si>
    <t>6864</t>
  </si>
  <si>
    <t>výběhy</t>
  </si>
  <si>
    <t>(104+66)*2*1,5</t>
  </si>
  <si>
    <t>Součet</t>
  </si>
  <si>
    <t>24</t>
  </si>
  <si>
    <t>132153401</t>
  </si>
  <si>
    <t>Hloubení rýh pro závlahy rýhovačem pro potrubí do DN 100 v horninách třídy těžitelnosti I a II, skupiny 1 až 4 hloubky do 30 cm, šířky do 15 cm, délky do 400 m</t>
  </si>
  <si>
    <t>m</t>
  </si>
  <si>
    <t>CS ÚRS 2024 02</t>
  </si>
  <si>
    <t>-551855424</t>
  </si>
  <si>
    <t>Online PSC</t>
  </si>
  <si>
    <t>https://podminky.urs.cz/item/CS_URS_2024_02/132153401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</si>
  <si>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</si>
  <si>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</si>
  <si>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</si>
  <si>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527769254</t>
  </si>
  <si>
    <t>https://podminky.urs.cz/item/CS_URS_2024_02/162751117</t>
  </si>
  <si>
    <t>7374*0,12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</si>
  <si>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</si>
  <si>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</si>
  <si>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</si>
  <si>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</si>
  <si>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174419565</t>
  </si>
  <si>
    <t>https://podminky.urs.cz/item/CS_URS_2024_02/171201231</t>
  </si>
  <si>
    <t>884,880*1,6</t>
  </si>
  <si>
    <t>171251201</t>
  </si>
  <si>
    <t>Uložení sypaniny na skládky nebo meziskládky bez hutnění s upravením uložené sypaniny do předepsaného tvaru</t>
  </si>
  <si>
    <t>13055301</t>
  </si>
  <si>
    <t>https://podminky.urs.cz/item/CS_URS_2024_02/171251201</t>
  </si>
  <si>
    <t>5</t>
  </si>
  <si>
    <t>180404111</t>
  </si>
  <si>
    <t>Založení hřišťového trávníku výsevem na vrstvě ornice</t>
  </si>
  <si>
    <t>904623072</t>
  </si>
  <si>
    <t>https://podminky.urs.cz/item/CS_URS_2024_02/180404111</t>
  </si>
  <si>
    <t>7374*2</t>
  </si>
  <si>
    <t>6</t>
  </si>
  <si>
    <t>M</t>
  </si>
  <si>
    <t>00572440</t>
  </si>
  <si>
    <t>osivo směs travní hřištní</t>
  </si>
  <si>
    <t>kg</t>
  </si>
  <si>
    <t>8</t>
  </si>
  <si>
    <t>-61111215</t>
  </si>
  <si>
    <t>14748*0,045 'Přepočtené koeficientem množství</t>
  </si>
  <si>
    <t>7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</si>
  <si>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</si>
  <si>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</si>
  <si>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-172444059</t>
  </si>
  <si>
    <t>https://podminky.urs.cz/item/CS_URS_2024_02/181151321</t>
  </si>
  <si>
    <t>181951112</t>
  </si>
  <si>
    <t>Úprava pláně vyrovnáním výškových rozdílů strojně v hornině třídy těžitelnosti I, skupiny 1 až 3 se zhutněním</t>
  </si>
  <si>
    <t>-209445033</t>
  </si>
  <si>
    <t>https://podminky.urs.cz/item/CS_URS_2024_02/181951112</t>
  </si>
  <si>
    <t>9</t>
  </si>
  <si>
    <t>58341341</t>
  </si>
  <si>
    <t>kamenivo drcené drobné frakce 0/4</t>
  </si>
  <si>
    <t>-257709672</t>
  </si>
  <si>
    <t>10</t>
  </si>
  <si>
    <t>183403113</t>
  </si>
  <si>
    <t>Obdělání půdy frézováním v rovině nebo na svahu do 1:5</t>
  </si>
  <si>
    <t>1304573445</t>
  </si>
  <si>
    <t>https://podminky.urs.cz/item/CS_URS_2024_02/183403113</t>
  </si>
  <si>
    <t>11</t>
  </si>
  <si>
    <t>184854215</t>
  </si>
  <si>
    <t>Zapracování příměsí do půdy frézováním do hloubky 150 mm v rovině nebo na svahu do 1:5 přes 500 m2</t>
  </si>
  <si>
    <t>16</t>
  </si>
  <si>
    <t>1981802788</t>
  </si>
  <si>
    <t>https://podminky.urs.cz/item/CS_URS_2024_02/184854215</t>
  </si>
  <si>
    <t>10371500</t>
  </si>
  <si>
    <t>substrát pro trávníky VL</t>
  </si>
  <si>
    <t>32</t>
  </si>
  <si>
    <t>832024906</t>
  </si>
  <si>
    <t>7374*0,005 'Přepočtené koeficientem množství</t>
  </si>
  <si>
    <t>13</t>
  </si>
  <si>
    <t>185802113</t>
  </si>
  <si>
    <t>Hnojení půdy nebo trávníku v rovině nebo na svahu do 1:5 umělým hnojivem na široko</t>
  </si>
  <si>
    <t>-2036786910</t>
  </si>
  <si>
    <t>https://podminky.urs.cz/item/CS_URS_2024_02/185802113</t>
  </si>
  <si>
    <t>14</t>
  </si>
  <si>
    <t>25191155</t>
  </si>
  <si>
    <t>hnojivo průmyslové</t>
  </si>
  <si>
    <t>2117904675</t>
  </si>
  <si>
    <t>Trubní vedení</t>
  </si>
  <si>
    <t>20</t>
  </si>
  <si>
    <t>871211141</t>
  </si>
  <si>
    <t>Montáž vodovodního potrubí z polyetylenu PE100 RC v otevřeném výkopu svařovaných na tupo SDR 11/PN16 d 63 x 5,8 mm</t>
  </si>
  <si>
    <t>-1531697943</t>
  </si>
  <si>
    <t>https://podminky.urs.cz/item/CS_URS_2024_02/871211141</t>
  </si>
  <si>
    <t>zpětná montáž závlaha</t>
  </si>
  <si>
    <t>400</t>
  </si>
  <si>
    <t>23</t>
  </si>
  <si>
    <t>28613843</t>
  </si>
  <si>
    <t>potrubí vodovodní jednovrstvé HDPE-100 D 63x3,8mm PN10</t>
  </si>
  <si>
    <t>-1903246005</t>
  </si>
  <si>
    <t>400*0,2 'Přepočtené koeficientem množství</t>
  </si>
  <si>
    <t>22</t>
  </si>
  <si>
    <t>871251811R</t>
  </si>
  <si>
    <t>Bourání stávajícího potrubí z polyetylenu v otevřeném výkopu D přes 50 do 90 mm k opětovnému požití</t>
  </si>
  <si>
    <t>1322503439</t>
  </si>
  <si>
    <t>stávající závlaha vč.postřokovačů 13ks- zpětná montáž</t>
  </si>
  <si>
    <t>29</t>
  </si>
  <si>
    <t>879311303</t>
  </si>
  <si>
    <t>Montáž a nastavení postřikovače včetně napojení na rozvodné potrubí rotorového elektricky ovládaného napojení 6/4"</t>
  </si>
  <si>
    <t>kus</t>
  </si>
  <si>
    <t>241902594</t>
  </si>
  <si>
    <t>https://podminky.urs.cz/item/CS_URS_2024_02/879311303</t>
  </si>
  <si>
    <t>stávající závlaha</t>
  </si>
  <si>
    <t>10+3</t>
  </si>
  <si>
    <t>30</t>
  </si>
  <si>
    <t>28655712</t>
  </si>
  <si>
    <t>postřikovač rotorový s nastavitelnou výsečí 40-330°, vstup 6/4" elektricky ovládaný</t>
  </si>
  <si>
    <t>-1339397030</t>
  </si>
  <si>
    <t>25</t>
  </si>
  <si>
    <t>899924121</t>
  </si>
  <si>
    <t>Tlaková zkouška závlahového potrubí z LDPE nebo HDPE od DN 32 do DN 63</t>
  </si>
  <si>
    <t>-1547616543</t>
  </si>
  <si>
    <t>https://podminky.urs.cz/item/CS_URS_2024_02/899924121</t>
  </si>
  <si>
    <t>26</t>
  </si>
  <si>
    <t>899924202</t>
  </si>
  <si>
    <t>Zprovoznění a odzkoušení závlahy přes 500 m2 zavlažované plochy</t>
  </si>
  <si>
    <t>soubor</t>
  </si>
  <si>
    <t>300632038</t>
  </si>
  <si>
    <t>https://podminky.urs.cz/item/CS_URS_2024_02/899924202</t>
  </si>
  <si>
    <t>998</t>
  </si>
  <si>
    <t>Přesun hmot</t>
  </si>
  <si>
    <t>998222012</t>
  </si>
  <si>
    <t>Přesun hmot pro tělovýchovné plochy dopravní vzdálenost do 200 m</t>
  </si>
  <si>
    <t>2060432819</t>
  </si>
  <si>
    <t>https://podminky.urs.cz/item/CS_URS_2024_02/998222012</t>
  </si>
  <si>
    <t>PSV</t>
  </si>
  <si>
    <t>Práce a dodávky PSV</t>
  </si>
  <si>
    <t>767</t>
  </si>
  <si>
    <t>Konstrukce zámečnické</t>
  </si>
  <si>
    <t>17</t>
  </si>
  <si>
    <t>767995115</t>
  </si>
  <si>
    <t>Montáž ostatních atypických zámečnických konstrukcí hmotnosti přes 50 do 100 kg</t>
  </si>
  <si>
    <t>-1663843003</t>
  </si>
  <si>
    <t>https://podminky.urs.cz/item/CS_URS_2024_02/767995115</t>
  </si>
  <si>
    <t>fotbalové branky 2ks</t>
  </si>
  <si>
    <t>2*80</t>
  </si>
  <si>
    <t>18</t>
  </si>
  <si>
    <t>RMAT0001</t>
  </si>
  <si>
    <t>fotbalová branka 7,32x2,44m cert.fifa</t>
  </si>
  <si>
    <t>ks</t>
  </si>
  <si>
    <t>-1476986367</t>
  </si>
  <si>
    <t>19</t>
  </si>
  <si>
    <t>767996802</t>
  </si>
  <si>
    <t>Demontáž ostatních zámečnických konstrukcí rozebráním o hmotnosti jednotlivých dílů přes 50 do 100 kg</t>
  </si>
  <si>
    <t>481872703</t>
  </si>
  <si>
    <t>https://podminky.urs.cz/item/CS_URS_2024_02/767996802</t>
  </si>
  <si>
    <t>fotbalová brána 2ks</t>
  </si>
  <si>
    <t>D.2 - Atletický ovál</t>
  </si>
  <si>
    <t xml:space="preserve">    5 - Komunikace pozemní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</si>
  <si>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</si>
  <si>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</si>
  <si>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</si>
  <si>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</si>
  <si>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</si>
  <si>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35</t>
  </si>
  <si>
    <t>113102211R</t>
  </si>
  <si>
    <t>Odstranění umělého povrchu z multisportovního hřiště výšky vlasu do 25 mm frézováním</t>
  </si>
  <si>
    <t>2055424438</t>
  </si>
  <si>
    <t>Komunikace pozemní</t>
  </si>
  <si>
    <t>33</t>
  </si>
  <si>
    <t>579221222R</t>
  </si>
  <si>
    <t>Venkovní lité pryžové povrchy na asfaltový podklad jednovrstvé tloušťky 13 mm s impregnací na podklad, prováděné strojně plochy přes 300 m2 jedna barva ostatní</t>
  </si>
  <si>
    <t>179574198</t>
  </si>
  <si>
    <t>https://podminky.urs.cz/item/CS_URS_2024_02/579221222R</t>
  </si>
  <si>
    <t>579291111</t>
  </si>
  <si>
    <t>Venkovní lité pryžové povrchy - vodorovné značení (lajnování) dvousložkovým elastickým lakem</t>
  </si>
  <si>
    <t>1951874800</t>
  </si>
  <si>
    <t>https://podminky.urs.cz/item/CS_URS_2024_02/579291111</t>
  </si>
  <si>
    <t>116,5*2+112*2+109*2+106*2+102,5*2+99*2+94*2+83*2+25*2</t>
  </si>
  <si>
    <t>41+42+55*3+17+19+8,95*4+18*2</t>
  </si>
  <si>
    <t>200</t>
  </si>
  <si>
    <t>997</t>
  </si>
  <si>
    <t>Přesun sutě</t>
  </si>
  <si>
    <t>997231111</t>
  </si>
  <si>
    <t>Vodorovná doprava suti a vybouraných hmot s vyložením a hrubým urovnáním na vzdálenost do 1 km</t>
  </si>
  <si>
    <t>-1765467162</t>
  </si>
  <si>
    <t>https://podminky.urs.cz/item/CS_URS_2024_02/997231111</t>
  </si>
  <si>
    <t>997231119</t>
  </si>
  <si>
    <t>Vodorovná doprava suti a vybouraných hmot s vyložením a hrubým urovnáním na vzdálenost Příplatek k cenám za každý další započatý 1 km</t>
  </si>
  <si>
    <t>-1583835581</t>
  </si>
  <si>
    <t>https://podminky.urs.cz/item/CS_URS_2024_02/997231119</t>
  </si>
  <si>
    <t>spalovna Chotíkov 60km</t>
  </si>
  <si>
    <t>126,9*59</t>
  </si>
  <si>
    <t>34</t>
  </si>
  <si>
    <t>997.1R</t>
  </si>
  <si>
    <t>Likvidace umělého povrchu ve spalovně</t>
  </si>
  <si>
    <t>-732772030</t>
  </si>
  <si>
    <t>11023113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</si>
  <si>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</si>
  <si>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</si>
  <si>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</si>
  <si>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</si>
  <si>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</si>
  <si>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64</t>
  </si>
  <si>
    <t>-654839466</t>
  </si>
  <si>
    <t>https://podminky.urs.cz/item/CS_URS_2024_02/210203901</t>
  </si>
  <si>
    <t>svítidlo S1 dle světlené studie</t>
  </si>
  <si>
    <t>128</t>
  </si>
  <si>
    <t>754630597</t>
  </si>
  <si>
    <t>RMAT0002</t>
  </si>
  <si>
    <t>svítidlo S2 dle světelné studie</t>
  </si>
  <si>
    <t>-204933107</t>
  </si>
  <si>
    <t>210204011</t>
  </si>
  <si>
    <t>Montáž stožárů osvětlení samostatně stojících ocelových, délky do 12 m</t>
  </si>
  <si>
    <t>1525237864</t>
  </si>
  <si>
    <t>https://podminky.urs.cz/item/CS_URS_2024_02/210204011</t>
  </si>
  <si>
    <t>210204012</t>
  </si>
  <si>
    <t>Montáž stožárů osvětlení samostatně stojících ocelových, délky přes 12 do 18 m</t>
  </si>
  <si>
    <t>-335539229</t>
  </si>
  <si>
    <t>https://podminky.urs.cz/item/CS_URS_2024_02/210204012</t>
  </si>
  <si>
    <t>RMAT0003</t>
  </si>
  <si>
    <t>stožár osvětlovací dalnicní 4-stup. 18DD atyp</t>
  </si>
  <si>
    <t>1666003842</t>
  </si>
  <si>
    <t>RMAT0004</t>
  </si>
  <si>
    <t>držák reflektoru TR3/114-2000 atyp</t>
  </si>
  <si>
    <t>27818936</t>
  </si>
  <si>
    <t>15</t>
  </si>
  <si>
    <t>RMAT0005</t>
  </si>
  <si>
    <t>držák reflektoru TR1-500 atyp</t>
  </si>
  <si>
    <t>866780259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</si>
  <si>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</si>
  <si>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</si>
  <si>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1411595387</t>
  </si>
  <si>
    <t>https://podminky.urs.cz/item/CS_URS_2024_02/210280003</t>
  </si>
  <si>
    <t>210813011</t>
  </si>
  <si>
    <t>Montáž izolovaných kabelů měděných do 1 kV bez ukončení plných nebo laněných kulatých (např. CYKY, CHKE-R) uložených pevně počtu a průřezu žil 3x1,5 až 6 mm2</t>
  </si>
  <si>
    <t>-1239352128</t>
  </si>
  <si>
    <t>https://podminky.urs.cz/item/CS_URS_2024_02/210813011</t>
  </si>
  <si>
    <t>34113258</t>
  </si>
  <si>
    <t>kabel Instalační flexibilní jádro Cu lanované izolace pryž plášť pryž chloroprenová 450/750V (H07RN-F) 3x2,5mm2</t>
  </si>
  <si>
    <t>256</t>
  </si>
  <si>
    <t>1590415862</t>
  </si>
  <si>
    <t>P</t>
  </si>
  <si>
    <t>Poznámka k položce:_x000D_
Poznámka k položce: H07RN-F, průměr kabelu 13mm</t>
  </si>
  <si>
    <t>550*1,15 "Přepočtené koeficientem množství</t>
  </si>
  <si>
    <t>46-M</t>
  </si>
  <si>
    <t>Zemní práce při extr.mont.pracích</t>
  </si>
  <si>
    <t>460010025</t>
  </si>
  <si>
    <t>Vytyčení trasy inženýrských sítí v zastavěném prostoru</t>
  </si>
  <si>
    <t>km</t>
  </si>
  <si>
    <t>-772185125</t>
  </si>
  <si>
    <t>https://podminky.urs.cz/item/CS_URS_2024_02/460010025</t>
  </si>
  <si>
    <t>460131111</t>
  </si>
  <si>
    <t>Hloubení jam ručně včetně urovnání dna s přemístěním výkopku do vzdálenosti 3 m od okraje jámy nebo s naložením na dopravní prostředek v hornině třídy těžitelnosti I skupiny 1</t>
  </si>
  <si>
    <t>2025742220</t>
  </si>
  <si>
    <t>https://podminky.urs.cz/item/CS_URS_2024_02/460131111</t>
  </si>
  <si>
    <t>základ stožár</t>
  </si>
  <si>
    <t>8*2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</si>
  <si>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</si>
  <si>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</si>
  <si>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624645594</t>
  </si>
  <si>
    <t>https://podminky.urs.cz/item/CS_URS_2024_02/460171172</t>
  </si>
  <si>
    <t>104+35+48+35+132+40</t>
  </si>
  <si>
    <t>460341113</t>
  </si>
  <si>
    <t>Vodorovné přemístění (odvoz) horniny dopravními prostředky včetně složení, bez naložení a rozprostření jakékoliv třídy, na vzdálenost přes 500 do 1000 m</t>
  </si>
  <si>
    <t>893025636</t>
  </si>
  <si>
    <t>https://podminky.urs.cz/item/CS_URS_2024_02/460341113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</si>
  <si>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</si>
  <si>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</si>
  <si>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-1397459071</t>
  </si>
  <si>
    <t>https://podminky.urs.cz/item/CS_URS_2024_02/460341121</t>
  </si>
  <si>
    <t>16,000*9</t>
  </si>
  <si>
    <t>460361121</t>
  </si>
  <si>
    <t>Poplatek (skládkovné) za uložení zeminy na recyklační skládce zatříděné do Katalogu odpadů pod kódem 17 05 04</t>
  </si>
  <si>
    <t>2095768990</t>
  </si>
  <si>
    <t>https://podminky.urs.cz/item/CS_URS_2024_02/460361121</t>
  </si>
  <si>
    <t>16*1,8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</si>
  <si>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</si>
  <si>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</si>
  <si>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-2031001427</t>
  </si>
  <si>
    <t>https://podminky.urs.cz/item/CS_URS_2024_02/460451182</t>
  </si>
  <si>
    <t>460581131</t>
  </si>
  <si>
    <t>Úprava terénu uvedení nezpevněného terénu do původního stavu v místě dočasného uložení výkopku s vyhrabáním, srovnáním a částečným dosetím trávy</t>
  </si>
  <si>
    <t>-766376229</t>
  </si>
  <si>
    <t>https://podminky.urs.cz/item/CS_URS_2024_02/460581131</t>
  </si>
  <si>
    <t>27</t>
  </si>
  <si>
    <t>460641113</t>
  </si>
  <si>
    <t>Základové konstrukce základ bez bednění do rostlé zeminy z monolitického betonu tř. C 16/20</t>
  </si>
  <si>
    <t>749679047</t>
  </si>
  <si>
    <t>https://podminky.urs.cz/item/CS_URS_2024_02/460641113</t>
  </si>
  <si>
    <t>28</t>
  </si>
  <si>
    <t>460661111</t>
  </si>
  <si>
    <t>Kabelové lože z písku včetně podsypu, zhutnění a urovnání povrchu pro kabely nn bez zakrytí, šířky do 35 cm</t>
  </si>
  <si>
    <t>188626935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</si>
  <si>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</si>
  <si>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</si>
  <si>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</si>
  <si>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-2134412688</t>
  </si>
  <si>
    <t>https://podminky.urs.cz/item/CS_URS_2024_02/460671112</t>
  </si>
  <si>
    <t>460791212</t>
  </si>
  <si>
    <t>Montáž trubek ochranných uložených volně do rýhy plastových ohebných, vnitřního průměru přes 32 do 50 mm</t>
  </si>
  <si>
    <t>895523180</t>
  </si>
  <si>
    <t>https://podminky.urs.cz/item/CS_URS_2024_02/460791212</t>
  </si>
  <si>
    <t>31</t>
  </si>
  <si>
    <t>34571158</t>
  </si>
  <si>
    <t>trubka elektroinstalační ohebná z PH, D 48mm</t>
  </si>
  <si>
    <t>85037934</t>
  </si>
  <si>
    <t>394*1,05 'Přepočtené koeficientem množství</t>
  </si>
  <si>
    <t>36</t>
  </si>
  <si>
    <t>469981111</t>
  </si>
  <si>
    <t>Přesun hmot pro pomocné stavební práce při elektromontážích dopravní vzdálenost do 1 000 m</t>
  </si>
  <si>
    <t>919759443</t>
  </si>
  <si>
    <t>https://podminky.urs.cz/item/CS_URS_2024_02/469981111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</si>
  <si>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</si>
  <si>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</si>
  <si>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</si>
  <si>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</si>
  <si>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</si>
  <si>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262144</t>
  </si>
  <si>
    <t>2077972550</t>
  </si>
  <si>
    <t>https://podminky.urs.cz/item/CS_URS_2024_02/HZS2232</t>
  </si>
  <si>
    <t>napojení osvětlení na stávající napájení</t>
  </si>
  <si>
    <t>50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</si>
  <si>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</si>
  <si>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</si>
  <si>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</si>
  <si>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</si>
  <si>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</si>
  <si>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</si>
  <si>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</si>
  <si>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</si>
  <si>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</si>
  <si>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</si>
  <si>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</si>
  <si>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</si>
  <si>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Přípravné zeměměřičské práce</t>
  </si>
  <si>
    <t>-1851893086</t>
  </si>
  <si>
    <t>https://podminky.urs.cz/item/CS_URS_2024_02/012103000</t>
  </si>
  <si>
    <t>012203000</t>
  </si>
  <si>
    <t>Zeměměřičské práce před výstavbou</t>
  </si>
  <si>
    <t>-1373543379</t>
  </si>
  <si>
    <t>https://podminky.urs.cz/item/CS_URS_2024_02/012203000</t>
  </si>
  <si>
    <t>012303000</t>
  </si>
  <si>
    <t>Zeměměřičské práce při provádění stavby</t>
  </si>
  <si>
    <t>-695385769</t>
  </si>
  <si>
    <t>https://podminky.urs.cz/item/CS_URS_2024_02/012303000</t>
  </si>
  <si>
    <t>013254000</t>
  </si>
  <si>
    <t>Dokumentace skutečného provedení stavby</t>
  </si>
  <si>
    <t>-593696390</t>
  </si>
  <si>
    <t>https://podminky.urs.cz/item/CS_URS_2024_02/013254000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</si>
  <si>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</si>
  <si>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</si>
  <si>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</si>
  <si>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</si>
  <si>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1883941020</t>
  </si>
  <si>
    <t>https://podminky.urs.cz/item/CS_URS_2024_02/030001000</t>
  </si>
  <si>
    <t>034103000</t>
  </si>
  <si>
    <t>Oplocení staveniště</t>
  </si>
  <si>
    <t>1024</t>
  </si>
  <si>
    <t>2059971146</t>
  </si>
  <si>
    <t>https://podminky.urs.cz/item/CS_URS_2024_02/034103000</t>
  </si>
  <si>
    <t>034303000</t>
  </si>
  <si>
    <t>Dopravní značení na staveništi</t>
  </si>
  <si>
    <t>-1119164833</t>
  </si>
  <si>
    <t>https://podminky.urs.cz/item/CS_URS_2024_02/034303000</t>
  </si>
  <si>
    <t>034503000</t>
  </si>
  <si>
    <t>Informační tabule na staveništi</t>
  </si>
  <si>
    <t>1717349594</t>
  </si>
  <si>
    <t>https://podminky.urs.cz/item/CS_URS_2024_02/034503000</t>
  </si>
  <si>
    <t>VRN4</t>
  </si>
  <si>
    <t>Inženýrská činnost</t>
  </si>
  <si>
    <t>041002000</t>
  </si>
  <si>
    <t>Dozory</t>
  </si>
  <si>
    <t>-277960448</t>
  </si>
  <si>
    <t>https://podminky.urs.cz/item/CS_URS_2024_02/041002000</t>
  </si>
  <si>
    <t>043154000</t>
  </si>
  <si>
    <t>Zkoušky hutnicí</t>
  </si>
  <si>
    <t>-12281456</t>
  </si>
  <si>
    <t>https://podminky.urs.cz/item/CS_URS_2024_02/043154000</t>
  </si>
  <si>
    <t>044002000</t>
  </si>
  <si>
    <t>Revize revize dočasných objektů nebo zařízení staveniště</t>
  </si>
  <si>
    <t>1071725795</t>
  </si>
  <si>
    <t>https://podminky.urs.cz/item/CS_URS_2024_02/044002000</t>
  </si>
  <si>
    <t>045203000</t>
  </si>
  <si>
    <t>Kompletační činnost</t>
  </si>
  <si>
    <t>-230235077</t>
  </si>
  <si>
    <t>https://podminky.urs.cz/item/CS_URS_2024_02/045203000</t>
  </si>
  <si>
    <t>045303000</t>
  </si>
  <si>
    <t>Koordinační činnost</t>
  </si>
  <si>
    <t>1372963788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</si>
  <si>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</si>
  <si>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</si>
  <si>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</si>
  <si>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</si>
  <si>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</si>
  <si>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-1476706076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</si>
  <si>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</si>
  <si>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</si>
  <si>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</si>
  <si>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</si>
  <si>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</si>
  <si>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CS ÚRS 2024 01</t>
  </si>
  <si>
    <t>796333406</t>
  </si>
  <si>
    <t>https://podminky.urs.cz/item/CS_URS_2024_01/072103001</t>
  </si>
  <si>
    <t>VRN9</t>
  </si>
  <si>
    <t>Ostatní náklady</t>
  </si>
  <si>
    <t>094002000</t>
  </si>
  <si>
    <t>Ostatní náklady související s výstavbou</t>
  </si>
  <si>
    <t>2110436854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</si>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</sst>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3113" TargetMode="External"/><Relationship Id="rId13" Type="http://schemas.openxmlformats.org/officeDocument/2006/relationships/hyperlink" Target="https://podminky.urs.cz/item/CS_URS_2024_02/899924121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71201231" TargetMode="External"/><Relationship Id="rId7" Type="http://schemas.openxmlformats.org/officeDocument/2006/relationships/hyperlink" Target="https://podminky.urs.cz/item/CS_URS_2024_02/181951112" TargetMode="External"/><Relationship Id="rId12" Type="http://schemas.openxmlformats.org/officeDocument/2006/relationships/hyperlink" Target="https://podminky.urs.cz/item/CS_URS_2024_02/879311303" TargetMode="External"/><Relationship Id="rId17" Type="http://schemas.openxmlformats.org/officeDocument/2006/relationships/hyperlink" Target="https://podminky.urs.cz/item/CS_URS_2024_02/767996802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767995115" TargetMode="External"/><Relationship Id="rId1" Type="http://schemas.openxmlformats.org/officeDocument/2006/relationships/hyperlink" Target="https://podminky.urs.cz/item/CS_URS_2024_02/132153401" TargetMode="External"/><Relationship Id="rId6" Type="http://schemas.openxmlformats.org/officeDocument/2006/relationships/hyperlink" Target="https://podminky.urs.cz/item/CS_URS_2024_02/181151321" TargetMode="External"/><Relationship Id="rId11" Type="http://schemas.openxmlformats.org/officeDocument/2006/relationships/hyperlink" Target="https://podminky.urs.cz/item/CS_URS_2024_02/871211141" TargetMode="External"/><Relationship Id="rId5" Type="http://schemas.openxmlformats.org/officeDocument/2006/relationships/hyperlink" Target="https://podminky.urs.cz/item/CS_URS_2024_02/180404111" TargetMode="External"/><Relationship Id="rId15" Type="http://schemas.openxmlformats.org/officeDocument/2006/relationships/hyperlink" Target="https://podminky.urs.cz/item/CS_URS_2024_02/998222012" TargetMode="External"/><Relationship Id="rId10" Type="http://schemas.openxmlformats.org/officeDocument/2006/relationships/hyperlink" Target="https://podminky.urs.cz/item/CS_URS_2024_02/185802113" TargetMode="External"/><Relationship Id="rId4" Type="http://schemas.openxmlformats.org/officeDocument/2006/relationships/hyperlink" Target="https://podminky.urs.cz/item/CS_URS_2024_02/171251201" TargetMode="External"/><Relationship Id="rId9" Type="http://schemas.openxmlformats.org/officeDocument/2006/relationships/hyperlink" Target="https://podminky.urs.cz/item/CS_URS_2024_02/184854215" TargetMode="External"/><Relationship Id="rId14" Type="http://schemas.openxmlformats.org/officeDocument/2006/relationships/hyperlink" Target="https://podminky.urs.cz/item/CS_URS_2024_02/8999242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04012" TargetMode="External"/><Relationship Id="rId13" Type="http://schemas.openxmlformats.org/officeDocument/2006/relationships/hyperlink" Target="https://podminky.urs.cz/item/CS_URS_2024_02/460171172" TargetMode="External"/><Relationship Id="rId18" Type="http://schemas.openxmlformats.org/officeDocument/2006/relationships/hyperlink" Target="https://podminky.urs.cz/item/CS_URS_2024_02/460581131" TargetMode="External"/><Relationship Id="rId3" Type="http://schemas.openxmlformats.org/officeDocument/2006/relationships/hyperlink" Target="https://podminky.urs.cz/item/CS_URS_2024_02/997231111" TargetMode="External"/><Relationship Id="rId21" Type="http://schemas.openxmlformats.org/officeDocument/2006/relationships/hyperlink" Target="https://podminky.urs.cz/item/CS_URS_2024_02/460671112" TargetMode="External"/><Relationship Id="rId7" Type="http://schemas.openxmlformats.org/officeDocument/2006/relationships/hyperlink" Target="https://podminky.urs.cz/item/CS_URS_2024_02/210204011" TargetMode="External"/><Relationship Id="rId12" Type="http://schemas.openxmlformats.org/officeDocument/2006/relationships/hyperlink" Target="https://podminky.urs.cz/item/CS_URS_2024_02/460131111" TargetMode="External"/><Relationship Id="rId17" Type="http://schemas.openxmlformats.org/officeDocument/2006/relationships/hyperlink" Target="https://podminky.urs.cz/item/CS_URS_2024_02/460451182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579291111" TargetMode="External"/><Relationship Id="rId16" Type="http://schemas.openxmlformats.org/officeDocument/2006/relationships/hyperlink" Target="https://podminky.urs.cz/item/CS_URS_2024_02/460361121" TargetMode="External"/><Relationship Id="rId20" Type="http://schemas.openxmlformats.org/officeDocument/2006/relationships/hyperlink" Target="https://podminky.urs.cz/item/CS_URS_2024_02/460661111" TargetMode="External"/><Relationship Id="rId1" Type="http://schemas.openxmlformats.org/officeDocument/2006/relationships/hyperlink" Target="https://podminky.urs.cz/item/CS_URS_2024_02/579221222R" TargetMode="External"/><Relationship Id="rId6" Type="http://schemas.openxmlformats.org/officeDocument/2006/relationships/hyperlink" Target="https://podminky.urs.cz/item/CS_URS_2024_02/210203901" TargetMode="External"/><Relationship Id="rId11" Type="http://schemas.openxmlformats.org/officeDocument/2006/relationships/hyperlink" Target="https://podminky.urs.cz/item/CS_URS_2024_02/460010025" TargetMode="External"/><Relationship Id="rId24" Type="http://schemas.openxmlformats.org/officeDocument/2006/relationships/hyperlink" Target="https://podminky.urs.cz/item/CS_URS_2024_02/HZS2232" TargetMode="External"/><Relationship Id="rId5" Type="http://schemas.openxmlformats.org/officeDocument/2006/relationships/hyperlink" Target="https://podminky.urs.cz/item/CS_URS_2024_02/998222012" TargetMode="External"/><Relationship Id="rId15" Type="http://schemas.openxmlformats.org/officeDocument/2006/relationships/hyperlink" Target="https://podminky.urs.cz/item/CS_URS_2024_02/460341121" TargetMode="External"/><Relationship Id="rId23" Type="http://schemas.openxmlformats.org/officeDocument/2006/relationships/hyperlink" Target="https://podminky.urs.cz/item/CS_URS_2024_02/469981111" TargetMode="External"/><Relationship Id="rId10" Type="http://schemas.openxmlformats.org/officeDocument/2006/relationships/hyperlink" Target="https://podminky.urs.cz/item/CS_URS_2024_02/210813011" TargetMode="External"/><Relationship Id="rId19" Type="http://schemas.openxmlformats.org/officeDocument/2006/relationships/hyperlink" Target="https://podminky.urs.cz/item/CS_URS_2024_02/460641113" TargetMode="External"/><Relationship Id="rId4" Type="http://schemas.openxmlformats.org/officeDocument/2006/relationships/hyperlink" Target="https://podminky.urs.cz/item/CS_URS_2024_02/997231119" TargetMode="External"/><Relationship Id="rId9" Type="http://schemas.openxmlformats.org/officeDocument/2006/relationships/hyperlink" Target="https://podminky.urs.cz/item/CS_URS_2024_02/210280003" TargetMode="External"/><Relationship Id="rId14" Type="http://schemas.openxmlformats.org/officeDocument/2006/relationships/hyperlink" Target="https://podminky.urs.cz/item/CS_URS_2024_02/460341113" TargetMode="External"/><Relationship Id="rId22" Type="http://schemas.openxmlformats.org/officeDocument/2006/relationships/hyperlink" Target="https://podminky.urs.cz/item/CS_URS_2024_02/4607912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34503000" TargetMode="External"/><Relationship Id="rId13" Type="http://schemas.openxmlformats.org/officeDocument/2006/relationships/hyperlink" Target="https://podminky.urs.cz/item/CS_URS_2024_02/045303000" TargetMode="External"/><Relationship Id="rId3" Type="http://schemas.openxmlformats.org/officeDocument/2006/relationships/hyperlink" Target="https://podminky.urs.cz/item/CS_URS_2024_02/012303000" TargetMode="External"/><Relationship Id="rId7" Type="http://schemas.openxmlformats.org/officeDocument/2006/relationships/hyperlink" Target="https://podminky.urs.cz/item/CS_URS_2024_02/034303000" TargetMode="External"/><Relationship Id="rId12" Type="http://schemas.openxmlformats.org/officeDocument/2006/relationships/hyperlink" Target="https://podminky.urs.cz/item/CS_URS_2024_02/045203000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012203000" TargetMode="External"/><Relationship Id="rId16" Type="http://schemas.openxmlformats.org/officeDocument/2006/relationships/hyperlink" Target="https://podminky.urs.cz/item/CS_URS_2024_02/094002000" TargetMode="External"/><Relationship Id="rId1" Type="http://schemas.openxmlformats.org/officeDocument/2006/relationships/hyperlink" Target="https://podminky.urs.cz/item/CS_URS_2024_02/012103000" TargetMode="External"/><Relationship Id="rId6" Type="http://schemas.openxmlformats.org/officeDocument/2006/relationships/hyperlink" Target="https://podminky.urs.cz/item/CS_URS_2024_02/034103000" TargetMode="External"/><Relationship Id="rId11" Type="http://schemas.openxmlformats.org/officeDocument/2006/relationships/hyperlink" Target="https://podminky.urs.cz/item/CS_URS_2024_02/044002000" TargetMode="External"/><Relationship Id="rId5" Type="http://schemas.openxmlformats.org/officeDocument/2006/relationships/hyperlink" Target="https://podminky.urs.cz/item/CS_URS_2024_02/030001000" TargetMode="External"/><Relationship Id="rId15" Type="http://schemas.openxmlformats.org/officeDocument/2006/relationships/hyperlink" Target="https://podminky.urs.cz/item/CS_URS_2024_01/072103001" TargetMode="External"/><Relationship Id="rId10" Type="http://schemas.openxmlformats.org/officeDocument/2006/relationships/hyperlink" Target="https://podminky.urs.cz/item/CS_URS_2024_02/043154000" TargetMode="External"/><Relationship Id="rId4" Type="http://schemas.openxmlformats.org/officeDocument/2006/relationships/hyperlink" Target="https://podminky.urs.cz/item/CS_URS_2024_02/013254000" TargetMode="External"/><Relationship Id="rId9" Type="http://schemas.openxmlformats.org/officeDocument/2006/relationships/hyperlink" Target="https://podminky.urs.cz/item/CS_URS_2024_02/041002000" TargetMode="External"/><Relationship Id="rId14" Type="http://schemas.openxmlformats.org/officeDocument/2006/relationships/hyperlink" Target="https://podminky.urs.cz/item/CS_URS_2024_02/06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E5" s="18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E6" s="182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82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82"/>
      <c r="BS8" s="16" t="s">
        <v>6</v>
      </c>
    </row>
    <row r="9" spans="1:74" ht="14.45" customHeight="1">
      <c r="B9" s="19"/>
      <c r="AR9" s="19"/>
      <c r="BE9" s="182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82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30</v>
      </c>
      <c r="AR11" s="19"/>
      <c r="BE11" s="182"/>
      <c r="BS11" s="16" t="s">
        <v>6</v>
      </c>
    </row>
    <row r="12" spans="1:74" ht="6.95" customHeight="1">
      <c r="B12" s="19"/>
      <c r="AR12" s="19"/>
      <c r="BE12" s="182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182"/>
      <c r="BS13" s="16" t="s">
        <v>6</v>
      </c>
    </row>
    <row r="14" spans="1:74" ht="12.75">
      <c r="B14" s="19"/>
      <c r="E14" s="187" t="s">
        <v>32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6" t="s">
        <v>29</v>
      </c>
      <c r="AN14" s="28" t="s">
        <v>32</v>
      </c>
      <c r="AR14" s="19"/>
      <c r="BE14" s="182"/>
      <c r="BS14" s="16" t="s">
        <v>6</v>
      </c>
    </row>
    <row r="15" spans="1:74" ht="6.95" customHeight="1">
      <c r="B15" s="19"/>
      <c r="AR15" s="19"/>
      <c r="BE15" s="182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182"/>
      <c r="BS16" s="16" t="s">
        <v>4</v>
      </c>
    </row>
    <row r="17" spans="2:71" ht="18.399999999999999" customHeight="1">
      <c r="B17" s="19"/>
      <c r="E17" s="24" t="s">
        <v>35</v>
      </c>
      <c r="AK17" s="26" t="s">
        <v>29</v>
      </c>
      <c r="AN17" s="24" t="s">
        <v>36</v>
      </c>
      <c r="AR17" s="19"/>
      <c r="BE17" s="182"/>
      <c r="BS17" s="16" t="s">
        <v>37</v>
      </c>
    </row>
    <row r="18" spans="2:71" ht="6.95" customHeight="1">
      <c r="B18" s="19"/>
      <c r="AR18" s="19"/>
      <c r="BE18" s="182"/>
      <c r="BS18" s="16" t="s">
        <v>6</v>
      </c>
    </row>
    <row r="19" spans="2:71" ht="12" customHeight="1">
      <c r="B19" s="19"/>
      <c r="D19" s="26" t="s">
        <v>38</v>
      </c>
      <c r="AK19" s="26" t="s">
        <v>26</v>
      </c>
      <c r="AN19" s="24" t="s">
        <v>19</v>
      </c>
      <c r="AR19" s="19"/>
      <c r="BE19" s="182"/>
      <c r="BS19" s="16" t="s">
        <v>6</v>
      </c>
    </row>
    <row r="20" spans="2:71" ht="18.399999999999999" customHeight="1">
      <c r="B20" s="19"/>
      <c r="E20" s="24" t="s">
        <v>39</v>
      </c>
      <c r="AK20" s="26" t="s">
        <v>29</v>
      </c>
      <c r="AN20" s="24" t="s">
        <v>19</v>
      </c>
      <c r="AR20" s="19"/>
      <c r="BE20" s="182"/>
      <c r="BS20" s="16" t="s">
        <v>4</v>
      </c>
    </row>
    <row r="21" spans="2:71" ht="6.95" customHeight="1">
      <c r="B21" s="19"/>
      <c r="AR21" s="19"/>
      <c r="BE21" s="182"/>
    </row>
    <row r="22" spans="2:71" ht="12" customHeight="1">
      <c r="B22" s="19"/>
      <c r="D22" s="26" t="s">
        <v>40</v>
      </c>
      <c r="AR22" s="19"/>
      <c r="BE22" s="182"/>
    </row>
    <row r="23" spans="2:71" ht="47.25" customHeight="1">
      <c r="B23" s="19"/>
      <c r="E23" s="189" t="s">
        <v>41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9"/>
      <c r="BE23" s="182"/>
    </row>
    <row r="24" spans="2:71" ht="6.95" customHeight="1">
      <c r="B24" s="19"/>
      <c r="AR24" s="19"/>
      <c r="BE24" s="1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2"/>
    </row>
    <row r="26" spans="2:71" s="1" customFormat="1" ht="25.9" customHeight="1">
      <c r="B26" s="31"/>
      <c r="D26" s="32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ROUND(AG54,2)</f>
        <v>0</v>
      </c>
      <c r="AL26" s="191"/>
      <c r="AM26" s="191"/>
      <c r="AN26" s="191"/>
      <c r="AO26" s="191"/>
      <c r="AR26" s="31"/>
      <c r="BE26" s="182"/>
    </row>
    <row r="27" spans="2:71" s="1" customFormat="1" ht="6.95" customHeight="1">
      <c r="B27" s="31"/>
      <c r="AR27" s="31"/>
      <c r="BE27" s="182"/>
    </row>
    <row r="28" spans="2:71" s="1" customFormat="1" ht="12.75">
      <c r="B28" s="31"/>
      <c r="L28" s="192" t="s">
        <v>43</v>
      </c>
      <c r="M28" s="192"/>
      <c r="N28" s="192"/>
      <c r="O28" s="192"/>
      <c r="P28" s="192"/>
      <c r="W28" s="192" t="s">
        <v>44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45</v>
      </c>
      <c r="AL28" s="192"/>
      <c r="AM28" s="192"/>
      <c r="AN28" s="192"/>
      <c r="AO28" s="192"/>
      <c r="AR28" s="31"/>
      <c r="BE28" s="182"/>
    </row>
    <row r="29" spans="2:71" s="2" customFormat="1" ht="14.45" customHeight="1">
      <c r="B29" s="35"/>
      <c r="D29" s="26" t="s">
        <v>46</v>
      </c>
      <c r="F29" s="26" t="s">
        <v>47</v>
      </c>
      <c r="L29" s="195">
        <v>0.21</v>
      </c>
      <c r="M29" s="194"/>
      <c r="N29" s="194"/>
      <c r="O29" s="194"/>
      <c r="P29" s="194"/>
      <c r="W29" s="193">
        <f>ROUND(AZ54,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ROUND(AV54, 2)</f>
        <v>0</v>
      </c>
      <c r="AL29" s="194"/>
      <c r="AM29" s="194"/>
      <c r="AN29" s="194"/>
      <c r="AO29" s="194"/>
      <c r="AR29" s="35"/>
      <c r="BE29" s="183"/>
    </row>
    <row r="30" spans="2:71" s="2" customFormat="1" ht="14.45" customHeight="1">
      <c r="B30" s="35"/>
      <c r="F30" s="26" t="s">
        <v>48</v>
      </c>
      <c r="L30" s="195">
        <v>0.12</v>
      </c>
      <c r="M30" s="194"/>
      <c r="N30" s="194"/>
      <c r="O30" s="194"/>
      <c r="P30" s="194"/>
      <c r="W30" s="193">
        <f>ROUND(BA54,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ROUND(AW54, 2)</f>
        <v>0</v>
      </c>
      <c r="AL30" s="194"/>
      <c r="AM30" s="194"/>
      <c r="AN30" s="194"/>
      <c r="AO30" s="194"/>
      <c r="AR30" s="35"/>
      <c r="BE30" s="183"/>
    </row>
    <row r="31" spans="2:71" s="2" customFormat="1" ht="14.45" hidden="1" customHeight="1">
      <c r="B31" s="35"/>
      <c r="F31" s="26" t="s">
        <v>49</v>
      </c>
      <c r="L31" s="195">
        <v>0.21</v>
      </c>
      <c r="M31" s="194"/>
      <c r="N31" s="194"/>
      <c r="O31" s="194"/>
      <c r="P31" s="194"/>
      <c r="W31" s="193">
        <f>ROUND(BB54,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83"/>
    </row>
    <row r="32" spans="2:71" s="2" customFormat="1" ht="14.45" hidden="1" customHeight="1">
      <c r="B32" s="35"/>
      <c r="F32" s="26" t="s">
        <v>50</v>
      </c>
      <c r="L32" s="195">
        <v>0.12</v>
      </c>
      <c r="M32" s="194"/>
      <c r="N32" s="194"/>
      <c r="O32" s="194"/>
      <c r="P32" s="194"/>
      <c r="W32" s="193">
        <f>ROUND(BC54,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83"/>
    </row>
    <row r="33" spans="2:44" s="2" customFormat="1" ht="14.45" hidden="1" customHeight="1">
      <c r="B33" s="35"/>
      <c r="F33" s="26" t="s">
        <v>51</v>
      </c>
      <c r="L33" s="195">
        <v>0</v>
      </c>
      <c r="M33" s="194"/>
      <c r="N33" s="194"/>
      <c r="O33" s="194"/>
      <c r="P33" s="194"/>
      <c r="W33" s="193">
        <f>ROUND(BD54,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53</v>
      </c>
      <c r="U35" s="38"/>
      <c r="V35" s="38"/>
      <c r="W35" s="38"/>
      <c r="X35" s="196" t="s">
        <v>54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55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019</v>
      </c>
      <c r="AR44" s="44"/>
    </row>
    <row r="45" spans="2:44" s="4" customFormat="1" ht="36.950000000000003" customHeight="1">
      <c r="B45" s="45"/>
      <c r="C45" s="46" t="s">
        <v>16</v>
      </c>
      <c r="L45" s="200" t="str">
        <f>K6</f>
        <v>Technické zhodnocení fotbalového hřiště s přírodním trávníkem a atletického oválu  areál Viktoria, Mariánské Lázně</v>
      </c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č.p. 553 ,886 Mariánské Lázně</v>
      </c>
      <c r="AI47" s="26" t="s">
        <v>23</v>
      </c>
      <c r="AM47" s="202" t="str">
        <f>IF(AN8= "","",AN8)</f>
        <v>29. 5. 2024</v>
      </c>
      <c r="AN47" s="202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Město Mariánské Lázně</v>
      </c>
      <c r="AI49" s="26" t="s">
        <v>33</v>
      </c>
      <c r="AM49" s="203" t="str">
        <f>IF(E17="","",E17)</f>
        <v>RealizaceDomů s.r.o.</v>
      </c>
      <c r="AN49" s="204"/>
      <c r="AO49" s="204"/>
      <c r="AP49" s="204"/>
      <c r="AR49" s="31"/>
      <c r="AS49" s="205" t="s">
        <v>56</v>
      </c>
      <c r="AT49" s="20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31</v>
      </c>
      <c r="L50" s="3" t="str">
        <f>IF(E14= "Vyplň údaj","",E14)</f>
        <v/>
      </c>
      <c r="AI50" s="26" t="s">
        <v>38</v>
      </c>
      <c r="AM50" s="203" t="str">
        <f>IF(E20="","",E20)</f>
        <v xml:space="preserve"> </v>
      </c>
      <c r="AN50" s="204"/>
      <c r="AO50" s="204"/>
      <c r="AP50" s="204"/>
      <c r="AR50" s="31"/>
      <c r="AS50" s="207"/>
      <c r="AT50" s="208"/>
      <c r="BD50" s="52"/>
    </row>
    <row r="51" spans="1:91" s="1" customFormat="1" ht="10.9" customHeight="1">
      <c r="B51" s="31"/>
      <c r="AR51" s="31"/>
      <c r="AS51" s="207"/>
      <c r="AT51" s="208"/>
      <c r="BD51" s="52"/>
    </row>
    <row r="52" spans="1:91" s="1" customFormat="1" ht="29.25" customHeight="1">
      <c r="B52" s="31"/>
      <c r="C52" s="209" t="s">
        <v>57</v>
      </c>
      <c r="D52" s="210"/>
      <c r="E52" s="210"/>
      <c r="F52" s="210"/>
      <c r="G52" s="210"/>
      <c r="H52" s="53"/>
      <c r="I52" s="211" t="s">
        <v>58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2" t="s">
        <v>59</v>
      </c>
      <c r="AH52" s="210"/>
      <c r="AI52" s="210"/>
      <c r="AJ52" s="210"/>
      <c r="AK52" s="210"/>
      <c r="AL52" s="210"/>
      <c r="AM52" s="210"/>
      <c r="AN52" s="211" t="s">
        <v>60</v>
      </c>
      <c r="AO52" s="210"/>
      <c r="AP52" s="210"/>
      <c r="AQ52" s="54" t="s">
        <v>61</v>
      </c>
      <c r="AR52" s="31"/>
      <c r="AS52" s="55" t="s">
        <v>62</v>
      </c>
      <c r="AT52" s="56" t="s">
        <v>63</v>
      </c>
      <c r="AU52" s="56" t="s">
        <v>64</v>
      </c>
      <c r="AV52" s="56" t="s">
        <v>65</v>
      </c>
      <c r="AW52" s="56" t="s">
        <v>66</v>
      </c>
      <c r="AX52" s="56" t="s">
        <v>67</v>
      </c>
      <c r="AY52" s="56" t="s">
        <v>68</v>
      </c>
      <c r="AZ52" s="56" t="s">
        <v>69</v>
      </c>
      <c r="BA52" s="56" t="s">
        <v>70</v>
      </c>
      <c r="BB52" s="56" t="s">
        <v>71</v>
      </c>
      <c r="BC52" s="56" t="s">
        <v>72</v>
      </c>
      <c r="BD52" s="57" t="s">
        <v>73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16">
        <f>ROUND(SUM(AG55:AG57),2)</f>
        <v>0</v>
      </c>
      <c r="AH54" s="216"/>
      <c r="AI54" s="216"/>
      <c r="AJ54" s="216"/>
      <c r="AK54" s="216"/>
      <c r="AL54" s="216"/>
      <c r="AM54" s="216"/>
      <c r="AN54" s="217">
        <f>SUM(AG54,AT54)</f>
        <v>0</v>
      </c>
      <c r="AO54" s="217"/>
      <c r="AP54" s="217"/>
      <c r="AQ54" s="63" t="s">
        <v>19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75</v>
      </c>
      <c r="BT54" s="68" t="s">
        <v>76</v>
      </c>
      <c r="BU54" s="69" t="s">
        <v>77</v>
      </c>
      <c r="BV54" s="68" t="s">
        <v>78</v>
      </c>
      <c r="BW54" s="68" t="s">
        <v>5</v>
      </c>
      <c r="BX54" s="68" t="s">
        <v>79</v>
      </c>
      <c r="CL54" s="68" t="s">
        <v>19</v>
      </c>
    </row>
    <row r="55" spans="1:91" s="6" customFormat="1" ht="16.5" customHeight="1">
      <c r="A55" s="70" t="s">
        <v>80</v>
      </c>
      <c r="B55" s="71"/>
      <c r="C55" s="72"/>
      <c r="D55" s="215" t="s">
        <v>81</v>
      </c>
      <c r="E55" s="215"/>
      <c r="F55" s="215"/>
      <c r="G55" s="215"/>
      <c r="H55" s="215"/>
      <c r="I55" s="73"/>
      <c r="J55" s="215" t="s">
        <v>82</v>
      </c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3">
        <f>'D.1 - Fotbalové hřiště'!J30</f>
        <v>0</v>
      </c>
      <c r="AH55" s="214"/>
      <c r="AI55" s="214"/>
      <c r="AJ55" s="214"/>
      <c r="AK55" s="214"/>
      <c r="AL55" s="214"/>
      <c r="AM55" s="214"/>
      <c r="AN55" s="213">
        <f>SUM(AG55,AT55)</f>
        <v>0</v>
      </c>
      <c r="AO55" s="214"/>
      <c r="AP55" s="214"/>
      <c r="AQ55" s="74" t="s">
        <v>83</v>
      </c>
      <c r="AR55" s="71"/>
      <c r="AS55" s="75">
        <v>0</v>
      </c>
      <c r="AT55" s="76">
        <f>ROUND(SUM(AV55:AW55),2)</f>
        <v>0</v>
      </c>
      <c r="AU55" s="77">
        <f>'D.1 - Fotbalové hřiště'!P85</f>
        <v>0</v>
      </c>
      <c r="AV55" s="76">
        <f>'D.1 - Fotbalové hřiště'!J33</f>
        <v>0</v>
      </c>
      <c r="AW55" s="76">
        <f>'D.1 - Fotbalové hřiště'!J34</f>
        <v>0</v>
      </c>
      <c r="AX55" s="76">
        <f>'D.1 - Fotbalové hřiště'!J35</f>
        <v>0</v>
      </c>
      <c r="AY55" s="76">
        <f>'D.1 - Fotbalové hřiště'!J36</f>
        <v>0</v>
      </c>
      <c r="AZ55" s="76">
        <f>'D.1 - Fotbalové hřiště'!F33</f>
        <v>0</v>
      </c>
      <c r="BA55" s="76">
        <f>'D.1 - Fotbalové hřiště'!F34</f>
        <v>0</v>
      </c>
      <c r="BB55" s="76">
        <f>'D.1 - Fotbalové hřiště'!F35</f>
        <v>0</v>
      </c>
      <c r="BC55" s="76">
        <f>'D.1 - Fotbalové hřiště'!F36</f>
        <v>0</v>
      </c>
      <c r="BD55" s="78">
        <f>'D.1 - Fotbalové hřiště'!F37</f>
        <v>0</v>
      </c>
      <c r="BT55" s="79" t="s">
        <v>84</v>
      </c>
      <c r="BV55" s="79" t="s">
        <v>78</v>
      </c>
      <c r="BW55" s="79" t="s">
        <v>85</v>
      </c>
      <c r="BX55" s="79" t="s">
        <v>5</v>
      </c>
      <c r="CL55" s="79" t="s">
        <v>19</v>
      </c>
      <c r="CM55" s="79" t="s">
        <v>86</v>
      </c>
    </row>
    <row r="56" spans="1:91" s="6" customFormat="1" ht="16.5" customHeight="1">
      <c r="A56" s="70" t="s">
        <v>80</v>
      </c>
      <c r="B56" s="71"/>
      <c r="C56" s="72"/>
      <c r="D56" s="215" t="s">
        <v>87</v>
      </c>
      <c r="E56" s="215"/>
      <c r="F56" s="215"/>
      <c r="G56" s="215"/>
      <c r="H56" s="215"/>
      <c r="I56" s="73"/>
      <c r="J56" s="215" t="s">
        <v>88</v>
      </c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3">
        <f>'D.2 - Atletický ovál'!J30</f>
        <v>0</v>
      </c>
      <c r="AH56" s="214"/>
      <c r="AI56" s="214"/>
      <c r="AJ56" s="214"/>
      <c r="AK56" s="214"/>
      <c r="AL56" s="214"/>
      <c r="AM56" s="214"/>
      <c r="AN56" s="213">
        <f>SUM(AG56,AT56)</f>
        <v>0</v>
      </c>
      <c r="AO56" s="214"/>
      <c r="AP56" s="214"/>
      <c r="AQ56" s="74" t="s">
        <v>83</v>
      </c>
      <c r="AR56" s="71"/>
      <c r="AS56" s="75">
        <v>0</v>
      </c>
      <c r="AT56" s="76">
        <f>ROUND(SUM(AV56:AW56),2)</f>
        <v>0</v>
      </c>
      <c r="AU56" s="77">
        <f>'D.2 - Atletický ovál'!P88</f>
        <v>0</v>
      </c>
      <c r="AV56" s="76">
        <f>'D.2 - Atletický ovál'!J33</f>
        <v>0</v>
      </c>
      <c r="AW56" s="76">
        <f>'D.2 - Atletický ovál'!J34</f>
        <v>0</v>
      </c>
      <c r="AX56" s="76">
        <f>'D.2 - Atletický ovál'!J35</f>
        <v>0</v>
      </c>
      <c r="AY56" s="76">
        <f>'D.2 - Atletický ovál'!J36</f>
        <v>0</v>
      </c>
      <c r="AZ56" s="76">
        <f>'D.2 - Atletický ovál'!F33</f>
        <v>0</v>
      </c>
      <c r="BA56" s="76">
        <f>'D.2 - Atletický ovál'!F34</f>
        <v>0</v>
      </c>
      <c r="BB56" s="76">
        <f>'D.2 - Atletický ovál'!F35</f>
        <v>0</v>
      </c>
      <c r="BC56" s="76">
        <f>'D.2 - Atletický ovál'!F36</f>
        <v>0</v>
      </c>
      <c r="BD56" s="78">
        <f>'D.2 - Atletický ovál'!F37</f>
        <v>0</v>
      </c>
      <c r="BT56" s="79" t="s">
        <v>84</v>
      </c>
      <c r="BV56" s="79" t="s">
        <v>78</v>
      </c>
      <c r="BW56" s="79" t="s">
        <v>89</v>
      </c>
      <c r="BX56" s="79" t="s">
        <v>5</v>
      </c>
      <c r="CL56" s="79" t="s">
        <v>19</v>
      </c>
      <c r="CM56" s="79" t="s">
        <v>86</v>
      </c>
    </row>
    <row r="57" spans="1:91" s="6" customFormat="1" ht="16.5" customHeight="1">
      <c r="A57" s="70" t="s">
        <v>80</v>
      </c>
      <c r="B57" s="71"/>
      <c r="C57" s="72"/>
      <c r="D57" s="215" t="s">
        <v>90</v>
      </c>
      <c r="E57" s="215"/>
      <c r="F57" s="215"/>
      <c r="G57" s="215"/>
      <c r="H57" s="215"/>
      <c r="I57" s="73"/>
      <c r="J57" s="215" t="s">
        <v>91</v>
      </c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3">
        <f>'x - VRN'!J30</f>
        <v>0</v>
      </c>
      <c r="AH57" s="214"/>
      <c r="AI57" s="214"/>
      <c r="AJ57" s="214"/>
      <c r="AK57" s="214"/>
      <c r="AL57" s="214"/>
      <c r="AM57" s="214"/>
      <c r="AN57" s="213">
        <f>SUM(AG57,AT57)</f>
        <v>0</v>
      </c>
      <c r="AO57" s="214"/>
      <c r="AP57" s="214"/>
      <c r="AQ57" s="74" t="s">
        <v>83</v>
      </c>
      <c r="AR57" s="71"/>
      <c r="AS57" s="80">
        <v>0</v>
      </c>
      <c r="AT57" s="81">
        <f>ROUND(SUM(AV57:AW57),2)</f>
        <v>0</v>
      </c>
      <c r="AU57" s="82">
        <f>'x - VRN'!P86</f>
        <v>0</v>
      </c>
      <c r="AV57" s="81">
        <f>'x - VRN'!J33</f>
        <v>0</v>
      </c>
      <c r="AW57" s="81">
        <f>'x - VRN'!J34</f>
        <v>0</v>
      </c>
      <c r="AX57" s="81">
        <f>'x - VRN'!J35</f>
        <v>0</v>
      </c>
      <c r="AY57" s="81">
        <f>'x - VRN'!J36</f>
        <v>0</v>
      </c>
      <c r="AZ57" s="81">
        <f>'x - VRN'!F33</f>
        <v>0</v>
      </c>
      <c r="BA57" s="81">
        <f>'x - VRN'!F34</f>
        <v>0</v>
      </c>
      <c r="BB57" s="81">
        <f>'x - VRN'!F35</f>
        <v>0</v>
      </c>
      <c r="BC57" s="81">
        <f>'x - VRN'!F36</f>
        <v>0</v>
      </c>
      <c r="BD57" s="83">
        <f>'x - VRN'!F37</f>
        <v>0</v>
      </c>
      <c r="BT57" s="79" t="s">
        <v>84</v>
      </c>
      <c r="BV57" s="79" t="s">
        <v>78</v>
      </c>
      <c r="BW57" s="79" t="s">
        <v>92</v>
      </c>
      <c r="BX57" s="79" t="s">
        <v>5</v>
      </c>
      <c r="CL57" s="79" t="s">
        <v>19</v>
      </c>
      <c r="CM57" s="79" t="s">
        <v>86</v>
      </c>
    </row>
    <row r="58" spans="1:91" s="1" customFormat="1" ht="30" customHeight="1">
      <c r="B58" s="31"/>
      <c r="AR58" s="31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1"/>
    </row>
  </sheetData>
  <sheetProtection algorithmName="SHA-512" hashValue="dhIXQQVGR6zwjnjY9GCSPXpo1SvbSvC7HK7U03f2HLvJ1dFpTUupUrSp3HwnW9C8LQPttKau5i7qDkn8a3h6Yw==" saltValue="/B0uKqvZiyy4DjfCS4NnHfOGVpFl+M79s7OqPR2crr8Qtuve8l9PL5Vl9ob3Lo9qngTftZDdMl39mNhPGnILP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 - Fotbalové hřiště'!C2" display="/" xr:uid="{00000000-0004-0000-0000-000000000000}"/>
    <hyperlink ref="A56" location="'D.2 - Atletický ovál'!C2" display="/" xr:uid="{00000000-0004-0000-0000-000001000000}"/>
    <hyperlink ref="A57" location="'x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95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ROUND((SUM(BE85:BE155)),  2)</f>
        <v>0</v>
      </c>
      <c r="I33" s="88">
        <v>0.21</v>
      </c>
      <c r="J33" s="87">
        <f>ROUND(((SUM(BE85:BE155))*I33),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ROUND((SUM(BF85:BF155)),  2)</f>
        <v>0</v>
      </c>
      <c r="I34" s="88">
        <v>0.12</v>
      </c>
      <c r="J34" s="87">
        <f>ROUND(((SUM(BF85:BF155))*I34),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ROUND((SUM(BG85:BG155)),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ROUND((SUM(BH85:BH155)),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ROUND((SUM(BI85:BI155)),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D.1 - Fotbalové hřiště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J85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hidden="1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hidden="1" customHeight="1">
      <c r="B62" s="102"/>
      <c r="D62" s="103" t="s">
        <v>102</v>
      </c>
      <c r="E62" s="104"/>
      <c r="F62" s="104"/>
      <c r="G62" s="104"/>
      <c r="H62" s="104"/>
      <c r="I62" s="104"/>
      <c r="J62" s="105">
        <f>J123</f>
        <v>0</v>
      </c>
      <c r="L62" s="102"/>
    </row>
    <row r="63" spans="2:47" s="9" customFormat="1" ht="19.899999999999999" hidden="1" customHeight="1">
      <c r="B63" s="102"/>
      <c r="D63" s="103" t="s">
        <v>103</v>
      </c>
      <c r="E63" s="104"/>
      <c r="F63" s="104"/>
      <c r="G63" s="104"/>
      <c r="H63" s="104"/>
      <c r="I63" s="104"/>
      <c r="J63" s="105">
        <f>J142</f>
        <v>0</v>
      </c>
      <c r="L63" s="102"/>
    </row>
    <row r="64" spans="2:47" s="8" customFormat="1" ht="24.95" hidden="1" customHeight="1">
      <c r="B64" s="98"/>
      <c r="D64" s="99" t="s">
        <v>104</v>
      </c>
      <c r="E64" s="100"/>
      <c r="F64" s="100"/>
      <c r="G64" s="100"/>
      <c r="H64" s="100"/>
      <c r="I64" s="100"/>
      <c r="J64" s="101">
        <f>J145</f>
        <v>0</v>
      </c>
      <c r="L64" s="98"/>
    </row>
    <row r="65" spans="2:12" s="9" customFormat="1" ht="19.899999999999999" hidden="1" customHeight="1">
      <c r="B65" s="102"/>
      <c r="D65" s="103" t="s">
        <v>105</v>
      </c>
      <c r="E65" s="104"/>
      <c r="F65" s="104"/>
      <c r="G65" s="104"/>
      <c r="H65" s="104"/>
      <c r="I65" s="104"/>
      <c r="J65" s="105">
        <f>J146</f>
        <v>0</v>
      </c>
      <c r="L65" s="102"/>
    </row>
    <row r="66" spans="2:12" s="1" customFormat="1" ht="21.75" hidden="1" customHeight="1">
      <c r="B66" s="31"/>
      <c r="L66" s="31"/>
    </row>
    <row r="67" spans="2:12" s="1" customFormat="1" ht="6.9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1.25" hidden="1"/>
    <row r="69" spans="2:12" ht="11.25" hidden="1"/>
    <row r="70" spans="2:12" ht="11.25" hidden="1"/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106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26.25" customHeight="1">
      <c r="B75" s="31"/>
      <c r="E75" s="218" t="str">
        <f>E7</f>
        <v>Technické zhodnocení fotbalového hřiště s přírodním trávníkem a atletického oválu  areál Viktoria, Mariánské Lázně</v>
      </c>
      <c r="F75" s="219"/>
      <c r="G75" s="219"/>
      <c r="H75" s="219"/>
      <c r="L75" s="31"/>
    </row>
    <row r="76" spans="2:12" s="1" customFormat="1" ht="12" customHeight="1">
      <c r="B76" s="31"/>
      <c r="C76" s="26" t="s">
        <v>94</v>
      </c>
      <c r="L76" s="31"/>
    </row>
    <row r="77" spans="2:12" s="1" customFormat="1" ht="16.5" customHeight="1">
      <c r="B77" s="31"/>
      <c r="E77" s="200" t="str">
        <f>E9</f>
        <v>D.1 - Fotbalové hřiště</v>
      </c>
      <c r="F77" s="220"/>
      <c r="G77" s="220"/>
      <c r="H77" s="220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č.p. 553 ,886 Mariánské Lázně</v>
      </c>
      <c r="I79" s="26" t="s">
        <v>23</v>
      </c>
      <c r="J79" s="48" t="str">
        <f>IF(J12="","",J12)</f>
        <v>29. 5. 2024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E15</f>
        <v>Město Mariánské Lázně</v>
      </c>
      <c r="I81" s="26" t="s">
        <v>33</v>
      </c>
      <c r="J81" s="29" t="str">
        <f>E21</f>
        <v>RealizaceDomů s.r.o.</v>
      </c>
      <c r="L81" s="31"/>
    </row>
    <row r="82" spans="2:65" s="1" customFormat="1" ht="15.2" customHeight="1">
      <c r="B82" s="31"/>
      <c r="C82" s="26" t="s">
        <v>31</v>
      </c>
      <c r="F82" s="24" t="str">
        <f>IF(E18="","",E18)</f>
        <v>Vyplň údaj</v>
      </c>
      <c r="I82" s="26" t="s">
        <v>38</v>
      </c>
      <c r="J82" s="29" t="str">
        <f>E24</f>
        <v xml:space="preserve"> 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6"/>
      <c r="C84" s="107" t="s">
        <v>107</v>
      </c>
      <c r="D84" s="108" t="s">
        <v>61</v>
      </c>
      <c r="E84" s="108" t="s">
        <v>57</v>
      </c>
      <c r="F84" s="108" t="s">
        <v>58</v>
      </c>
      <c r="G84" s="108" t="s">
        <v>108</v>
      </c>
      <c r="H84" s="108" t="s">
        <v>109</v>
      </c>
      <c r="I84" s="108" t="s">
        <v>110</v>
      </c>
      <c r="J84" s="108" t="s">
        <v>98</v>
      </c>
      <c r="K84" s="109" t="s">
        <v>111</v>
      </c>
      <c r="L84" s="106"/>
      <c r="M84" s="55" t="s">
        <v>19</v>
      </c>
      <c r="N84" s="56" t="s">
        <v>46</v>
      </c>
      <c r="O84" s="56" t="s">
        <v>112</v>
      </c>
      <c r="P84" s="56" t="s">
        <v>113</v>
      </c>
      <c r="Q84" s="56" t="s">
        <v>114</v>
      </c>
      <c r="R84" s="56" t="s">
        <v>115</v>
      </c>
      <c r="S84" s="56" t="s">
        <v>116</v>
      </c>
      <c r="T84" s="57" t="s">
        <v>117</v>
      </c>
    </row>
    <row r="85" spans="2:65" s="1" customFormat="1" ht="22.9" customHeight="1">
      <c r="B85" s="31"/>
      <c r="C85" s="60" t="s">
        <v>118</v>
      </c>
      <c r="J85" s="110">
        <f>BK85</f>
        <v>0</v>
      </c>
      <c r="L85" s="31"/>
      <c r="M85" s="58"/>
      <c r="N85" s="49"/>
      <c r="O85" s="49"/>
      <c r="P85" s="111">
        <f>P86+P145</f>
        <v>0</v>
      </c>
      <c r="Q85" s="49"/>
      <c r="R85" s="111">
        <f>R86+R145</f>
        <v>68.78304</v>
      </c>
      <c r="S85" s="49"/>
      <c r="T85" s="112">
        <f>T86+T145</f>
        <v>83.748800000000003</v>
      </c>
      <c r="AT85" s="16" t="s">
        <v>75</v>
      </c>
      <c r="AU85" s="16" t="s">
        <v>99</v>
      </c>
      <c r="BK85" s="113">
        <f>BK86+BK145</f>
        <v>0</v>
      </c>
    </row>
    <row r="86" spans="2:65" s="11" customFormat="1" ht="25.9" customHeight="1">
      <c r="B86" s="114"/>
      <c r="D86" s="115" t="s">
        <v>75</v>
      </c>
      <c r="E86" s="116" t="s">
        <v>119</v>
      </c>
      <c r="F86" s="116" t="s">
        <v>120</v>
      </c>
      <c r="I86" s="117"/>
      <c r="J86" s="118">
        <f>BK86</f>
        <v>0</v>
      </c>
      <c r="L86" s="114"/>
      <c r="M86" s="119"/>
      <c r="P86" s="120">
        <f>P87+P123+P142</f>
        <v>0</v>
      </c>
      <c r="R86" s="120">
        <f>R87+R123+R142</f>
        <v>68.775040000000004</v>
      </c>
      <c r="T86" s="121">
        <f>T87+T123+T142</f>
        <v>83.588800000000006</v>
      </c>
      <c r="AR86" s="115" t="s">
        <v>84</v>
      </c>
      <c r="AT86" s="122" t="s">
        <v>75</v>
      </c>
      <c r="AU86" s="122" t="s">
        <v>76</v>
      </c>
      <c r="AY86" s="115" t="s">
        <v>121</v>
      </c>
      <c r="BK86" s="123">
        <f>BK87+BK123+BK142</f>
        <v>0</v>
      </c>
    </row>
    <row r="87" spans="2:65" s="11" customFormat="1" ht="22.9" customHeight="1">
      <c r="B87" s="114"/>
      <c r="D87" s="115" t="s">
        <v>75</v>
      </c>
      <c r="E87" s="124" t="s">
        <v>84</v>
      </c>
      <c r="F87" s="124" t="s">
        <v>122</v>
      </c>
      <c r="I87" s="117"/>
      <c r="J87" s="125">
        <f>BK87</f>
        <v>0</v>
      </c>
      <c r="L87" s="114"/>
      <c r="M87" s="119"/>
      <c r="P87" s="120">
        <f>SUM(P88:P122)</f>
        <v>0</v>
      </c>
      <c r="R87" s="120">
        <f>SUM(R88:R122)</f>
        <v>68.706360000000004</v>
      </c>
      <c r="T87" s="121">
        <f>SUM(T88:T122)</f>
        <v>82.588800000000006</v>
      </c>
      <c r="AR87" s="115" t="s">
        <v>84</v>
      </c>
      <c r="AT87" s="122" t="s">
        <v>75</v>
      </c>
      <c r="AU87" s="122" t="s">
        <v>84</v>
      </c>
      <c r="AY87" s="115" t="s">
        <v>121</v>
      </c>
      <c r="BK87" s="123">
        <f>SUM(BK88:BK122)</f>
        <v>0</v>
      </c>
    </row>
    <row r="88" spans="2:65" s="1" customFormat="1" ht="37.9" customHeight="1">
      <c r="B88" s="31"/>
      <c r="C88" s="126" t="s">
        <v>84</v>
      </c>
      <c r="D88" s="126" t="s">
        <v>123</v>
      </c>
      <c r="E88" s="127" t="s">
        <v>124</v>
      </c>
      <c r="F88" s="128" t="s">
        <v>125</v>
      </c>
      <c r="G88" s="129" t="s">
        <v>126</v>
      </c>
      <c r="H88" s="130">
        <v>7374</v>
      </c>
      <c r="I88" s="131"/>
      <c r="J88" s="132">
        <f>ROUND(I88*H88,2)</f>
        <v>0</v>
      </c>
      <c r="K88" s="128" t="s">
        <v>19</v>
      </c>
      <c r="L88" s="31"/>
      <c r="M88" s="133" t="s">
        <v>19</v>
      </c>
      <c r="N88" s="134" t="s">
        <v>47</v>
      </c>
      <c r="P88" s="135">
        <f>O88*H88</f>
        <v>0</v>
      </c>
      <c r="Q88" s="135">
        <v>0</v>
      </c>
      <c r="R88" s="135">
        <f>Q88*H88</f>
        <v>0</v>
      </c>
      <c r="S88" s="135">
        <v>1.12E-2</v>
      </c>
      <c r="T88" s="136">
        <f>S88*H88</f>
        <v>82.588800000000006</v>
      </c>
      <c r="AR88" s="137" t="s">
        <v>127</v>
      </c>
      <c r="AT88" s="137" t="s">
        <v>123</v>
      </c>
      <c r="AU88" s="137" t="s">
        <v>86</v>
      </c>
      <c r="AY88" s="16" t="s">
        <v>121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84</v>
      </c>
      <c r="BK88" s="138">
        <f>ROUND(I88*H88,2)</f>
        <v>0</v>
      </c>
      <c r="BL88" s="16" t="s">
        <v>127</v>
      </c>
      <c r="BM88" s="137" t="s">
        <v>128</v>
      </c>
    </row>
    <row r="89" spans="2:65" s="12" customFormat="1" ht="11.25">
      <c r="B89" s="139"/>
      <c r="D89" s="140" t="s">
        <v>129</v>
      </c>
      <c r="E89" s="141" t="s">
        <v>19</v>
      </c>
      <c r="F89" s="142" t="s">
        <v>130</v>
      </c>
      <c r="H89" s="141" t="s">
        <v>19</v>
      </c>
      <c r="I89" s="143"/>
      <c r="L89" s="139"/>
      <c r="M89" s="144"/>
      <c r="T89" s="145"/>
      <c r="AT89" s="141" t="s">
        <v>129</v>
      </c>
      <c r="AU89" s="141" t="s">
        <v>86</v>
      </c>
      <c r="AV89" s="12" t="s">
        <v>84</v>
      </c>
      <c r="AW89" s="12" t="s">
        <v>37</v>
      </c>
      <c r="AX89" s="12" t="s">
        <v>76</v>
      </c>
      <c r="AY89" s="141" t="s">
        <v>121</v>
      </c>
    </row>
    <row r="90" spans="2:65" s="13" customFormat="1" ht="11.25">
      <c r="B90" s="146"/>
      <c r="D90" s="140" t="s">
        <v>129</v>
      </c>
      <c r="E90" s="147" t="s">
        <v>19</v>
      </c>
      <c r="F90" s="148" t="s">
        <v>131</v>
      </c>
      <c r="H90" s="149">
        <v>6864</v>
      </c>
      <c r="I90" s="150"/>
      <c r="L90" s="146"/>
      <c r="M90" s="151"/>
      <c r="T90" s="152"/>
      <c r="AT90" s="147" t="s">
        <v>129</v>
      </c>
      <c r="AU90" s="147" t="s">
        <v>86</v>
      </c>
      <c r="AV90" s="13" t="s">
        <v>86</v>
      </c>
      <c r="AW90" s="13" t="s">
        <v>37</v>
      </c>
      <c r="AX90" s="13" t="s">
        <v>76</v>
      </c>
      <c r="AY90" s="147" t="s">
        <v>121</v>
      </c>
    </row>
    <row r="91" spans="2:65" s="12" customFormat="1" ht="11.25">
      <c r="B91" s="139"/>
      <c r="D91" s="140" t="s">
        <v>129</v>
      </c>
      <c r="E91" s="141" t="s">
        <v>19</v>
      </c>
      <c r="F91" s="142" t="s">
        <v>132</v>
      </c>
      <c r="H91" s="141" t="s">
        <v>19</v>
      </c>
      <c r="I91" s="143"/>
      <c r="L91" s="139"/>
      <c r="M91" s="144"/>
      <c r="T91" s="145"/>
      <c r="AT91" s="141" t="s">
        <v>129</v>
      </c>
      <c r="AU91" s="141" t="s">
        <v>86</v>
      </c>
      <c r="AV91" s="12" t="s">
        <v>84</v>
      </c>
      <c r="AW91" s="12" t="s">
        <v>37</v>
      </c>
      <c r="AX91" s="12" t="s">
        <v>76</v>
      </c>
      <c r="AY91" s="141" t="s">
        <v>121</v>
      </c>
    </row>
    <row r="92" spans="2:65" s="13" customFormat="1" ht="11.25">
      <c r="B92" s="146"/>
      <c r="D92" s="140" t="s">
        <v>129</v>
      </c>
      <c r="E92" s="147" t="s">
        <v>19</v>
      </c>
      <c r="F92" s="148" t="s">
        <v>133</v>
      </c>
      <c r="H92" s="149">
        <v>510</v>
      </c>
      <c r="I92" s="150"/>
      <c r="L92" s="146"/>
      <c r="M92" s="151"/>
      <c r="T92" s="152"/>
      <c r="AT92" s="147" t="s">
        <v>129</v>
      </c>
      <c r="AU92" s="147" t="s">
        <v>86</v>
      </c>
      <c r="AV92" s="13" t="s">
        <v>86</v>
      </c>
      <c r="AW92" s="13" t="s">
        <v>37</v>
      </c>
      <c r="AX92" s="13" t="s">
        <v>76</v>
      </c>
      <c r="AY92" s="147" t="s">
        <v>121</v>
      </c>
    </row>
    <row r="93" spans="2:65" s="14" customFormat="1" ht="11.25">
      <c r="B93" s="153"/>
      <c r="D93" s="140" t="s">
        <v>129</v>
      </c>
      <c r="E93" s="154" t="s">
        <v>19</v>
      </c>
      <c r="F93" s="155" t="s">
        <v>134</v>
      </c>
      <c r="H93" s="156">
        <v>7374</v>
      </c>
      <c r="I93" s="157"/>
      <c r="L93" s="153"/>
      <c r="M93" s="158"/>
      <c r="T93" s="159"/>
      <c r="AT93" s="154" t="s">
        <v>129</v>
      </c>
      <c r="AU93" s="154" t="s">
        <v>86</v>
      </c>
      <c r="AV93" s="14" t="s">
        <v>127</v>
      </c>
      <c r="AW93" s="14" t="s">
        <v>37</v>
      </c>
      <c r="AX93" s="14" t="s">
        <v>84</v>
      </c>
      <c r="AY93" s="154" t="s">
        <v>121</v>
      </c>
    </row>
    <row r="94" spans="2:65" s="1" customFormat="1" ht="44.25" customHeight="1">
      <c r="B94" s="31"/>
      <c r="C94" s="126" t="s">
        <v>135</v>
      </c>
      <c r="D94" s="126" t="s">
        <v>123</v>
      </c>
      <c r="E94" s="127" t="s">
        <v>136</v>
      </c>
      <c r="F94" s="128" t="s">
        <v>137</v>
      </c>
      <c r="G94" s="129" t="s">
        <v>138</v>
      </c>
      <c r="H94" s="130">
        <v>400</v>
      </c>
      <c r="I94" s="131"/>
      <c r="J94" s="132">
        <f>ROUND(I94*H94,2)</f>
        <v>0</v>
      </c>
      <c r="K94" s="128" t="s">
        <v>139</v>
      </c>
      <c r="L94" s="31"/>
      <c r="M94" s="133" t="s">
        <v>19</v>
      </c>
      <c r="N94" s="134" t="s">
        <v>47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127</v>
      </c>
      <c r="AT94" s="137" t="s">
        <v>123</v>
      </c>
      <c r="AU94" s="137" t="s">
        <v>86</v>
      </c>
      <c r="AY94" s="16" t="s">
        <v>121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6" t="s">
        <v>84</v>
      </c>
      <c r="BK94" s="138">
        <f>ROUND(I94*H94,2)</f>
        <v>0</v>
      </c>
      <c r="BL94" s="16" t="s">
        <v>127</v>
      </c>
      <c r="BM94" s="137" t="s">
        <v>140</v>
      </c>
    </row>
    <row r="95" spans="2:65" s="1" customFormat="1" ht="11.25">
      <c r="B95" s="31"/>
      <c r="D95" s="160" t="s">
        <v>141</v>
      </c>
      <c r="F95" s="161" t="s">
        <v>142</v>
      </c>
      <c r="I95" s="162"/>
      <c r="L95" s="31"/>
      <c r="M95" s="163"/>
      <c r="T95" s="52"/>
      <c r="AT95" s="16" t="s">
        <v>141</v>
      </c>
      <c r="AU95" s="16" t="s">
        <v>86</v>
      </c>
    </row>
    <row r="96" spans="2:65" s="1" customFormat="1" ht="62.65" customHeight="1">
      <c r="B96" s="31"/>
      <c r="C96" s="126" t="s">
        <v>86</v>
      </c>
      <c r="D96" s="126" t="s">
        <v>123</v>
      </c>
      <c r="E96" s="127" t="s">
        <v>143</v>
      </c>
      <c r="F96" s="128" t="s">
        <v>144</v>
      </c>
      <c r="G96" s="129" t="s">
        <v>145</v>
      </c>
      <c r="H96" s="130">
        <v>884.88</v>
      </c>
      <c r="I96" s="131"/>
      <c r="J96" s="132">
        <f>ROUND(I96*H96,2)</f>
        <v>0</v>
      </c>
      <c r="K96" s="128" t="s">
        <v>139</v>
      </c>
      <c r="L96" s="31"/>
      <c r="M96" s="133" t="s">
        <v>19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127</v>
      </c>
      <c r="AT96" s="137" t="s">
        <v>123</v>
      </c>
      <c r="AU96" s="137" t="s">
        <v>86</v>
      </c>
      <c r="AY96" s="16" t="s">
        <v>121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84</v>
      </c>
      <c r="BK96" s="138">
        <f>ROUND(I96*H96,2)</f>
        <v>0</v>
      </c>
      <c r="BL96" s="16" t="s">
        <v>127</v>
      </c>
      <c r="BM96" s="137" t="s">
        <v>146</v>
      </c>
    </row>
    <row r="97" spans="2:65" s="1" customFormat="1" ht="11.25">
      <c r="B97" s="31"/>
      <c r="D97" s="160" t="s">
        <v>141</v>
      </c>
      <c r="F97" s="161" t="s">
        <v>147</v>
      </c>
      <c r="I97" s="162"/>
      <c r="L97" s="31"/>
      <c r="M97" s="163"/>
      <c r="T97" s="52"/>
      <c r="AT97" s="16" t="s">
        <v>141</v>
      </c>
      <c r="AU97" s="16" t="s">
        <v>86</v>
      </c>
    </row>
    <row r="98" spans="2:65" s="13" customFormat="1" ht="11.25">
      <c r="B98" s="146"/>
      <c r="D98" s="140" t="s">
        <v>129</v>
      </c>
      <c r="E98" s="147" t="s">
        <v>19</v>
      </c>
      <c r="F98" s="148" t="s">
        <v>148</v>
      </c>
      <c r="H98" s="149">
        <v>884.88</v>
      </c>
      <c r="I98" s="150"/>
      <c r="L98" s="146"/>
      <c r="M98" s="151"/>
      <c r="T98" s="152"/>
      <c r="AT98" s="147" t="s">
        <v>129</v>
      </c>
      <c r="AU98" s="147" t="s">
        <v>86</v>
      </c>
      <c r="AV98" s="13" t="s">
        <v>86</v>
      </c>
      <c r="AW98" s="13" t="s">
        <v>37</v>
      </c>
      <c r="AX98" s="13" t="s">
        <v>84</v>
      </c>
      <c r="AY98" s="147" t="s">
        <v>121</v>
      </c>
    </row>
    <row r="99" spans="2:65" s="1" customFormat="1" ht="44.25" customHeight="1">
      <c r="B99" s="31"/>
      <c r="C99" s="126" t="s">
        <v>149</v>
      </c>
      <c r="D99" s="126" t="s">
        <v>123</v>
      </c>
      <c r="E99" s="127" t="s">
        <v>150</v>
      </c>
      <c r="F99" s="128" t="s">
        <v>151</v>
      </c>
      <c r="G99" s="129" t="s">
        <v>152</v>
      </c>
      <c r="H99" s="130">
        <v>1415.808</v>
      </c>
      <c r="I99" s="131"/>
      <c r="J99" s="132">
        <f>ROUND(I99*H99,2)</f>
        <v>0</v>
      </c>
      <c r="K99" s="128" t="s">
        <v>139</v>
      </c>
      <c r="L99" s="31"/>
      <c r="M99" s="133" t="s">
        <v>19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127</v>
      </c>
      <c r="AT99" s="137" t="s">
        <v>123</v>
      </c>
      <c r="AU99" s="137" t="s">
        <v>86</v>
      </c>
      <c r="AY99" s="16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84</v>
      </c>
      <c r="BK99" s="138">
        <f>ROUND(I99*H99,2)</f>
        <v>0</v>
      </c>
      <c r="BL99" s="16" t="s">
        <v>127</v>
      </c>
      <c r="BM99" s="137" t="s">
        <v>153</v>
      </c>
    </row>
    <row r="100" spans="2:65" s="1" customFormat="1" ht="11.25">
      <c r="B100" s="31"/>
      <c r="D100" s="160" t="s">
        <v>141</v>
      </c>
      <c r="F100" s="161" t="s">
        <v>154</v>
      </c>
      <c r="I100" s="162"/>
      <c r="L100" s="31"/>
      <c r="M100" s="163"/>
      <c r="T100" s="52"/>
      <c r="AT100" s="16" t="s">
        <v>141</v>
      </c>
      <c r="AU100" s="16" t="s">
        <v>86</v>
      </c>
    </row>
    <row r="101" spans="2:65" s="13" customFormat="1" ht="11.25">
      <c r="B101" s="146"/>
      <c r="D101" s="140" t="s">
        <v>129</v>
      </c>
      <c r="E101" s="147" t="s">
        <v>19</v>
      </c>
      <c r="F101" s="148" t="s">
        <v>155</v>
      </c>
      <c r="H101" s="149">
        <v>1415.808</v>
      </c>
      <c r="I101" s="150"/>
      <c r="L101" s="146"/>
      <c r="M101" s="151"/>
      <c r="T101" s="152"/>
      <c r="AT101" s="147" t="s">
        <v>129</v>
      </c>
      <c r="AU101" s="147" t="s">
        <v>86</v>
      </c>
      <c r="AV101" s="13" t="s">
        <v>86</v>
      </c>
      <c r="AW101" s="13" t="s">
        <v>37</v>
      </c>
      <c r="AX101" s="13" t="s">
        <v>84</v>
      </c>
      <c r="AY101" s="147" t="s">
        <v>121</v>
      </c>
    </row>
    <row r="102" spans="2:65" s="1" customFormat="1" ht="37.9" customHeight="1">
      <c r="B102" s="31"/>
      <c r="C102" s="126" t="s">
        <v>127</v>
      </c>
      <c r="D102" s="126" t="s">
        <v>123</v>
      </c>
      <c r="E102" s="127" t="s">
        <v>156</v>
      </c>
      <c r="F102" s="128" t="s">
        <v>157</v>
      </c>
      <c r="G102" s="129" t="s">
        <v>145</v>
      </c>
      <c r="H102" s="130">
        <v>884.88</v>
      </c>
      <c r="I102" s="131"/>
      <c r="J102" s="132">
        <f>ROUND(I102*H102,2)</f>
        <v>0</v>
      </c>
      <c r="K102" s="128" t="s">
        <v>139</v>
      </c>
      <c r="L102" s="31"/>
      <c r="M102" s="133" t="s">
        <v>19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127</v>
      </c>
      <c r="AT102" s="137" t="s">
        <v>123</v>
      </c>
      <c r="AU102" s="137" t="s">
        <v>86</v>
      </c>
      <c r="AY102" s="16" t="s">
        <v>121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84</v>
      </c>
      <c r="BK102" s="138">
        <f>ROUND(I102*H102,2)</f>
        <v>0</v>
      </c>
      <c r="BL102" s="16" t="s">
        <v>127</v>
      </c>
      <c r="BM102" s="137" t="s">
        <v>158</v>
      </c>
    </row>
    <row r="103" spans="2:65" s="1" customFormat="1" ht="11.25">
      <c r="B103" s="31"/>
      <c r="D103" s="160" t="s">
        <v>141</v>
      </c>
      <c r="F103" s="161" t="s">
        <v>159</v>
      </c>
      <c r="I103" s="162"/>
      <c r="L103" s="31"/>
      <c r="M103" s="163"/>
      <c r="T103" s="52"/>
      <c r="AT103" s="16" t="s">
        <v>141</v>
      </c>
      <c r="AU103" s="16" t="s">
        <v>86</v>
      </c>
    </row>
    <row r="104" spans="2:65" s="1" customFormat="1" ht="21.75" customHeight="1">
      <c r="B104" s="31"/>
      <c r="C104" s="126" t="s">
        <v>160</v>
      </c>
      <c r="D104" s="126" t="s">
        <v>123</v>
      </c>
      <c r="E104" s="127" t="s">
        <v>161</v>
      </c>
      <c r="F104" s="128" t="s">
        <v>162</v>
      </c>
      <c r="G104" s="129" t="s">
        <v>126</v>
      </c>
      <c r="H104" s="130">
        <v>14748</v>
      </c>
      <c r="I104" s="131"/>
      <c r="J104" s="132">
        <f>ROUND(I104*H104,2)</f>
        <v>0</v>
      </c>
      <c r="K104" s="128" t="s">
        <v>139</v>
      </c>
      <c r="L104" s="31"/>
      <c r="M104" s="133" t="s">
        <v>19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127</v>
      </c>
      <c r="AT104" s="137" t="s">
        <v>123</v>
      </c>
      <c r="AU104" s="137" t="s">
        <v>86</v>
      </c>
      <c r="AY104" s="16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84</v>
      </c>
      <c r="BK104" s="138">
        <f>ROUND(I104*H104,2)</f>
        <v>0</v>
      </c>
      <c r="BL104" s="16" t="s">
        <v>127</v>
      </c>
      <c r="BM104" s="137" t="s">
        <v>163</v>
      </c>
    </row>
    <row r="105" spans="2:65" s="1" customFormat="1" ht="11.25">
      <c r="B105" s="31"/>
      <c r="D105" s="160" t="s">
        <v>141</v>
      </c>
      <c r="F105" s="161" t="s">
        <v>164</v>
      </c>
      <c r="I105" s="162"/>
      <c r="L105" s="31"/>
      <c r="M105" s="163"/>
      <c r="T105" s="52"/>
      <c r="AT105" s="16" t="s">
        <v>141</v>
      </c>
      <c r="AU105" s="16" t="s">
        <v>86</v>
      </c>
    </row>
    <row r="106" spans="2:65" s="13" customFormat="1" ht="11.25">
      <c r="B106" s="146"/>
      <c r="D106" s="140" t="s">
        <v>129</v>
      </c>
      <c r="E106" s="147" t="s">
        <v>19</v>
      </c>
      <c r="F106" s="148" t="s">
        <v>165</v>
      </c>
      <c r="H106" s="149">
        <v>14748</v>
      </c>
      <c r="I106" s="150"/>
      <c r="L106" s="146"/>
      <c r="M106" s="151"/>
      <c r="T106" s="152"/>
      <c r="AT106" s="147" t="s">
        <v>129</v>
      </c>
      <c r="AU106" s="147" t="s">
        <v>86</v>
      </c>
      <c r="AV106" s="13" t="s">
        <v>86</v>
      </c>
      <c r="AW106" s="13" t="s">
        <v>37</v>
      </c>
      <c r="AX106" s="13" t="s">
        <v>84</v>
      </c>
      <c r="AY106" s="147" t="s">
        <v>121</v>
      </c>
    </row>
    <row r="107" spans="2:65" s="1" customFormat="1" ht="16.5" customHeight="1">
      <c r="B107" s="31"/>
      <c r="C107" s="164" t="s">
        <v>166</v>
      </c>
      <c r="D107" s="164" t="s">
        <v>167</v>
      </c>
      <c r="E107" s="165" t="s">
        <v>168</v>
      </c>
      <c r="F107" s="166" t="s">
        <v>169</v>
      </c>
      <c r="G107" s="167" t="s">
        <v>170</v>
      </c>
      <c r="H107" s="168">
        <v>663.66</v>
      </c>
      <c r="I107" s="169"/>
      <c r="J107" s="170">
        <f>ROUND(I107*H107,2)</f>
        <v>0</v>
      </c>
      <c r="K107" s="166" t="s">
        <v>139</v>
      </c>
      <c r="L107" s="171"/>
      <c r="M107" s="172" t="s">
        <v>19</v>
      </c>
      <c r="N107" s="173" t="s">
        <v>47</v>
      </c>
      <c r="P107" s="135">
        <f>O107*H107</f>
        <v>0</v>
      </c>
      <c r="Q107" s="135">
        <v>1E-3</v>
      </c>
      <c r="R107" s="135">
        <f>Q107*H107</f>
        <v>0.66366000000000003</v>
      </c>
      <c r="S107" s="135">
        <v>0</v>
      </c>
      <c r="T107" s="136">
        <f>S107*H107</f>
        <v>0</v>
      </c>
      <c r="AR107" s="137" t="s">
        <v>171</v>
      </c>
      <c r="AT107" s="137" t="s">
        <v>167</v>
      </c>
      <c r="AU107" s="137" t="s">
        <v>86</v>
      </c>
      <c r="AY107" s="16" t="s">
        <v>121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84</v>
      </c>
      <c r="BK107" s="138">
        <f>ROUND(I107*H107,2)</f>
        <v>0</v>
      </c>
      <c r="BL107" s="16" t="s">
        <v>127</v>
      </c>
      <c r="BM107" s="137" t="s">
        <v>172</v>
      </c>
    </row>
    <row r="108" spans="2:65" s="13" customFormat="1" ht="11.25">
      <c r="B108" s="146"/>
      <c r="D108" s="140" t="s">
        <v>129</v>
      </c>
      <c r="F108" s="148" t="s">
        <v>173</v>
      </c>
      <c r="H108" s="149">
        <v>663.66</v>
      </c>
      <c r="I108" s="150"/>
      <c r="L108" s="146"/>
      <c r="M108" s="151"/>
      <c r="T108" s="152"/>
      <c r="AT108" s="147" t="s">
        <v>129</v>
      </c>
      <c r="AU108" s="147" t="s">
        <v>86</v>
      </c>
      <c r="AV108" s="13" t="s">
        <v>86</v>
      </c>
      <c r="AW108" s="13" t="s">
        <v>4</v>
      </c>
      <c r="AX108" s="13" t="s">
        <v>84</v>
      </c>
      <c r="AY108" s="147" t="s">
        <v>121</v>
      </c>
    </row>
    <row r="109" spans="2:65" s="1" customFormat="1" ht="55.5" customHeight="1">
      <c r="B109" s="31"/>
      <c r="C109" s="126" t="s">
        <v>174</v>
      </c>
      <c r="D109" s="126" t="s">
        <v>123</v>
      </c>
      <c r="E109" s="127" t="s">
        <v>175</v>
      </c>
      <c r="F109" s="128" t="s">
        <v>176</v>
      </c>
      <c r="G109" s="129" t="s">
        <v>126</v>
      </c>
      <c r="H109" s="130">
        <v>7374</v>
      </c>
      <c r="I109" s="131"/>
      <c r="J109" s="132">
        <f>ROUND(I109*H109,2)</f>
        <v>0</v>
      </c>
      <c r="K109" s="128" t="s">
        <v>139</v>
      </c>
      <c r="L109" s="31"/>
      <c r="M109" s="133" t="s">
        <v>19</v>
      </c>
      <c r="N109" s="134" t="s">
        <v>47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127</v>
      </c>
      <c r="AT109" s="137" t="s">
        <v>123</v>
      </c>
      <c r="AU109" s="137" t="s">
        <v>86</v>
      </c>
      <c r="AY109" s="16" t="s">
        <v>121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84</v>
      </c>
      <c r="BK109" s="138">
        <f>ROUND(I109*H109,2)</f>
        <v>0</v>
      </c>
      <c r="BL109" s="16" t="s">
        <v>127</v>
      </c>
      <c r="BM109" s="137" t="s">
        <v>177</v>
      </c>
    </row>
    <row r="110" spans="2:65" s="1" customFormat="1" ht="11.25">
      <c r="B110" s="31"/>
      <c r="D110" s="160" t="s">
        <v>141</v>
      </c>
      <c r="F110" s="161" t="s">
        <v>178</v>
      </c>
      <c r="I110" s="162"/>
      <c r="L110" s="31"/>
      <c r="M110" s="163"/>
      <c r="T110" s="52"/>
      <c r="AT110" s="16" t="s">
        <v>141</v>
      </c>
      <c r="AU110" s="16" t="s">
        <v>86</v>
      </c>
    </row>
    <row r="111" spans="2:65" s="1" customFormat="1" ht="33" customHeight="1">
      <c r="B111" s="31"/>
      <c r="C111" s="126" t="s">
        <v>171</v>
      </c>
      <c r="D111" s="126" t="s">
        <v>123</v>
      </c>
      <c r="E111" s="127" t="s">
        <v>179</v>
      </c>
      <c r="F111" s="128" t="s">
        <v>180</v>
      </c>
      <c r="G111" s="129" t="s">
        <v>126</v>
      </c>
      <c r="H111" s="130">
        <v>7374</v>
      </c>
      <c r="I111" s="131"/>
      <c r="J111" s="132">
        <f>ROUND(I111*H111,2)</f>
        <v>0</v>
      </c>
      <c r="K111" s="128" t="s">
        <v>139</v>
      </c>
      <c r="L111" s="31"/>
      <c r="M111" s="133" t="s">
        <v>19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127</v>
      </c>
      <c r="AT111" s="137" t="s">
        <v>123</v>
      </c>
      <c r="AU111" s="137" t="s">
        <v>86</v>
      </c>
      <c r="AY111" s="16" t="s">
        <v>121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84</v>
      </c>
      <c r="BK111" s="138">
        <f>ROUND(I111*H111,2)</f>
        <v>0</v>
      </c>
      <c r="BL111" s="16" t="s">
        <v>127</v>
      </c>
      <c r="BM111" s="137" t="s">
        <v>181</v>
      </c>
    </row>
    <row r="112" spans="2:65" s="1" customFormat="1" ht="11.25">
      <c r="B112" s="31"/>
      <c r="D112" s="160" t="s">
        <v>141</v>
      </c>
      <c r="F112" s="161" t="s">
        <v>182</v>
      </c>
      <c r="I112" s="162"/>
      <c r="L112" s="31"/>
      <c r="M112" s="163"/>
      <c r="T112" s="52"/>
      <c r="AT112" s="16" t="s">
        <v>141</v>
      </c>
      <c r="AU112" s="16" t="s">
        <v>86</v>
      </c>
    </row>
    <row r="113" spans="2:65" s="1" customFormat="1" ht="16.5" customHeight="1">
      <c r="B113" s="31"/>
      <c r="C113" s="164" t="s">
        <v>183</v>
      </c>
      <c r="D113" s="164" t="s">
        <v>167</v>
      </c>
      <c r="E113" s="165" t="s">
        <v>184</v>
      </c>
      <c r="F113" s="166" t="s">
        <v>185</v>
      </c>
      <c r="G113" s="167" t="s">
        <v>152</v>
      </c>
      <c r="H113" s="168">
        <v>60</v>
      </c>
      <c r="I113" s="169"/>
      <c r="J113" s="170">
        <f>ROUND(I113*H113,2)</f>
        <v>0</v>
      </c>
      <c r="K113" s="166" t="s">
        <v>139</v>
      </c>
      <c r="L113" s="171"/>
      <c r="M113" s="172" t="s">
        <v>19</v>
      </c>
      <c r="N113" s="173" t="s">
        <v>47</v>
      </c>
      <c r="P113" s="135">
        <f>O113*H113</f>
        <v>0</v>
      </c>
      <c r="Q113" s="135">
        <v>1</v>
      </c>
      <c r="R113" s="135">
        <f>Q113*H113</f>
        <v>60</v>
      </c>
      <c r="S113" s="135">
        <v>0</v>
      </c>
      <c r="T113" s="136">
        <f>S113*H113</f>
        <v>0</v>
      </c>
      <c r="AR113" s="137" t="s">
        <v>171</v>
      </c>
      <c r="AT113" s="137" t="s">
        <v>167</v>
      </c>
      <c r="AU113" s="137" t="s">
        <v>86</v>
      </c>
      <c r="AY113" s="16" t="s">
        <v>121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84</v>
      </c>
      <c r="BK113" s="138">
        <f>ROUND(I113*H113,2)</f>
        <v>0</v>
      </c>
      <c r="BL113" s="16" t="s">
        <v>127</v>
      </c>
      <c r="BM113" s="137" t="s">
        <v>186</v>
      </c>
    </row>
    <row r="114" spans="2:65" s="1" customFormat="1" ht="24.2" customHeight="1">
      <c r="B114" s="31"/>
      <c r="C114" s="126" t="s">
        <v>187</v>
      </c>
      <c r="D114" s="126" t="s">
        <v>123</v>
      </c>
      <c r="E114" s="127" t="s">
        <v>188</v>
      </c>
      <c r="F114" s="128" t="s">
        <v>189</v>
      </c>
      <c r="G114" s="129" t="s">
        <v>126</v>
      </c>
      <c r="H114" s="130">
        <v>7374</v>
      </c>
      <c r="I114" s="131"/>
      <c r="J114" s="132">
        <f>ROUND(I114*H114,2)</f>
        <v>0</v>
      </c>
      <c r="K114" s="128" t="s">
        <v>139</v>
      </c>
      <c r="L114" s="31"/>
      <c r="M114" s="133" t="s">
        <v>19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127</v>
      </c>
      <c r="AT114" s="137" t="s">
        <v>123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127</v>
      </c>
      <c r="BM114" s="137" t="s">
        <v>190</v>
      </c>
    </row>
    <row r="115" spans="2:65" s="1" customFormat="1" ht="11.25">
      <c r="B115" s="31"/>
      <c r="D115" s="160" t="s">
        <v>141</v>
      </c>
      <c r="F115" s="161" t="s">
        <v>191</v>
      </c>
      <c r="I115" s="162"/>
      <c r="L115" s="31"/>
      <c r="M115" s="163"/>
      <c r="T115" s="52"/>
      <c r="AT115" s="16" t="s">
        <v>141</v>
      </c>
      <c r="AU115" s="16" t="s">
        <v>86</v>
      </c>
    </row>
    <row r="116" spans="2:65" s="1" customFormat="1" ht="33" customHeight="1">
      <c r="B116" s="31"/>
      <c r="C116" s="126" t="s">
        <v>192</v>
      </c>
      <c r="D116" s="126" t="s">
        <v>123</v>
      </c>
      <c r="E116" s="127" t="s">
        <v>193</v>
      </c>
      <c r="F116" s="128" t="s">
        <v>194</v>
      </c>
      <c r="G116" s="129" t="s">
        <v>126</v>
      </c>
      <c r="H116" s="130">
        <v>7374</v>
      </c>
      <c r="I116" s="131"/>
      <c r="J116" s="132">
        <f>ROUND(I116*H116,2)</f>
        <v>0</v>
      </c>
      <c r="K116" s="128" t="s">
        <v>139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195</v>
      </c>
      <c r="AT116" s="137" t="s">
        <v>123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195</v>
      </c>
      <c r="BM116" s="137" t="s">
        <v>196</v>
      </c>
    </row>
    <row r="117" spans="2:65" s="1" customFormat="1" ht="11.25">
      <c r="B117" s="31"/>
      <c r="D117" s="160" t="s">
        <v>141</v>
      </c>
      <c r="F117" s="161" t="s">
        <v>197</v>
      </c>
      <c r="I117" s="162"/>
      <c r="L117" s="31"/>
      <c r="M117" s="163"/>
      <c r="T117" s="52"/>
      <c r="AT117" s="16" t="s">
        <v>141</v>
      </c>
      <c r="AU117" s="16" t="s">
        <v>86</v>
      </c>
    </row>
    <row r="118" spans="2:65" s="1" customFormat="1" ht="16.5" customHeight="1">
      <c r="B118" s="31"/>
      <c r="C118" s="164" t="s">
        <v>8</v>
      </c>
      <c r="D118" s="164" t="s">
        <v>167</v>
      </c>
      <c r="E118" s="165" t="s">
        <v>198</v>
      </c>
      <c r="F118" s="166" t="s">
        <v>199</v>
      </c>
      <c r="G118" s="167" t="s">
        <v>145</v>
      </c>
      <c r="H118" s="168">
        <v>36.869999999999997</v>
      </c>
      <c r="I118" s="169"/>
      <c r="J118" s="170">
        <f>ROUND(I118*H118,2)</f>
        <v>0</v>
      </c>
      <c r="K118" s="166" t="s">
        <v>139</v>
      </c>
      <c r="L118" s="171"/>
      <c r="M118" s="172" t="s">
        <v>19</v>
      </c>
      <c r="N118" s="173" t="s">
        <v>47</v>
      </c>
      <c r="P118" s="135">
        <f>O118*H118</f>
        <v>0</v>
      </c>
      <c r="Q118" s="135">
        <v>0.21</v>
      </c>
      <c r="R118" s="135">
        <f>Q118*H118</f>
        <v>7.7426999999999992</v>
      </c>
      <c r="S118" s="135">
        <v>0</v>
      </c>
      <c r="T118" s="136">
        <f>S118*H118</f>
        <v>0</v>
      </c>
      <c r="AR118" s="137" t="s">
        <v>200</v>
      </c>
      <c r="AT118" s="137" t="s">
        <v>167</v>
      </c>
      <c r="AU118" s="137" t="s">
        <v>86</v>
      </c>
      <c r="AY118" s="16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84</v>
      </c>
      <c r="BK118" s="138">
        <f>ROUND(I118*H118,2)</f>
        <v>0</v>
      </c>
      <c r="BL118" s="16" t="s">
        <v>195</v>
      </c>
      <c r="BM118" s="137" t="s">
        <v>201</v>
      </c>
    </row>
    <row r="119" spans="2:65" s="13" customFormat="1" ht="11.25">
      <c r="B119" s="146"/>
      <c r="D119" s="140" t="s">
        <v>129</v>
      </c>
      <c r="F119" s="148" t="s">
        <v>202</v>
      </c>
      <c r="H119" s="149">
        <v>36.869999999999997</v>
      </c>
      <c r="I119" s="150"/>
      <c r="L119" s="146"/>
      <c r="M119" s="151"/>
      <c r="T119" s="152"/>
      <c r="AT119" s="147" t="s">
        <v>129</v>
      </c>
      <c r="AU119" s="147" t="s">
        <v>86</v>
      </c>
      <c r="AV119" s="13" t="s">
        <v>86</v>
      </c>
      <c r="AW119" s="13" t="s">
        <v>4</v>
      </c>
      <c r="AX119" s="13" t="s">
        <v>84</v>
      </c>
      <c r="AY119" s="147" t="s">
        <v>121</v>
      </c>
    </row>
    <row r="120" spans="2:65" s="1" customFormat="1" ht="24.2" customHeight="1">
      <c r="B120" s="31"/>
      <c r="C120" s="126" t="s">
        <v>203</v>
      </c>
      <c r="D120" s="126" t="s">
        <v>123</v>
      </c>
      <c r="E120" s="127" t="s">
        <v>204</v>
      </c>
      <c r="F120" s="128" t="s">
        <v>205</v>
      </c>
      <c r="G120" s="129" t="s">
        <v>152</v>
      </c>
      <c r="H120" s="130">
        <v>0.3</v>
      </c>
      <c r="I120" s="131"/>
      <c r="J120" s="132">
        <f>ROUND(I120*H120,2)</f>
        <v>0</v>
      </c>
      <c r="K120" s="128" t="s">
        <v>139</v>
      </c>
      <c r="L120" s="31"/>
      <c r="M120" s="133" t="s">
        <v>19</v>
      </c>
      <c r="N120" s="134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195</v>
      </c>
      <c r="AT120" s="137" t="s">
        <v>123</v>
      </c>
      <c r="AU120" s="137" t="s">
        <v>86</v>
      </c>
      <c r="AY120" s="16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84</v>
      </c>
      <c r="BK120" s="138">
        <f>ROUND(I120*H120,2)</f>
        <v>0</v>
      </c>
      <c r="BL120" s="16" t="s">
        <v>195</v>
      </c>
      <c r="BM120" s="137" t="s">
        <v>206</v>
      </c>
    </row>
    <row r="121" spans="2:65" s="1" customFormat="1" ht="11.25">
      <c r="B121" s="31"/>
      <c r="D121" s="160" t="s">
        <v>141</v>
      </c>
      <c r="F121" s="161" t="s">
        <v>207</v>
      </c>
      <c r="I121" s="162"/>
      <c r="L121" s="31"/>
      <c r="M121" s="163"/>
      <c r="T121" s="52"/>
      <c r="AT121" s="16" t="s">
        <v>141</v>
      </c>
      <c r="AU121" s="16" t="s">
        <v>86</v>
      </c>
    </row>
    <row r="122" spans="2:65" s="1" customFormat="1" ht="16.5" customHeight="1">
      <c r="B122" s="31"/>
      <c r="C122" s="164" t="s">
        <v>208</v>
      </c>
      <c r="D122" s="164" t="s">
        <v>167</v>
      </c>
      <c r="E122" s="165" t="s">
        <v>209</v>
      </c>
      <c r="F122" s="166" t="s">
        <v>210</v>
      </c>
      <c r="G122" s="167" t="s">
        <v>170</v>
      </c>
      <c r="H122" s="168">
        <v>300</v>
      </c>
      <c r="I122" s="169"/>
      <c r="J122" s="170">
        <f>ROUND(I122*H122,2)</f>
        <v>0</v>
      </c>
      <c r="K122" s="166" t="s">
        <v>139</v>
      </c>
      <c r="L122" s="171"/>
      <c r="M122" s="172" t="s">
        <v>19</v>
      </c>
      <c r="N122" s="173" t="s">
        <v>47</v>
      </c>
      <c r="P122" s="135">
        <f>O122*H122</f>
        <v>0</v>
      </c>
      <c r="Q122" s="135">
        <v>1E-3</v>
      </c>
      <c r="R122" s="135">
        <f>Q122*H122</f>
        <v>0.3</v>
      </c>
      <c r="S122" s="135">
        <v>0</v>
      </c>
      <c r="T122" s="136">
        <f>S122*H122</f>
        <v>0</v>
      </c>
      <c r="AR122" s="137" t="s">
        <v>200</v>
      </c>
      <c r="AT122" s="137" t="s">
        <v>167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195</v>
      </c>
      <c r="BM122" s="137" t="s">
        <v>211</v>
      </c>
    </row>
    <row r="123" spans="2:65" s="11" customFormat="1" ht="22.9" customHeight="1">
      <c r="B123" s="114"/>
      <c r="D123" s="115" t="s">
        <v>75</v>
      </c>
      <c r="E123" s="124" t="s">
        <v>171</v>
      </c>
      <c r="F123" s="124" t="s">
        <v>212</v>
      </c>
      <c r="I123" s="117"/>
      <c r="J123" s="125">
        <f>BK123</f>
        <v>0</v>
      </c>
      <c r="L123" s="114"/>
      <c r="M123" s="119"/>
      <c r="P123" s="120">
        <f>SUM(P124:P141)</f>
        <v>0</v>
      </c>
      <c r="R123" s="120">
        <f>SUM(R124:R141)</f>
        <v>6.8680000000000005E-2</v>
      </c>
      <c r="T123" s="121">
        <f>SUM(T124:T141)</f>
        <v>1</v>
      </c>
      <c r="AR123" s="115" t="s">
        <v>84</v>
      </c>
      <c r="AT123" s="122" t="s">
        <v>75</v>
      </c>
      <c r="AU123" s="122" t="s">
        <v>84</v>
      </c>
      <c r="AY123" s="115" t="s">
        <v>121</v>
      </c>
      <c r="BK123" s="123">
        <f>SUM(BK124:BK141)</f>
        <v>0</v>
      </c>
    </row>
    <row r="124" spans="2:65" s="1" customFormat="1" ht="37.9" customHeight="1">
      <c r="B124" s="31"/>
      <c r="C124" s="126" t="s">
        <v>213</v>
      </c>
      <c r="D124" s="126" t="s">
        <v>123</v>
      </c>
      <c r="E124" s="127" t="s">
        <v>214</v>
      </c>
      <c r="F124" s="128" t="s">
        <v>215</v>
      </c>
      <c r="G124" s="129" t="s">
        <v>138</v>
      </c>
      <c r="H124" s="130">
        <v>400</v>
      </c>
      <c r="I124" s="131"/>
      <c r="J124" s="132">
        <f>ROUND(I124*H124,2)</f>
        <v>0</v>
      </c>
      <c r="K124" s="128" t="s">
        <v>139</v>
      </c>
      <c r="L124" s="31"/>
      <c r="M124" s="133" t="s">
        <v>19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127</v>
      </c>
      <c r="AT124" s="137" t="s">
        <v>123</v>
      </c>
      <c r="AU124" s="137" t="s">
        <v>86</v>
      </c>
      <c r="AY124" s="16" t="s">
        <v>121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84</v>
      </c>
      <c r="BK124" s="138">
        <f>ROUND(I124*H124,2)</f>
        <v>0</v>
      </c>
      <c r="BL124" s="16" t="s">
        <v>127</v>
      </c>
      <c r="BM124" s="137" t="s">
        <v>216</v>
      </c>
    </row>
    <row r="125" spans="2:65" s="1" customFormat="1" ht="11.25">
      <c r="B125" s="31"/>
      <c r="D125" s="160" t="s">
        <v>141</v>
      </c>
      <c r="F125" s="161" t="s">
        <v>217</v>
      </c>
      <c r="I125" s="162"/>
      <c r="L125" s="31"/>
      <c r="M125" s="163"/>
      <c r="T125" s="52"/>
      <c r="AT125" s="16" t="s">
        <v>141</v>
      </c>
      <c r="AU125" s="16" t="s">
        <v>86</v>
      </c>
    </row>
    <row r="126" spans="2:65" s="12" customFormat="1" ht="11.25">
      <c r="B126" s="139"/>
      <c r="D126" s="140" t="s">
        <v>129</v>
      </c>
      <c r="E126" s="141" t="s">
        <v>19</v>
      </c>
      <c r="F126" s="142" t="s">
        <v>218</v>
      </c>
      <c r="H126" s="141" t="s">
        <v>19</v>
      </c>
      <c r="I126" s="143"/>
      <c r="L126" s="139"/>
      <c r="M126" s="144"/>
      <c r="T126" s="145"/>
      <c r="AT126" s="141" t="s">
        <v>129</v>
      </c>
      <c r="AU126" s="141" t="s">
        <v>86</v>
      </c>
      <c r="AV126" s="12" t="s">
        <v>84</v>
      </c>
      <c r="AW126" s="12" t="s">
        <v>37</v>
      </c>
      <c r="AX126" s="12" t="s">
        <v>76</v>
      </c>
      <c r="AY126" s="141" t="s">
        <v>121</v>
      </c>
    </row>
    <row r="127" spans="2:65" s="13" customFormat="1" ht="11.25">
      <c r="B127" s="146"/>
      <c r="D127" s="140" t="s">
        <v>129</v>
      </c>
      <c r="E127" s="147" t="s">
        <v>19</v>
      </c>
      <c r="F127" s="148" t="s">
        <v>219</v>
      </c>
      <c r="H127" s="149">
        <v>400</v>
      </c>
      <c r="I127" s="150"/>
      <c r="L127" s="146"/>
      <c r="M127" s="151"/>
      <c r="T127" s="152"/>
      <c r="AT127" s="147" t="s">
        <v>129</v>
      </c>
      <c r="AU127" s="147" t="s">
        <v>86</v>
      </c>
      <c r="AV127" s="13" t="s">
        <v>86</v>
      </c>
      <c r="AW127" s="13" t="s">
        <v>37</v>
      </c>
      <c r="AX127" s="13" t="s">
        <v>84</v>
      </c>
      <c r="AY127" s="147" t="s">
        <v>121</v>
      </c>
    </row>
    <row r="128" spans="2:65" s="1" customFormat="1" ht="24.2" customHeight="1">
      <c r="B128" s="31"/>
      <c r="C128" s="164" t="s">
        <v>220</v>
      </c>
      <c r="D128" s="164" t="s">
        <v>167</v>
      </c>
      <c r="E128" s="165" t="s">
        <v>221</v>
      </c>
      <c r="F128" s="166" t="s">
        <v>222</v>
      </c>
      <c r="G128" s="167" t="s">
        <v>138</v>
      </c>
      <c r="H128" s="168">
        <v>80</v>
      </c>
      <c r="I128" s="169"/>
      <c r="J128" s="170">
        <f>ROUND(I128*H128,2)</f>
        <v>0</v>
      </c>
      <c r="K128" s="166" t="s">
        <v>139</v>
      </c>
      <c r="L128" s="171"/>
      <c r="M128" s="172" t="s">
        <v>19</v>
      </c>
      <c r="N128" s="173" t="s">
        <v>47</v>
      </c>
      <c r="P128" s="135">
        <f>O128*H128</f>
        <v>0</v>
      </c>
      <c r="Q128" s="135">
        <v>7.1000000000000002E-4</v>
      </c>
      <c r="R128" s="135">
        <f>Q128*H128</f>
        <v>5.6800000000000003E-2</v>
      </c>
      <c r="S128" s="135">
        <v>0</v>
      </c>
      <c r="T128" s="136">
        <f>S128*H128</f>
        <v>0</v>
      </c>
      <c r="AR128" s="137" t="s">
        <v>171</v>
      </c>
      <c r="AT128" s="137" t="s">
        <v>167</v>
      </c>
      <c r="AU128" s="137" t="s">
        <v>86</v>
      </c>
      <c r="AY128" s="16" t="s">
        <v>121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84</v>
      </c>
      <c r="BK128" s="138">
        <f>ROUND(I128*H128,2)</f>
        <v>0</v>
      </c>
      <c r="BL128" s="16" t="s">
        <v>127</v>
      </c>
      <c r="BM128" s="137" t="s">
        <v>223</v>
      </c>
    </row>
    <row r="129" spans="2:65" s="13" customFormat="1" ht="11.25">
      <c r="B129" s="146"/>
      <c r="D129" s="140" t="s">
        <v>129</v>
      </c>
      <c r="F129" s="148" t="s">
        <v>224</v>
      </c>
      <c r="H129" s="149">
        <v>80</v>
      </c>
      <c r="I129" s="150"/>
      <c r="L129" s="146"/>
      <c r="M129" s="151"/>
      <c r="T129" s="152"/>
      <c r="AT129" s="147" t="s">
        <v>129</v>
      </c>
      <c r="AU129" s="147" t="s">
        <v>86</v>
      </c>
      <c r="AV129" s="13" t="s">
        <v>86</v>
      </c>
      <c r="AW129" s="13" t="s">
        <v>4</v>
      </c>
      <c r="AX129" s="13" t="s">
        <v>84</v>
      </c>
      <c r="AY129" s="147" t="s">
        <v>121</v>
      </c>
    </row>
    <row r="130" spans="2:65" s="1" customFormat="1" ht="33" customHeight="1">
      <c r="B130" s="31"/>
      <c r="C130" s="126" t="s">
        <v>225</v>
      </c>
      <c r="D130" s="126" t="s">
        <v>123</v>
      </c>
      <c r="E130" s="127" t="s">
        <v>226</v>
      </c>
      <c r="F130" s="128" t="s">
        <v>227</v>
      </c>
      <c r="G130" s="129" t="s">
        <v>138</v>
      </c>
      <c r="H130" s="130">
        <v>400</v>
      </c>
      <c r="I130" s="131"/>
      <c r="J130" s="132">
        <f>ROUND(I130*H130,2)</f>
        <v>0</v>
      </c>
      <c r="K130" s="128" t="s">
        <v>19</v>
      </c>
      <c r="L130" s="31"/>
      <c r="M130" s="133" t="s">
        <v>19</v>
      </c>
      <c r="N130" s="134" t="s">
        <v>47</v>
      </c>
      <c r="P130" s="135">
        <f>O130*H130</f>
        <v>0</v>
      </c>
      <c r="Q130" s="135">
        <v>0</v>
      </c>
      <c r="R130" s="135">
        <f>Q130*H130</f>
        <v>0</v>
      </c>
      <c r="S130" s="135">
        <v>2.5000000000000001E-3</v>
      </c>
      <c r="T130" s="136">
        <f>S130*H130</f>
        <v>1</v>
      </c>
      <c r="AR130" s="137" t="s">
        <v>127</v>
      </c>
      <c r="AT130" s="137" t="s">
        <v>123</v>
      </c>
      <c r="AU130" s="137" t="s">
        <v>86</v>
      </c>
      <c r="AY130" s="16" t="s">
        <v>121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6" t="s">
        <v>84</v>
      </c>
      <c r="BK130" s="138">
        <f>ROUND(I130*H130,2)</f>
        <v>0</v>
      </c>
      <c r="BL130" s="16" t="s">
        <v>127</v>
      </c>
      <c r="BM130" s="137" t="s">
        <v>228</v>
      </c>
    </row>
    <row r="131" spans="2:65" s="12" customFormat="1" ht="11.25">
      <c r="B131" s="139"/>
      <c r="D131" s="140" t="s">
        <v>129</v>
      </c>
      <c r="E131" s="141" t="s">
        <v>19</v>
      </c>
      <c r="F131" s="142" t="s">
        <v>229</v>
      </c>
      <c r="H131" s="141" t="s">
        <v>19</v>
      </c>
      <c r="I131" s="143"/>
      <c r="L131" s="139"/>
      <c r="M131" s="144"/>
      <c r="T131" s="145"/>
      <c r="AT131" s="141" t="s">
        <v>129</v>
      </c>
      <c r="AU131" s="141" t="s">
        <v>86</v>
      </c>
      <c r="AV131" s="12" t="s">
        <v>84</v>
      </c>
      <c r="AW131" s="12" t="s">
        <v>37</v>
      </c>
      <c r="AX131" s="12" t="s">
        <v>76</v>
      </c>
      <c r="AY131" s="141" t="s">
        <v>121</v>
      </c>
    </row>
    <row r="132" spans="2:65" s="13" customFormat="1" ht="11.25">
      <c r="B132" s="146"/>
      <c r="D132" s="140" t="s">
        <v>129</v>
      </c>
      <c r="E132" s="147" t="s">
        <v>19</v>
      </c>
      <c r="F132" s="148" t="s">
        <v>219</v>
      </c>
      <c r="H132" s="149">
        <v>400</v>
      </c>
      <c r="I132" s="150"/>
      <c r="L132" s="146"/>
      <c r="M132" s="151"/>
      <c r="T132" s="152"/>
      <c r="AT132" s="147" t="s">
        <v>129</v>
      </c>
      <c r="AU132" s="147" t="s">
        <v>86</v>
      </c>
      <c r="AV132" s="13" t="s">
        <v>86</v>
      </c>
      <c r="AW132" s="13" t="s">
        <v>37</v>
      </c>
      <c r="AX132" s="13" t="s">
        <v>84</v>
      </c>
      <c r="AY132" s="147" t="s">
        <v>121</v>
      </c>
    </row>
    <row r="133" spans="2:65" s="1" customFormat="1" ht="37.9" customHeight="1">
      <c r="B133" s="31"/>
      <c r="C133" s="126" t="s">
        <v>230</v>
      </c>
      <c r="D133" s="126" t="s">
        <v>123</v>
      </c>
      <c r="E133" s="127" t="s">
        <v>231</v>
      </c>
      <c r="F133" s="128" t="s">
        <v>232</v>
      </c>
      <c r="G133" s="129" t="s">
        <v>233</v>
      </c>
      <c r="H133" s="130">
        <v>13</v>
      </c>
      <c r="I133" s="131"/>
      <c r="J133" s="132">
        <f>ROUND(I133*H133,2)</f>
        <v>0</v>
      </c>
      <c r="K133" s="128" t="s">
        <v>139</v>
      </c>
      <c r="L133" s="31"/>
      <c r="M133" s="133" t="s">
        <v>19</v>
      </c>
      <c r="N133" s="134" t="s">
        <v>47</v>
      </c>
      <c r="P133" s="135">
        <f>O133*H133</f>
        <v>0</v>
      </c>
      <c r="Q133" s="135">
        <v>8.0999999999999996E-4</v>
      </c>
      <c r="R133" s="135">
        <f>Q133*H133</f>
        <v>1.0529999999999999E-2</v>
      </c>
      <c r="S133" s="135">
        <v>0</v>
      </c>
      <c r="T133" s="136">
        <f>S133*H133</f>
        <v>0</v>
      </c>
      <c r="AR133" s="137" t="s">
        <v>127</v>
      </c>
      <c r="AT133" s="137" t="s">
        <v>123</v>
      </c>
      <c r="AU133" s="137" t="s">
        <v>86</v>
      </c>
      <c r="AY133" s="16" t="s">
        <v>121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84</v>
      </c>
      <c r="BK133" s="138">
        <f>ROUND(I133*H133,2)</f>
        <v>0</v>
      </c>
      <c r="BL133" s="16" t="s">
        <v>127</v>
      </c>
      <c r="BM133" s="137" t="s">
        <v>234</v>
      </c>
    </row>
    <row r="134" spans="2:65" s="1" customFormat="1" ht="11.25">
      <c r="B134" s="31"/>
      <c r="D134" s="160" t="s">
        <v>141</v>
      </c>
      <c r="F134" s="161" t="s">
        <v>235</v>
      </c>
      <c r="I134" s="162"/>
      <c r="L134" s="31"/>
      <c r="M134" s="163"/>
      <c r="T134" s="52"/>
      <c r="AT134" s="16" t="s">
        <v>141</v>
      </c>
      <c r="AU134" s="16" t="s">
        <v>86</v>
      </c>
    </row>
    <row r="135" spans="2:65" s="12" customFormat="1" ht="11.25">
      <c r="B135" s="139"/>
      <c r="D135" s="140" t="s">
        <v>129</v>
      </c>
      <c r="E135" s="141" t="s">
        <v>19</v>
      </c>
      <c r="F135" s="142" t="s">
        <v>236</v>
      </c>
      <c r="H135" s="141" t="s">
        <v>19</v>
      </c>
      <c r="I135" s="143"/>
      <c r="L135" s="139"/>
      <c r="M135" s="144"/>
      <c r="T135" s="145"/>
      <c r="AT135" s="141" t="s">
        <v>129</v>
      </c>
      <c r="AU135" s="141" t="s">
        <v>86</v>
      </c>
      <c r="AV135" s="12" t="s">
        <v>84</v>
      </c>
      <c r="AW135" s="12" t="s">
        <v>37</v>
      </c>
      <c r="AX135" s="12" t="s">
        <v>76</v>
      </c>
      <c r="AY135" s="141" t="s">
        <v>121</v>
      </c>
    </row>
    <row r="136" spans="2:65" s="13" customFormat="1" ht="11.25">
      <c r="B136" s="146"/>
      <c r="D136" s="140" t="s">
        <v>129</v>
      </c>
      <c r="E136" s="147" t="s">
        <v>19</v>
      </c>
      <c r="F136" s="148" t="s">
        <v>237</v>
      </c>
      <c r="H136" s="149">
        <v>13</v>
      </c>
      <c r="I136" s="150"/>
      <c r="L136" s="146"/>
      <c r="M136" s="151"/>
      <c r="T136" s="152"/>
      <c r="AT136" s="147" t="s">
        <v>129</v>
      </c>
      <c r="AU136" s="147" t="s">
        <v>86</v>
      </c>
      <c r="AV136" s="13" t="s">
        <v>86</v>
      </c>
      <c r="AW136" s="13" t="s">
        <v>37</v>
      </c>
      <c r="AX136" s="13" t="s">
        <v>84</v>
      </c>
      <c r="AY136" s="147" t="s">
        <v>121</v>
      </c>
    </row>
    <row r="137" spans="2:65" s="1" customFormat="1" ht="24.2" customHeight="1">
      <c r="B137" s="31"/>
      <c r="C137" s="164" t="s">
        <v>238</v>
      </c>
      <c r="D137" s="164" t="s">
        <v>167</v>
      </c>
      <c r="E137" s="165" t="s">
        <v>239</v>
      </c>
      <c r="F137" s="166" t="s">
        <v>240</v>
      </c>
      <c r="G137" s="167" t="s">
        <v>233</v>
      </c>
      <c r="H137" s="168">
        <v>3</v>
      </c>
      <c r="I137" s="169"/>
      <c r="J137" s="170">
        <f>ROUND(I137*H137,2)</f>
        <v>0</v>
      </c>
      <c r="K137" s="166" t="s">
        <v>139</v>
      </c>
      <c r="L137" s="171"/>
      <c r="M137" s="172" t="s">
        <v>19</v>
      </c>
      <c r="N137" s="173" t="s">
        <v>47</v>
      </c>
      <c r="P137" s="135">
        <f>O137*H137</f>
        <v>0</v>
      </c>
      <c r="Q137" s="135">
        <v>4.4999999999999999E-4</v>
      </c>
      <c r="R137" s="135">
        <f>Q137*H137</f>
        <v>1.3500000000000001E-3</v>
      </c>
      <c r="S137" s="135">
        <v>0</v>
      </c>
      <c r="T137" s="136">
        <f>S137*H137</f>
        <v>0</v>
      </c>
      <c r="AR137" s="137" t="s">
        <v>171</v>
      </c>
      <c r="AT137" s="137" t="s">
        <v>167</v>
      </c>
      <c r="AU137" s="137" t="s">
        <v>86</v>
      </c>
      <c r="AY137" s="16" t="s">
        <v>121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6" t="s">
        <v>84</v>
      </c>
      <c r="BK137" s="138">
        <f>ROUND(I137*H137,2)</f>
        <v>0</v>
      </c>
      <c r="BL137" s="16" t="s">
        <v>127</v>
      </c>
      <c r="BM137" s="137" t="s">
        <v>241</v>
      </c>
    </row>
    <row r="138" spans="2:65" s="1" customFormat="1" ht="24.2" customHeight="1">
      <c r="B138" s="31"/>
      <c r="C138" s="126" t="s">
        <v>242</v>
      </c>
      <c r="D138" s="126" t="s">
        <v>123</v>
      </c>
      <c r="E138" s="127" t="s">
        <v>243</v>
      </c>
      <c r="F138" s="128" t="s">
        <v>244</v>
      </c>
      <c r="G138" s="129" t="s">
        <v>138</v>
      </c>
      <c r="H138" s="130">
        <v>400</v>
      </c>
      <c r="I138" s="131"/>
      <c r="J138" s="132">
        <f>ROUND(I138*H138,2)</f>
        <v>0</v>
      </c>
      <c r="K138" s="128" t="s">
        <v>139</v>
      </c>
      <c r="L138" s="31"/>
      <c r="M138" s="133" t="s">
        <v>19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127</v>
      </c>
      <c r="AT138" s="137" t="s">
        <v>123</v>
      </c>
      <c r="AU138" s="137" t="s">
        <v>86</v>
      </c>
      <c r="AY138" s="16" t="s">
        <v>121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84</v>
      </c>
      <c r="BK138" s="138">
        <f>ROUND(I138*H138,2)</f>
        <v>0</v>
      </c>
      <c r="BL138" s="16" t="s">
        <v>127</v>
      </c>
      <c r="BM138" s="137" t="s">
        <v>245</v>
      </c>
    </row>
    <row r="139" spans="2:65" s="1" customFormat="1" ht="11.25">
      <c r="B139" s="31"/>
      <c r="D139" s="160" t="s">
        <v>141</v>
      </c>
      <c r="F139" s="161" t="s">
        <v>246</v>
      </c>
      <c r="I139" s="162"/>
      <c r="L139" s="31"/>
      <c r="M139" s="163"/>
      <c r="T139" s="52"/>
      <c r="AT139" s="16" t="s">
        <v>141</v>
      </c>
      <c r="AU139" s="16" t="s">
        <v>86</v>
      </c>
    </row>
    <row r="140" spans="2:65" s="1" customFormat="1" ht="24.2" customHeight="1">
      <c r="B140" s="31"/>
      <c r="C140" s="126" t="s">
        <v>247</v>
      </c>
      <c r="D140" s="126" t="s">
        <v>123</v>
      </c>
      <c r="E140" s="127" t="s">
        <v>248</v>
      </c>
      <c r="F140" s="128" t="s">
        <v>249</v>
      </c>
      <c r="G140" s="129" t="s">
        <v>250</v>
      </c>
      <c r="H140" s="130">
        <v>1</v>
      </c>
      <c r="I140" s="131"/>
      <c r="J140" s="132">
        <f>ROUND(I140*H140,2)</f>
        <v>0</v>
      </c>
      <c r="K140" s="128" t="s">
        <v>139</v>
      </c>
      <c r="L140" s="31"/>
      <c r="M140" s="133" t="s">
        <v>19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127</v>
      </c>
      <c r="AT140" s="137" t="s">
        <v>123</v>
      </c>
      <c r="AU140" s="137" t="s">
        <v>86</v>
      </c>
      <c r="AY140" s="16" t="s">
        <v>121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84</v>
      </c>
      <c r="BK140" s="138">
        <f>ROUND(I140*H140,2)</f>
        <v>0</v>
      </c>
      <c r="BL140" s="16" t="s">
        <v>127</v>
      </c>
      <c r="BM140" s="137" t="s">
        <v>251</v>
      </c>
    </row>
    <row r="141" spans="2:65" s="1" customFormat="1" ht="11.25">
      <c r="B141" s="31"/>
      <c r="D141" s="160" t="s">
        <v>141</v>
      </c>
      <c r="F141" s="161" t="s">
        <v>252</v>
      </c>
      <c r="I141" s="162"/>
      <c r="L141" s="31"/>
      <c r="M141" s="163"/>
      <c r="T141" s="52"/>
      <c r="AT141" s="16" t="s">
        <v>141</v>
      </c>
      <c r="AU141" s="16" t="s">
        <v>86</v>
      </c>
    </row>
    <row r="142" spans="2:65" s="11" customFormat="1" ht="22.9" customHeight="1">
      <c r="B142" s="114"/>
      <c r="D142" s="115" t="s">
        <v>75</v>
      </c>
      <c r="E142" s="124" t="s">
        <v>253</v>
      </c>
      <c r="F142" s="124" t="s">
        <v>254</v>
      </c>
      <c r="I142" s="117"/>
      <c r="J142" s="125">
        <f>BK142</f>
        <v>0</v>
      </c>
      <c r="L142" s="114"/>
      <c r="M142" s="119"/>
      <c r="P142" s="120">
        <f>SUM(P143:P144)</f>
        <v>0</v>
      </c>
      <c r="R142" s="120">
        <f>SUM(R143:R144)</f>
        <v>0</v>
      </c>
      <c r="T142" s="121">
        <f>SUM(T143:T144)</f>
        <v>0</v>
      </c>
      <c r="AR142" s="115" t="s">
        <v>84</v>
      </c>
      <c r="AT142" s="122" t="s">
        <v>75</v>
      </c>
      <c r="AU142" s="122" t="s">
        <v>84</v>
      </c>
      <c r="AY142" s="115" t="s">
        <v>121</v>
      </c>
      <c r="BK142" s="123">
        <f>SUM(BK143:BK144)</f>
        <v>0</v>
      </c>
    </row>
    <row r="143" spans="2:65" s="1" customFormat="1" ht="24.2" customHeight="1">
      <c r="B143" s="31"/>
      <c r="C143" s="126" t="s">
        <v>195</v>
      </c>
      <c r="D143" s="126" t="s">
        <v>123</v>
      </c>
      <c r="E143" s="127" t="s">
        <v>255</v>
      </c>
      <c r="F143" s="128" t="s">
        <v>256</v>
      </c>
      <c r="G143" s="129" t="s">
        <v>152</v>
      </c>
      <c r="H143" s="130">
        <v>68.775000000000006</v>
      </c>
      <c r="I143" s="131"/>
      <c r="J143" s="132">
        <f>ROUND(I143*H143,2)</f>
        <v>0</v>
      </c>
      <c r="K143" s="128" t="s">
        <v>139</v>
      </c>
      <c r="L143" s="31"/>
      <c r="M143" s="133" t="s">
        <v>19</v>
      </c>
      <c r="N143" s="134" t="s">
        <v>47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127</v>
      </c>
      <c r="AT143" s="137" t="s">
        <v>123</v>
      </c>
      <c r="AU143" s="137" t="s">
        <v>86</v>
      </c>
      <c r="AY143" s="16" t="s">
        <v>121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84</v>
      </c>
      <c r="BK143" s="138">
        <f>ROUND(I143*H143,2)</f>
        <v>0</v>
      </c>
      <c r="BL143" s="16" t="s">
        <v>127</v>
      </c>
      <c r="BM143" s="137" t="s">
        <v>257</v>
      </c>
    </row>
    <row r="144" spans="2:65" s="1" customFormat="1" ht="11.25">
      <c r="B144" s="31"/>
      <c r="D144" s="160" t="s">
        <v>141</v>
      </c>
      <c r="F144" s="161" t="s">
        <v>258</v>
      </c>
      <c r="I144" s="162"/>
      <c r="L144" s="31"/>
      <c r="M144" s="163"/>
      <c r="T144" s="52"/>
      <c r="AT144" s="16" t="s">
        <v>141</v>
      </c>
      <c r="AU144" s="16" t="s">
        <v>86</v>
      </c>
    </row>
    <row r="145" spans="2:65" s="11" customFormat="1" ht="25.9" customHeight="1">
      <c r="B145" s="114"/>
      <c r="D145" s="115" t="s">
        <v>75</v>
      </c>
      <c r="E145" s="116" t="s">
        <v>259</v>
      </c>
      <c r="F145" s="116" t="s">
        <v>260</v>
      </c>
      <c r="I145" s="117"/>
      <c r="J145" s="118">
        <f>BK145</f>
        <v>0</v>
      </c>
      <c r="L145" s="114"/>
      <c r="M145" s="119"/>
      <c r="P145" s="120">
        <f>P146</f>
        <v>0</v>
      </c>
      <c r="R145" s="120">
        <f>R146</f>
        <v>8.0000000000000002E-3</v>
      </c>
      <c r="T145" s="121">
        <f>T146</f>
        <v>0.16</v>
      </c>
      <c r="AR145" s="115" t="s">
        <v>86</v>
      </c>
      <c r="AT145" s="122" t="s">
        <v>75</v>
      </c>
      <c r="AU145" s="122" t="s">
        <v>76</v>
      </c>
      <c r="AY145" s="115" t="s">
        <v>121</v>
      </c>
      <c r="BK145" s="123">
        <f>BK146</f>
        <v>0</v>
      </c>
    </row>
    <row r="146" spans="2:65" s="11" customFormat="1" ht="22.9" customHeight="1">
      <c r="B146" s="114"/>
      <c r="D146" s="115" t="s">
        <v>75</v>
      </c>
      <c r="E146" s="124" t="s">
        <v>261</v>
      </c>
      <c r="F146" s="124" t="s">
        <v>262</v>
      </c>
      <c r="I146" s="117"/>
      <c r="J146" s="125">
        <f>BK146</f>
        <v>0</v>
      </c>
      <c r="L146" s="114"/>
      <c r="M146" s="119"/>
      <c r="P146" s="120">
        <f>SUM(P147:P155)</f>
        <v>0</v>
      </c>
      <c r="R146" s="120">
        <f>SUM(R147:R155)</f>
        <v>8.0000000000000002E-3</v>
      </c>
      <c r="T146" s="121">
        <f>SUM(T147:T155)</f>
        <v>0.16</v>
      </c>
      <c r="AR146" s="115" t="s">
        <v>86</v>
      </c>
      <c r="AT146" s="122" t="s">
        <v>75</v>
      </c>
      <c r="AU146" s="122" t="s">
        <v>84</v>
      </c>
      <c r="AY146" s="115" t="s">
        <v>121</v>
      </c>
      <c r="BK146" s="123">
        <f>SUM(BK147:BK155)</f>
        <v>0</v>
      </c>
    </row>
    <row r="147" spans="2:65" s="1" customFormat="1" ht="24.2" customHeight="1">
      <c r="B147" s="31"/>
      <c r="C147" s="126" t="s">
        <v>263</v>
      </c>
      <c r="D147" s="126" t="s">
        <v>123</v>
      </c>
      <c r="E147" s="127" t="s">
        <v>264</v>
      </c>
      <c r="F147" s="128" t="s">
        <v>265</v>
      </c>
      <c r="G147" s="129" t="s">
        <v>170</v>
      </c>
      <c r="H147" s="130">
        <v>160</v>
      </c>
      <c r="I147" s="131"/>
      <c r="J147" s="132">
        <f>ROUND(I147*H147,2)</f>
        <v>0</v>
      </c>
      <c r="K147" s="128" t="s">
        <v>139</v>
      </c>
      <c r="L147" s="31"/>
      <c r="M147" s="133" t="s">
        <v>19</v>
      </c>
      <c r="N147" s="134" t="s">
        <v>47</v>
      </c>
      <c r="P147" s="135">
        <f>O147*H147</f>
        <v>0</v>
      </c>
      <c r="Q147" s="135">
        <v>5.0000000000000002E-5</v>
      </c>
      <c r="R147" s="135">
        <f>Q147*H147</f>
        <v>8.0000000000000002E-3</v>
      </c>
      <c r="S147" s="135">
        <v>0</v>
      </c>
      <c r="T147" s="136">
        <f>S147*H147</f>
        <v>0</v>
      </c>
      <c r="AR147" s="137" t="s">
        <v>195</v>
      </c>
      <c r="AT147" s="137" t="s">
        <v>123</v>
      </c>
      <c r="AU147" s="137" t="s">
        <v>86</v>
      </c>
      <c r="AY147" s="16" t="s">
        <v>121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84</v>
      </c>
      <c r="BK147" s="138">
        <f>ROUND(I147*H147,2)</f>
        <v>0</v>
      </c>
      <c r="BL147" s="16" t="s">
        <v>195</v>
      </c>
      <c r="BM147" s="137" t="s">
        <v>266</v>
      </c>
    </row>
    <row r="148" spans="2:65" s="1" customFormat="1" ht="11.25">
      <c r="B148" s="31"/>
      <c r="D148" s="160" t="s">
        <v>141</v>
      </c>
      <c r="F148" s="161" t="s">
        <v>267</v>
      </c>
      <c r="I148" s="162"/>
      <c r="L148" s="31"/>
      <c r="M148" s="163"/>
      <c r="T148" s="52"/>
      <c r="AT148" s="16" t="s">
        <v>141</v>
      </c>
      <c r="AU148" s="16" t="s">
        <v>86</v>
      </c>
    </row>
    <row r="149" spans="2:65" s="12" customFormat="1" ht="11.25">
      <c r="B149" s="139"/>
      <c r="D149" s="140" t="s">
        <v>129</v>
      </c>
      <c r="E149" s="141" t="s">
        <v>19</v>
      </c>
      <c r="F149" s="142" t="s">
        <v>268</v>
      </c>
      <c r="H149" s="141" t="s">
        <v>19</v>
      </c>
      <c r="I149" s="143"/>
      <c r="L149" s="139"/>
      <c r="M149" s="144"/>
      <c r="T149" s="145"/>
      <c r="AT149" s="141" t="s">
        <v>129</v>
      </c>
      <c r="AU149" s="141" t="s">
        <v>86</v>
      </c>
      <c r="AV149" s="12" t="s">
        <v>84</v>
      </c>
      <c r="AW149" s="12" t="s">
        <v>37</v>
      </c>
      <c r="AX149" s="12" t="s">
        <v>76</v>
      </c>
      <c r="AY149" s="141" t="s">
        <v>121</v>
      </c>
    </row>
    <row r="150" spans="2:65" s="13" customFormat="1" ht="11.25">
      <c r="B150" s="146"/>
      <c r="D150" s="140" t="s">
        <v>129</v>
      </c>
      <c r="E150" s="147" t="s">
        <v>19</v>
      </c>
      <c r="F150" s="148" t="s">
        <v>269</v>
      </c>
      <c r="H150" s="149">
        <v>160</v>
      </c>
      <c r="I150" s="150"/>
      <c r="L150" s="146"/>
      <c r="M150" s="151"/>
      <c r="T150" s="152"/>
      <c r="AT150" s="147" t="s">
        <v>129</v>
      </c>
      <c r="AU150" s="147" t="s">
        <v>86</v>
      </c>
      <c r="AV150" s="13" t="s">
        <v>86</v>
      </c>
      <c r="AW150" s="13" t="s">
        <v>37</v>
      </c>
      <c r="AX150" s="13" t="s">
        <v>84</v>
      </c>
      <c r="AY150" s="147" t="s">
        <v>121</v>
      </c>
    </row>
    <row r="151" spans="2:65" s="1" customFormat="1" ht="16.5" customHeight="1">
      <c r="B151" s="31"/>
      <c r="C151" s="164" t="s">
        <v>270</v>
      </c>
      <c r="D151" s="164" t="s">
        <v>167</v>
      </c>
      <c r="E151" s="165" t="s">
        <v>271</v>
      </c>
      <c r="F151" s="166" t="s">
        <v>272</v>
      </c>
      <c r="G151" s="167" t="s">
        <v>273</v>
      </c>
      <c r="H151" s="168">
        <v>2</v>
      </c>
      <c r="I151" s="169"/>
      <c r="J151" s="170">
        <f>ROUND(I151*H151,2)</f>
        <v>0</v>
      </c>
      <c r="K151" s="166" t="s">
        <v>19</v>
      </c>
      <c r="L151" s="171"/>
      <c r="M151" s="172" t="s">
        <v>19</v>
      </c>
      <c r="N151" s="173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200</v>
      </c>
      <c r="AT151" s="137" t="s">
        <v>167</v>
      </c>
      <c r="AU151" s="137" t="s">
        <v>86</v>
      </c>
      <c r="AY151" s="16" t="s">
        <v>121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84</v>
      </c>
      <c r="BK151" s="138">
        <f>ROUND(I151*H151,2)</f>
        <v>0</v>
      </c>
      <c r="BL151" s="16" t="s">
        <v>195</v>
      </c>
      <c r="BM151" s="137" t="s">
        <v>274</v>
      </c>
    </row>
    <row r="152" spans="2:65" s="1" customFormat="1" ht="37.9" customHeight="1">
      <c r="B152" s="31"/>
      <c r="C152" s="126" t="s">
        <v>275</v>
      </c>
      <c r="D152" s="126" t="s">
        <v>123</v>
      </c>
      <c r="E152" s="127" t="s">
        <v>276</v>
      </c>
      <c r="F152" s="128" t="s">
        <v>277</v>
      </c>
      <c r="G152" s="129" t="s">
        <v>170</v>
      </c>
      <c r="H152" s="130">
        <v>160</v>
      </c>
      <c r="I152" s="131"/>
      <c r="J152" s="132">
        <f>ROUND(I152*H152,2)</f>
        <v>0</v>
      </c>
      <c r="K152" s="128" t="s">
        <v>139</v>
      </c>
      <c r="L152" s="31"/>
      <c r="M152" s="133" t="s">
        <v>19</v>
      </c>
      <c r="N152" s="134" t="s">
        <v>47</v>
      </c>
      <c r="P152" s="135">
        <f>O152*H152</f>
        <v>0</v>
      </c>
      <c r="Q152" s="135">
        <v>0</v>
      </c>
      <c r="R152" s="135">
        <f>Q152*H152</f>
        <v>0</v>
      </c>
      <c r="S152" s="135">
        <v>1E-3</v>
      </c>
      <c r="T152" s="136">
        <f>S152*H152</f>
        <v>0.16</v>
      </c>
      <c r="AR152" s="137" t="s">
        <v>195</v>
      </c>
      <c r="AT152" s="137" t="s">
        <v>123</v>
      </c>
      <c r="AU152" s="137" t="s">
        <v>86</v>
      </c>
      <c r="AY152" s="16" t="s">
        <v>121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84</v>
      </c>
      <c r="BK152" s="138">
        <f>ROUND(I152*H152,2)</f>
        <v>0</v>
      </c>
      <c r="BL152" s="16" t="s">
        <v>195</v>
      </c>
      <c r="BM152" s="137" t="s">
        <v>278</v>
      </c>
    </row>
    <row r="153" spans="2:65" s="1" customFormat="1" ht="11.25">
      <c r="B153" s="31"/>
      <c r="D153" s="160" t="s">
        <v>141</v>
      </c>
      <c r="F153" s="161" t="s">
        <v>279</v>
      </c>
      <c r="I153" s="162"/>
      <c r="L153" s="31"/>
      <c r="M153" s="163"/>
      <c r="T153" s="52"/>
      <c r="AT153" s="16" t="s">
        <v>141</v>
      </c>
      <c r="AU153" s="16" t="s">
        <v>86</v>
      </c>
    </row>
    <row r="154" spans="2:65" s="12" customFormat="1" ht="11.25">
      <c r="B154" s="139"/>
      <c r="D154" s="140" t="s">
        <v>129</v>
      </c>
      <c r="E154" s="141" t="s">
        <v>19</v>
      </c>
      <c r="F154" s="142" t="s">
        <v>280</v>
      </c>
      <c r="H154" s="141" t="s">
        <v>19</v>
      </c>
      <c r="I154" s="143"/>
      <c r="L154" s="139"/>
      <c r="M154" s="144"/>
      <c r="T154" s="145"/>
      <c r="AT154" s="141" t="s">
        <v>129</v>
      </c>
      <c r="AU154" s="141" t="s">
        <v>86</v>
      </c>
      <c r="AV154" s="12" t="s">
        <v>84</v>
      </c>
      <c r="AW154" s="12" t="s">
        <v>37</v>
      </c>
      <c r="AX154" s="12" t="s">
        <v>76</v>
      </c>
      <c r="AY154" s="141" t="s">
        <v>121</v>
      </c>
    </row>
    <row r="155" spans="2:65" s="13" customFormat="1" ht="11.25">
      <c r="B155" s="146"/>
      <c r="D155" s="140" t="s">
        <v>129</v>
      </c>
      <c r="E155" s="147" t="s">
        <v>19</v>
      </c>
      <c r="F155" s="148" t="s">
        <v>269</v>
      </c>
      <c r="H155" s="149">
        <v>160</v>
      </c>
      <c r="I155" s="150"/>
      <c r="L155" s="146"/>
      <c r="M155" s="174"/>
      <c r="N155" s="175"/>
      <c r="O155" s="175"/>
      <c r="P155" s="175"/>
      <c r="Q155" s="175"/>
      <c r="R155" s="175"/>
      <c r="S155" s="175"/>
      <c r="T155" s="176"/>
      <c r="AT155" s="147" t="s">
        <v>129</v>
      </c>
      <c r="AU155" s="147" t="s">
        <v>86</v>
      </c>
      <c r="AV155" s="13" t="s">
        <v>86</v>
      </c>
      <c r="AW155" s="13" t="s">
        <v>37</v>
      </c>
      <c r="AX155" s="13" t="s">
        <v>84</v>
      </c>
      <c r="AY155" s="147" t="s">
        <v>121</v>
      </c>
    </row>
    <row r="156" spans="2:65" s="1" customFormat="1" ht="6.95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31"/>
    </row>
  </sheetData>
  <sheetProtection algorithmName="SHA-512" hashValue="tX7pDfQXJL1So9OYzmMPZ4e2hVYNqLlsKPb4wK8DyIXVmUJk4QtRUKiUG1PZG6D6e8UHK5qvyv8lR6ye8RpYuw==" saltValue="XBA4zW2XX3VbKSIBwLoY9Xs5Yog37D+xBhQCTBp65Aol6ZTq+aeWW3mtZWQ8rBpBWCaFnUYZaW82Z9tCtGY5OA==" spinCount="100000" sheet="1" objects="1" scenarios="1" formatColumns="0" formatRows="0" autoFilter="0"/>
  <autoFilter ref="C84:K155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7" r:id="rId2" xr:uid="{00000000-0004-0000-0100-000001000000}"/>
    <hyperlink ref="F100" r:id="rId3" xr:uid="{00000000-0004-0000-0100-000002000000}"/>
    <hyperlink ref="F103" r:id="rId4" xr:uid="{00000000-0004-0000-0100-000003000000}"/>
    <hyperlink ref="F105" r:id="rId5" xr:uid="{00000000-0004-0000-0100-000004000000}"/>
    <hyperlink ref="F110" r:id="rId6" xr:uid="{00000000-0004-0000-0100-000005000000}"/>
    <hyperlink ref="F112" r:id="rId7" xr:uid="{00000000-0004-0000-0100-000006000000}"/>
    <hyperlink ref="F115" r:id="rId8" xr:uid="{00000000-0004-0000-0100-000007000000}"/>
    <hyperlink ref="F117" r:id="rId9" xr:uid="{00000000-0004-0000-0100-000008000000}"/>
    <hyperlink ref="F121" r:id="rId10" xr:uid="{00000000-0004-0000-0100-000009000000}"/>
    <hyperlink ref="F125" r:id="rId11" xr:uid="{00000000-0004-0000-0100-00000A000000}"/>
    <hyperlink ref="F134" r:id="rId12" xr:uid="{00000000-0004-0000-0100-00000B000000}"/>
    <hyperlink ref="F139" r:id="rId13" xr:uid="{00000000-0004-0000-0100-00000C000000}"/>
    <hyperlink ref="F141" r:id="rId14" xr:uid="{00000000-0004-0000-0100-00000D000000}"/>
    <hyperlink ref="F144" r:id="rId15" xr:uid="{00000000-0004-0000-0100-00000E000000}"/>
    <hyperlink ref="F148" r:id="rId16" xr:uid="{00000000-0004-0000-0100-00000F000000}"/>
    <hyperlink ref="F153" r:id="rId17" xr:uid="{00000000-0004-0000-01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281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ROUND(J88,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ROUND((SUM(BE88:BE174)),  2)</f>
        <v>0</v>
      </c>
      <c r="I33" s="88">
        <v>0.21</v>
      </c>
      <c r="J33" s="87">
        <f>ROUND(((SUM(BE88:BE174))*I33),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ROUND((SUM(BF88:BF174)),  2)</f>
        <v>0</v>
      </c>
      <c r="I34" s="88">
        <v>0.12</v>
      </c>
      <c r="J34" s="87">
        <f>ROUND(((SUM(BF88:BF174))*I34),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ROUND((SUM(BG88:BG174)),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ROUND((SUM(BH88:BH174)),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ROUND((SUM(BI88:BI174)),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D.2 - Atletický ovál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J88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J89</f>
        <v>0</v>
      </c>
      <c r="L60" s="98"/>
    </row>
    <row r="61" spans="2:47" s="9" customFormat="1" ht="19.899999999999999" hidden="1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9" customFormat="1" ht="19.899999999999999" hidden="1" customHeight="1">
      <c r="B62" s="102"/>
      <c r="D62" s="103" t="s">
        <v>282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899999999999999" hidden="1" customHeight="1">
      <c r="B63" s="102"/>
      <c r="D63" s="103" t="s">
        <v>283</v>
      </c>
      <c r="E63" s="104"/>
      <c r="F63" s="104"/>
      <c r="G63" s="104"/>
      <c r="H63" s="104"/>
      <c r="I63" s="104"/>
      <c r="J63" s="105">
        <f>J101</f>
        <v>0</v>
      </c>
      <c r="L63" s="102"/>
    </row>
    <row r="64" spans="2:47" s="9" customFormat="1" ht="19.899999999999999" hidden="1" customHeight="1">
      <c r="B64" s="102"/>
      <c r="D64" s="103" t="s">
        <v>103</v>
      </c>
      <c r="E64" s="104"/>
      <c r="F64" s="104"/>
      <c r="G64" s="104"/>
      <c r="H64" s="104"/>
      <c r="I64" s="104"/>
      <c r="J64" s="105">
        <f>J109</f>
        <v>0</v>
      </c>
      <c r="L64" s="102"/>
    </row>
    <row r="65" spans="2:12" s="8" customFormat="1" ht="24.95" hidden="1" customHeight="1">
      <c r="B65" s="98"/>
      <c r="D65" s="99" t="s">
        <v>284</v>
      </c>
      <c r="E65" s="100"/>
      <c r="F65" s="100"/>
      <c r="G65" s="100"/>
      <c r="H65" s="100"/>
      <c r="I65" s="100"/>
      <c r="J65" s="101">
        <f>J112</f>
        <v>0</v>
      </c>
      <c r="L65" s="98"/>
    </row>
    <row r="66" spans="2:12" s="9" customFormat="1" ht="19.899999999999999" hidden="1" customHeight="1">
      <c r="B66" s="102"/>
      <c r="D66" s="103" t="s">
        <v>285</v>
      </c>
      <c r="E66" s="104"/>
      <c r="F66" s="104"/>
      <c r="G66" s="104"/>
      <c r="H66" s="104"/>
      <c r="I66" s="104"/>
      <c r="J66" s="105">
        <f>J113</f>
        <v>0</v>
      </c>
      <c r="L66" s="102"/>
    </row>
    <row r="67" spans="2:12" s="9" customFormat="1" ht="19.899999999999999" hidden="1" customHeight="1">
      <c r="B67" s="102"/>
      <c r="D67" s="103" t="s">
        <v>286</v>
      </c>
      <c r="E67" s="104"/>
      <c r="F67" s="104"/>
      <c r="G67" s="104"/>
      <c r="H67" s="104"/>
      <c r="I67" s="104"/>
      <c r="J67" s="105">
        <f>J133</f>
        <v>0</v>
      </c>
      <c r="L67" s="102"/>
    </row>
    <row r="68" spans="2:12" s="8" customFormat="1" ht="24.95" hidden="1" customHeight="1">
      <c r="B68" s="98"/>
      <c r="D68" s="99" t="s">
        <v>287</v>
      </c>
      <c r="E68" s="100"/>
      <c r="F68" s="100"/>
      <c r="G68" s="100"/>
      <c r="H68" s="100"/>
      <c r="I68" s="100"/>
      <c r="J68" s="101">
        <f>J169</f>
        <v>0</v>
      </c>
      <c r="L68" s="98"/>
    </row>
    <row r="69" spans="2:12" s="1" customFormat="1" ht="21.75" hidden="1" customHeight="1">
      <c r="B69" s="31"/>
      <c r="L69" s="31"/>
    </row>
    <row r="70" spans="2:12" s="1" customFormat="1" ht="6.95" hidden="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1" spans="2:12" ht="11.25" hidden="1"/>
    <row r="72" spans="2:12" ht="11.25" hidden="1"/>
    <row r="73" spans="2:12" ht="11.25" hidden="1"/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5" customHeight="1">
      <c r="B75" s="31"/>
      <c r="C75" s="20" t="s">
        <v>106</v>
      </c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16</v>
      </c>
      <c r="L77" s="31"/>
    </row>
    <row r="78" spans="2:12" s="1" customFormat="1" ht="26.25" customHeight="1">
      <c r="B78" s="31"/>
      <c r="E78" s="218" t="str">
        <f>E7</f>
        <v>Technické zhodnocení fotbalového hřiště s přírodním trávníkem a atletického oválu  areál Viktoria, Mariánské Lázně</v>
      </c>
      <c r="F78" s="219"/>
      <c r="G78" s="219"/>
      <c r="H78" s="219"/>
      <c r="L78" s="31"/>
    </row>
    <row r="79" spans="2:12" s="1" customFormat="1" ht="12" customHeight="1">
      <c r="B79" s="31"/>
      <c r="C79" s="26" t="s">
        <v>94</v>
      </c>
      <c r="L79" s="31"/>
    </row>
    <row r="80" spans="2:12" s="1" customFormat="1" ht="16.5" customHeight="1">
      <c r="B80" s="31"/>
      <c r="E80" s="200" t="str">
        <f>E9</f>
        <v>D.2 - Atletický ovál</v>
      </c>
      <c r="F80" s="220"/>
      <c r="G80" s="220"/>
      <c r="H80" s="220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F12</f>
        <v>č.p. 553 ,886 Mariánské Lázně</v>
      </c>
      <c r="I82" s="26" t="s">
        <v>23</v>
      </c>
      <c r="J82" s="48" t="str">
        <f>IF(J12="","",J12)</f>
        <v>29. 5. 2024</v>
      </c>
      <c r="L82" s="31"/>
    </row>
    <row r="83" spans="2:65" s="1" customFormat="1" ht="6.95" customHeight="1">
      <c r="B83" s="31"/>
      <c r="L83" s="31"/>
    </row>
    <row r="84" spans="2:65" s="1" customFormat="1" ht="15.2" customHeight="1">
      <c r="B84" s="31"/>
      <c r="C84" s="26" t="s">
        <v>25</v>
      </c>
      <c r="F84" s="24" t="str">
        <f>E15</f>
        <v>Město Mariánské Lázně</v>
      </c>
      <c r="I84" s="26" t="s">
        <v>33</v>
      </c>
      <c r="J84" s="29" t="str">
        <f>E21</f>
        <v>RealizaceDomů s.r.o.</v>
      </c>
      <c r="L84" s="31"/>
    </row>
    <row r="85" spans="2:65" s="1" customFormat="1" ht="15.2" customHeight="1">
      <c r="B85" s="31"/>
      <c r="C85" s="26" t="s">
        <v>31</v>
      </c>
      <c r="F85" s="24" t="str">
        <f>IF(E18="","",E18)</f>
        <v>Vyplň údaj</v>
      </c>
      <c r="I85" s="26" t="s">
        <v>38</v>
      </c>
      <c r="J85" s="29" t="str">
        <f>E24</f>
        <v xml:space="preserve"> 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06"/>
      <c r="C87" s="107" t="s">
        <v>107</v>
      </c>
      <c r="D87" s="108" t="s">
        <v>61</v>
      </c>
      <c r="E87" s="108" t="s">
        <v>57</v>
      </c>
      <c r="F87" s="108" t="s">
        <v>58</v>
      </c>
      <c r="G87" s="108" t="s">
        <v>108</v>
      </c>
      <c r="H87" s="108" t="s">
        <v>109</v>
      </c>
      <c r="I87" s="108" t="s">
        <v>110</v>
      </c>
      <c r="J87" s="108" t="s">
        <v>98</v>
      </c>
      <c r="K87" s="109" t="s">
        <v>111</v>
      </c>
      <c r="L87" s="106"/>
      <c r="M87" s="55" t="s">
        <v>19</v>
      </c>
      <c r="N87" s="56" t="s">
        <v>46</v>
      </c>
      <c r="O87" s="56" t="s">
        <v>112</v>
      </c>
      <c r="P87" s="56" t="s">
        <v>113</v>
      </c>
      <c r="Q87" s="56" t="s">
        <v>114</v>
      </c>
      <c r="R87" s="56" t="s">
        <v>115</v>
      </c>
      <c r="S87" s="56" t="s">
        <v>116</v>
      </c>
      <c r="T87" s="57" t="s">
        <v>117</v>
      </c>
    </row>
    <row r="88" spans="2:65" s="1" customFormat="1" ht="22.9" customHeight="1">
      <c r="B88" s="31"/>
      <c r="C88" s="60" t="s">
        <v>118</v>
      </c>
      <c r="J88" s="110">
        <f>BK88</f>
        <v>0</v>
      </c>
      <c r="L88" s="31"/>
      <c r="M88" s="58"/>
      <c r="N88" s="49"/>
      <c r="O88" s="49"/>
      <c r="P88" s="111">
        <f>P89+P112+P169</f>
        <v>0</v>
      </c>
      <c r="Q88" s="49"/>
      <c r="R88" s="111">
        <f>R89+R112+R169</f>
        <v>121.44264800000001</v>
      </c>
      <c r="S88" s="49"/>
      <c r="T88" s="112">
        <f>T89+T112+T169</f>
        <v>126.89999999999999</v>
      </c>
      <c r="AT88" s="16" t="s">
        <v>75</v>
      </c>
      <c r="AU88" s="16" t="s">
        <v>99</v>
      </c>
      <c r="BK88" s="113">
        <f>BK89+BK112+BK169</f>
        <v>0</v>
      </c>
    </row>
    <row r="89" spans="2:65" s="11" customFormat="1" ht="25.9" customHeight="1">
      <c r="B89" s="114"/>
      <c r="D89" s="115" t="s">
        <v>75</v>
      </c>
      <c r="E89" s="116" t="s">
        <v>119</v>
      </c>
      <c r="F89" s="116" t="s">
        <v>120</v>
      </c>
      <c r="I89" s="117"/>
      <c r="J89" s="118">
        <f>BK89</f>
        <v>0</v>
      </c>
      <c r="L89" s="114"/>
      <c r="M89" s="119"/>
      <c r="P89" s="120">
        <f>P90+P92+P101+P109</f>
        <v>0</v>
      </c>
      <c r="R89" s="120">
        <f>R90+R92+R101+R109</f>
        <v>65.164497999999995</v>
      </c>
      <c r="T89" s="121">
        <f>T90+T92+T101+T109</f>
        <v>126.89999999999999</v>
      </c>
      <c r="AR89" s="115" t="s">
        <v>84</v>
      </c>
      <c r="AT89" s="122" t="s">
        <v>75</v>
      </c>
      <c r="AU89" s="122" t="s">
        <v>76</v>
      </c>
      <c r="AY89" s="115" t="s">
        <v>121</v>
      </c>
      <c r="BK89" s="123">
        <f>BK90+BK92+BK101+BK109</f>
        <v>0</v>
      </c>
    </row>
    <row r="90" spans="2:65" s="11" customFormat="1" ht="22.9" customHeight="1">
      <c r="B90" s="114"/>
      <c r="D90" s="115" t="s">
        <v>75</v>
      </c>
      <c r="E90" s="124" t="s">
        <v>84</v>
      </c>
      <c r="F90" s="124" t="s">
        <v>122</v>
      </c>
      <c r="I90" s="117"/>
      <c r="J90" s="125">
        <f>BK90</f>
        <v>0</v>
      </c>
      <c r="L90" s="114"/>
      <c r="M90" s="119"/>
      <c r="P90" s="120">
        <f>P91</f>
        <v>0</v>
      </c>
      <c r="R90" s="120">
        <f>R91</f>
        <v>0</v>
      </c>
      <c r="T90" s="121">
        <f>T91</f>
        <v>126.89999999999999</v>
      </c>
      <c r="AR90" s="115" t="s">
        <v>84</v>
      </c>
      <c r="AT90" s="122" t="s">
        <v>75</v>
      </c>
      <c r="AU90" s="122" t="s">
        <v>84</v>
      </c>
      <c r="AY90" s="115" t="s">
        <v>121</v>
      </c>
      <c r="BK90" s="123">
        <f>BK91</f>
        <v>0</v>
      </c>
    </row>
    <row r="91" spans="2:65" s="1" customFormat="1" ht="24.2" customHeight="1">
      <c r="B91" s="31"/>
      <c r="C91" s="126" t="s">
        <v>288</v>
      </c>
      <c r="D91" s="126" t="s">
        <v>123</v>
      </c>
      <c r="E91" s="127" t="s">
        <v>289</v>
      </c>
      <c r="F91" s="128" t="s">
        <v>290</v>
      </c>
      <c r="G91" s="129" t="s">
        <v>126</v>
      </c>
      <c r="H91" s="130">
        <v>4230</v>
      </c>
      <c r="I91" s="131"/>
      <c r="J91" s="132">
        <f>ROUND(I91*H91,2)</f>
        <v>0</v>
      </c>
      <c r="K91" s="128" t="s">
        <v>19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0.03</v>
      </c>
      <c r="T91" s="136">
        <f>S91*H91</f>
        <v>126.89999999999999</v>
      </c>
      <c r="AR91" s="137" t="s">
        <v>127</v>
      </c>
      <c r="AT91" s="137" t="s">
        <v>123</v>
      </c>
      <c r="AU91" s="137" t="s">
        <v>86</v>
      </c>
      <c r="AY91" s="16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0</v>
      </c>
      <c r="BL91" s="16" t="s">
        <v>127</v>
      </c>
      <c r="BM91" s="137" t="s">
        <v>291</v>
      </c>
    </row>
    <row r="92" spans="2:65" s="11" customFormat="1" ht="22.9" customHeight="1">
      <c r="B92" s="114"/>
      <c r="D92" s="115" t="s">
        <v>75</v>
      </c>
      <c r="E92" s="124" t="s">
        <v>160</v>
      </c>
      <c r="F92" s="124" t="s">
        <v>292</v>
      </c>
      <c r="I92" s="117"/>
      <c r="J92" s="125">
        <f>BK92</f>
        <v>0</v>
      </c>
      <c r="L92" s="114"/>
      <c r="M92" s="119"/>
      <c r="P92" s="120">
        <f>SUM(P93:P100)</f>
        <v>0</v>
      </c>
      <c r="R92" s="120">
        <f>SUM(R93:R100)</f>
        <v>65.164497999999995</v>
      </c>
      <c r="T92" s="121">
        <f>SUM(T93:T100)</f>
        <v>0</v>
      </c>
      <c r="AR92" s="115" t="s">
        <v>84</v>
      </c>
      <c r="AT92" s="122" t="s">
        <v>75</v>
      </c>
      <c r="AU92" s="122" t="s">
        <v>84</v>
      </c>
      <c r="AY92" s="115" t="s">
        <v>121</v>
      </c>
      <c r="BK92" s="123">
        <f>SUM(BK93:BK100)</f>
        <v>0</v>
      </c>
    </row>
    <row r="93" spans="2:65" s="1" customFormat="1" ht="49.15" customHeight="1">
      <c r="B93" s="31"/>
      <c r="C93" s="126" t="s">
        <v>293</v>
      </c>
      <c r="D93" s="126" t="s">
        <v>123</v>
      </c>
      <c r="E93" s="127" t="s">
        <v>294</v>
      </c>
      <c r="F93" s="128" t="s">
        <v>295</v>
      </c>
      <c r="G93" s="129" t="s">
        <v>126</v>
      </c>
      <c r="H93" s="130">
        <v>4230</v>
      </c>
      <c r="I93" s="131"/>
      <c r="J93" s="132">
        <f>ROUND(I93*H93,2)</f>
        <v>0</v>
      </c>
      <c r="K93" s="128" t="s">
        <v>139</v>
      </c>
      <c r="L93" s="31"/>
      <c r="M93" s="133" t="s">
        <v>19</v>
      </c>
      <c r="N93" s="134" t="s">
        <v>47</v>
      </c>
      <c r="P93" s="135">
        <f>O93*H93</f>
        <v>0</v>
      </c>
      <c r="Q93" s="135">
        <v>1.54E-2</v>
      </c>
      <c r="R93" s="135">
        <f>Q93*H93</f>
        <v>65.141999999999996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86</v>
      </c>
      <c r="AY93" s="16" t="s">
        <v>121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84</v>
      </c>
      <c r="BK93" s="138">
        <f>ROUND(I93*H93,2)</f>
        <v>0</v>
      </c>
      <c r="BL93" s="16" t="s">
        <v>127</v>
      </c>
      <c r="BM93" s="137" t="s">
        <v>296</v>
      </c>
    </row>
    <row r="94" spans="2:65" s="1" customFormat="1" ht="11.25">
      <c r="B94" s="31"/>
      <c r="D94" s="160" t="s">
        <v>141</v>
      </c>
      <c r="F94" s="161" t="s">
        <v>297</v>
      </c>
      <c r="I94" s="162"/>
      <c r="L94" s="31"/>
      <c r="M94" s="163"/>
      <c r="T94" s="52"/>
      <c r="AT94" s="16" t="s">
        <v>141</v>
      </c>
      <c r="AU94" s="16" t="s">
        <v>86</v>
      </c>
    </row>
    <row r="95" spans="2:65" s="1" customFormat="1" ht="33" customHeight="1">
      <c r="B95" s="31"/>
      <c r="C95" s="126" t="s">
        <v>149</v>
      </c>
      <c r="D95" s="126" t="s">
        <v>123</v>
      </c>
      <c r="E95" s="127" t="s">
        <v>298</v>
      </c>
      <c r="F95" s="128" t="s">
        <v>299</v>
      </c>
      <c r="G95" s="129" t="s">
        <v>138</v>
      </c>
      <c r="H95" s="130">
        <v>2249.8000000000002</v>
      </c>
      <c r="I95" s="131"/>
      <c r="J95" s="132">
        <f>ROUND(I95*H95,2)</f>
        <v>0</v>
      </c>
      <c r="K95" s="128" t="s">
        <v>139</v>
      </c>
      <c r="L95" s="31"/>
      <c r="M95" s="133" t="s">
        <v>19</v>
      </c>
      <c r="N95" s="134" t="s">
        <v>47</v>
      </c>
      <c r="P95" s="135">
        <f>O95*H95</f>
        <v>0</v>
      </c>
      <c r="Q95" s="135">
        <v>1.0000000000000001E-5</v>
      </c>
      <c r="R95" s="135">
        <f>Q95*H95</f>
        <v>2.2498000000000004E-2</v>
      </c>
      <c r="S95" s="135">
        <v>0</v>
      </c>
      <c r="T95" s="136">
        <f>S95*H95</f>
        <v>0</v>
      </c>
      <c r="AR95" s="137" t="s">
        <v>127</v>
      </c>
      <c r="AT95" s="137" t="s">
        <v>123</v>
      </c>
      <c r="AU95" s="137" t="s">
        <v>86</v>
      </c>
      <c r="AY95" s="16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84</v>
      </c>
      <c r="BK95" s="138">
        <f>ROUND(I95*H95,2)</f>
        <v>0</v>
      </c>
      <c r="BL95" s="16" t="s">
        <v>127</v>
      </c>
      <c r="BM95" s="137" t="s">
        <v>300</v>
      </c>
    </row>
    <row r="96" spans="2:65" s="1" customFormat="1" ht="11.25">
      <c r="B96" s="31"/>
      <c r="D96" s="160" t="s">
        <v>141</v>
      </c>
      <c r="F96" s="161" t="s">
        <v>301</v>
      </c>
      <c r="I96" s="162"/>
      <c r="L96" s="31"/>
      <c r="M96" s="163"/>
      <c r="T96" s="52"/>
      <c r="AT96" s="16" t="s">
        <v>141</v>
      </c>
      <c r="AU96" s="16" t="s">
        <v>86</v>
      </c>
    </row>
    <row r="97" spans="2:65" s="13" customFormat="1" ht="22.5">
      <c r="B97" s="146"/>
      <c r="D97" s="140" t="s">
        <v>129</v>
      </c>
      <c r="E97" s="147" t="s">
        <v>19</v>
      </c>
      <c r="F97" s="148" t="s">
        <v>302</v>
      </c>
      <c r="H97" s="149">
        <v>1694</v>
      </c>
      <c r="I97" s="150"/>
      <c r="L97" s="146"/>
      <c r="M97" s="151"/>
      <c r="T97" s="152"/>
      <c r="AT97" s="147" t="s">
        <v>129</v>
      </c>
      <c r="AU97" s="147" t="s">
        <v>86</v>
      </c>
      <c r="AV97" s="13" t="s">
        <v>86</v>
      </c>
      <c r="AW97" s="13" t="s">
        <v>37</v>
      </c>
      <c r="AX97" s="13" t="s">
        <v>76</v>
      </c>
      <c r="AY97" s="147" t="s">
        <v>121</v>
      </c>
    </row>
    <row r="98" spans="2:65" s="13" customFormat="1" ht="11.25">
      <c r="B98" s="146"/>
      <c r="D98" s="140" t="s">
        <v>129</v>
      </c>
      <c r="E98" s="147" t="s">
        <v>19</v>
      </c>
      <c r="F98" s="148" t="s">
        <v>303</v>
      </c>
      <c r="H98" s="149">
        <v>355.8</v>
      </c>
      <c r="I98" s="150"/>
      <c r="L98" s="146"/>
      <c r="M98" s="151"/>
      <c r="T98" s="152"/>
      <c r="AT98" s="147" t="s">
        <v>129</v>
      </c>
      <c r="AU98" s="147" t="s">
        <v>86</v>
      </c>
      <c r="AV98" s="13" t="s">
        <v>86</v>
      </c>
      <c r="AW98" s="13" t="s">
        <v>37</v>
      </c>
      <c r="AX98" s="13" t="s">
        <v>76</v>
      </c>
      <c r="AY98" s="147" t="s">
        <v>121</v>
      </c>
    </row>
    <row r="99" spans="2:65" s="13" customFormat="1" ht="11.25">
      <c r="B99" s="146"/>
      <c r="D99" s="140" t="s">
        <v>129</v>
      </c>
      <c r="E99" s="147" t="s">
        <v>19</v>
      </c>
      <c r="F99" s="148" t="s">
        <v>304</v>
      </c>
      <c r="H99" s="149">
        <v>200</v>
      </c>
      <c r="I99" s="150"/>
      <c r="L99" s="146"/>
      <c r="M99" s="151"/>
      <c r="T99" s="152"/>
      <c r="AT99" s="147" t="s">
        <v>129</v>
      </c>
      <c r="AU99" s="147" t="s">
        <v>86</v>
      </c>
      <c r="AV99" s="13" t="s">
        <v>86</v>
      </c>
      <c r="AW99" s="13" t="s">
        <v>37</v>
      </c>
      <c r="AX99" s="13" t="s">
        <v>76</v>
      </c>
      <c r="AY99" s="147" t="s">
        <v>121</v>
      </c>
    </row>
    <row r="100" spans="2:65" s="14" customFormat="1" ht="11.25">
      <c r="B100" s="153"/>
      <c r="D100" s="140" t="s">
        <v>129</v>
      </c>
      <c r="E100" s="154" t="s">
        <v>19</v>
      </c>
      <c r="F100" s="155" t="s">
        <v>134</v>
      </c>
      <c r="H100" s="156">
        <v>2249.8000000000002</v>
      </c>
      <c r="I100" s="157"/>
      <c r="L100" s="153"/>
      <c r="M100" s="158"/>
      <c r="T100" s="159"/>
      <c r="AT100" s="154" t="s">
        <v>129</v>
      </c>
      <c r="AU100" s="154" t="s">
        <v>86</v>
      </c>
      <c r="AV100" s="14" t="s">
        <v>127</v>
      </c>
      <c r="AW100" s="14" t="s">
        <v>37</v>
      </c>
      <c r="AX100" s="14" t="s">
        <v>84</v>
      </c>
      <c r="AY100" s="154" t="s">
        <v>121</v>
      </c>
    </row>
    <row r="101" spans="2:65" s="11" customFormat="1" ht="22.9" customHeight="1">
      <c r="B101" s="114"/>
      <c r="D101" s="115" t="s">
        <v>75</v>
      </c>
      <c r="E101" s="124" t="s">
        <v>305</v>
      </c>
      <c r="F101" s="124" t="s">
        <v>306</v>
      </c>
      <c r="I101" s="117"/>
      <c r="J101" s="125">
        <f>BK101</f>
        <v>0</v>
      </c>
      <c r="L101" s="114"/>
      <c r="M101" s="119"/>
      <c r="P101" s="120">
        <f>SUM(P102:P108)</f>
        <v>0</v>
      </c>
      <c r="R101" s="120">
        <f>SUM(R102:R108)</f>
        <v>0</v>
      </c>
      <c r="T101" s="121">
        <f>SUM(T102:T108)</f>
        <v>0</v>
      </c>
      <c r="AR101" s="115" t="s">
        <v>84</v>
      </c>
      <c r="AT101" s="122" t="s">
        <v>75</v>
      </c>
      <c r="AU101" s="122" t="s">
        <v>84</v>
      </c>
      <c r="AY101" s="115" t="s">
        <v>121</v>
      </c>
      <c r="BK101" s="123">
        <f>SUM(BK102:BK108)</f>
        <v>0</v>
      </c>
    </row>
    <row r="102" spans="2:65" s="1" customFormat="1" ht="33" customHeight="1">
      <c r="B102" s="31"/>
      <c r="C102" s="126" t="s">
        <v>160</v>
      </c>
      <c r="D102" s="126" t="s">
        <v>123</v>
      </c>
      <c r="E102" s="127" t="s">
        <v>307</v>
      </c>
      <c r="F102" s="128" t="s">
        <v>308</v>
      </c>
      <c r="G102" s="129" t="s">
        <v>152</v>
      </c>
      <c r="H102" s="130">
        <v>126.9</v>
      </c>
      <c r="I102" s="131"/>
      <c r="J102" s="132">
        <f>ROUND(I102*H102,2)</f>
        <v>0</v>
      </c>
      <c r="K102" s="128" t="s">
        <v>139</v>
      </c>
      <c r="L102" s="31"/>
      <c r="M102" s="133" t="s">
        <v>19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127</v>
      </c>
      <c r="AT102" s="137" t="s">
        <v>123</v>
      </c>
      <c r="AU102" s="137" t="s">
        <v>86</v>
      </c>
      <c r="AY102" s="16" t="s">
        <v>121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84</v>
      </c>
      <c r="BK102" s="138">
        <f>ROUND(I102*H102,2)</f>
        <v>0</v>
      </c>
      <c r="BL102" s="16" t="s">
        <v>127</v>
      </c>
      <c r="BM102" s="137" t="s">
        <v>309</v>
      </c>
    </row>
    <row r="103" spans="2:65" s="1" customFormat="1" ht="11.25">
      <c r="B103" s="31"/>
      <c r="D103" s="160" t="s">
        <v>141</v>
      </c>
      <c r="F103" s="161" t="s">
        <v>310</v>
      </c>
      <c r="I103" s="162"/>
      <c r="L103" s="31"/>
      <c r="M103" s="163"/>
      <c r="T103" s="52"/>
      <c r="AT103" s="16" t="s">
        <v>141</v>
      </c>
      <c r="AU103" s="16" t="s">
        <v>86</v>
      </c>
    </row>
    <row r="104" spans="2:65" s="1" customFormat="1" ht="44.25" customHeight="1">
      <c r="B104" s="31"/>
      <c r="C104" s="126" t="s">
        <v>166</v>
      </c>
      <c r="D104" s="126" t="s">
        <v>123</v>
      </c>
      <c r="E104" s="127" t="s">
        <v>311</v>
      </c>
      <c r="F104" s="128" t="s">
        <v>312</v>
      </c>
      <c r="G104" s="129" t="s">
        <v>152</v>
      </c>
      <c r="H104" s="130">
        <v>7487.1</v>
      </c>
      <c r="I104" s="131"/>
      <c r="J104" s="132">
        <f>ROUND(I104*H104,2)</f>
        <v>0</v>
      </c>
      <c r="K104" s="128" t="s">
        <v>139</v>
      </c>
      <c r="L104" s="31"/>
      <c r="M104" s="133" t="s">
        <v>19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127</v>
      </c>
      <c r="AT104" s="137" t="s">
        <v>123</v>
      </c>
      <c r="AU104" s="137" t="s">
        <v>86</v>
      </c>
      <c r="AY104" s="16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84</v>
      </c>
      <c r="BK104" s="138">
        <f>ROUND(I104*H104,2)</f>
        <v>0</v>
      </c>
      <c r="BL104" s="16" t="s">
        <v>127</v>
      </c>
      <c r="BM104" s="137" t="s">
        <v>313</v>
      </c>
    </row>
    <row r="105" spans="2:65" s="1" customFormat="1" ht="11.25">
      <c r="B105" s="31"/>
      <c r="D105" s="160" t="s">
        <v>141</v>
      </c>
      <c r="F105" s="161" t="s">
        <v>314</v>
      </c>
      <c r="I105" s="162"/>
      <c r="L105" s="31"/>
      <c r="M105" s="163"/>
      <c r="T105" s="52"/>
      <c r="AT105" s="16" t="s">
        <v>141</v>
      </c>
      <c r="AU105" s="16" t="s">
        <v>86</v>
      </c>
    </row>
    <row r="106" spans="2:65" s="12" customFormat="1" ht="11.25">
      <c r="B106" s="139"/>
      <c r="D106" s="140" t="s">
        <v>129</v>
      </c>
      <c r="E106" s="141" t="s">
        <v>19</v>
      </c>
      <c r="F106" s="142" t="s">
        <v>315</v>
      </c>
      <c r="H106" s="141" t="s">
        <v>19</v>
      </c>
      <c r="I106" s="143"/>
      <c r="L106" s="139"/>
      <c r="M106" s="144"/>
      <c r="T106" s="145"/>
      <c r="AT106" s="141" t="s">
        <v>129</v>
      </c>
      <c r="AU106" s="141" t="s">
        <v>86</v>
      </c>
      <c r="AV106" s="12" t="s">
        <v>84</v>
      </c>
      <c r="AW106" s="12" t="s">
        <v>37</v>
      </c>
      <c r="AX106" s="12" t="s">
        <v>76</v>
      </c>
      <c r="AY106" s="141" t="s">
        <v>121</v>
      </c>
    </row>
    <row r="107" spans="2:65" s="13" customFormat="1" ht="11.25">
      <c r="B107" s="146"/>
      <c r="D107" s="140" t="s">
        <v>129</v>
      </c>
      <c r="E107" s="147" t="s">
        <v>19</v>
      </c>
      <c r="F107" s="148" t="s">
        <v>316</v>
      </c>
      <c r="H107" s="149">
        <v>7487.1</v>
      </c>
      <c r="I107" s="150"/>
      <c r="L107" s="146"/>
      <c r="M107" s="151"/>
      <c r="T107" s="152"/>
      <c r="AT107" s="147" t="s">
        <v>129</v>
      </c>
      <c r="AU107" s="147" t="s">
        <v>86</v>
      </c>
      <c r="AV107" s="13" t="s">
        <v>86</v>
      </c>
      <c r="AW107" s="13" t="s">
        <v>37</v>
      </c>
      <c r="AX107" s="13" t="s">
        <v>84</v>
      </c>
      <c r="AY107" s="147" t="s">
        <v>121</v>
      </c>
    </row>
    <row r="108" spans="2:65" s="1" customFormat="1" ht="16.5" customHeight="1">
      <c r="B108" s="31"/>
      <c r="C108" s="126" t="s">
        <v>317</v>
      </c>
      <c r="D108" s="126" t="s">
        <v>123</v>
      </c>
      <c r="E108" s="127" t="s">
        <v>318</v>
      </c>
      <c r="F108" s="128" t="s">
        <v>319</v>
      </c>
      <c r="G108" s="129" t="s">
        <v>152</v>
      </c>
      <c r="H108" s="130">
        <v>126.9</v>
      </c>
      <c r="I108" s="131"/>
      <c r="J108" s="132">
        <f>ROUND(I108*H108,2)</f>
        <v>0</v>
      </c>
      <c r="K108" s="128" t="s">
        <v>19</v>
      </c>
      <c r="L108" s="31"/>
      <c r="M108" s="133" t="s">
        <v>19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127</v>
      </c>
      <c r="AT108" s="137" t="s">
        <v>123</v>
      </c>
      <c r="AU108" s="137" t="s">
        <v>86</v>
      </c>
      <c r="AY108" s="16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84</v>
      </c>
      <c r="BK108" s="138">
        <f>ROUND(I108*H108,2)</f>
        <v>0</v>
      </c>
      <c r="BL108" s="16" t="s">
        <v>127</v>
      </c>
      <c r="BM108" s="137" t="s">
        <v>320</v>
      </c>
    </row>
    <row r="109" spans="2:65" s="11" customFormat="1" ht="22.9" customHeight="1">
      <c r="B109" s="114"/>
      <c r="D109" s="115" t="s">
        <v>75</v>
      </c>
      <c r="E109" s="124" t="s">
        <v>253</v>
      </c>
      <c r="F109" s="124" t="s">
        <v>254</v>
      </c>
      <c r="I109" s="117"/>
      <c r="J109" s="125">
        <f>BK109</f>
        <v>0</v>
      </c>
      <c r="L109" s="114"/>
      <c r="M109" s="119"/>
      <c r="P109" s="120">
        <f>SUM(P110:P111)</f>
        <v>0</v>
      </c>
      <c r="R109" s="120">
        <f>SUM(R110:R111)</f>
        <v>0</v>
      </c>
      <c r="T109" s="121">
        <f>SUM(T110:T111)</f>
        <v>0</v>
      </c>
      <c r="AR109" s="115" t="s">
        <v>84</v>
      </c>
      <c r="AT109" s="122" t="s">
        <v>75</v>
      </c>
      <c r="AU109" s="122" t="s">
        <v>84</v>
      </c>
      <c r="AY109" s="115" t="s">
        <v>121</v>
      </c>
      <c r="BK109" s="123">
        <f>SUM(BK110:BK111)</f>
        <v>0</v>
      </c>
    </row>
    <row r="110" spans="2:65" s="1" customFormat="1" ht="24.2" customHeight="1">
      <c r="B110" s="31"/>
      <c r="C110" s="126" t="s">
        <v>174</v>
      </c>
      <c r="D110" s="126" t="s">
        <v>123</v>
      </c>
      <c r="E110" s="127" t="s">
        <v>255</v>
      </c>
      <c r="F110" s="128" t="s">
        <v>256</v>
      </c>
      <c r="G110" s="129" t="s">
        <v>152</v>
      </c>
      <c r="H110" s="130">
        <v>65.164000000000001</v>
      </c>
      <c r="I110" s="131"/>
      <c r="J110" s="132">
        <f>ROUND(I110*H110,2)</f>
        <v>0</v>
      </c>
      <c r="K110" s="128" t="s">
        <v>139</v>
      </c>
      <c r="L110" s="31"/>
      <c r="M110" s="133" t="s">
        <v>19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127</v>
      </c>
      <c r="AT110" s="137" t="s">
        <v>123</v>
      </c>
      <c r="AU110" s="137" t="s">
        <v>86</v>
      </c>
      <c r="AY110" s="16" t="s">
        <v>121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84</v>
      </c>
      <c r="BK110" s="138">
        <f>ROUND(I110*H110,2)</f>
        <v>0</v>
      </c>
      <c r="BL110" s="16" t="s">
        <v>127</v>
      </c>
      <c r="BM110" s="137" t="s">
        <v>321</v>
      </c>
    </row>
    <row r="111" spans="2:65" s="1" customFormat="1" ht="11.25">
      <c r="B111" s="31"/>
      <c r="D111" s="160" t="s">
        <v>141</v>
      </c>
      <c r="F111" s="161" t="s">
        <v>258</v>
      </c>
      <c r="I111" s="162"/>
      <c r="L111" s="31"/>
      <c r="M111" s="163"/>
      <c r="T111" s="52"/>
      <c r="AT111" s="16" t="s">
        <v>141</v>
      </c>
      <c r="AU111" s="16" t="s">
        <v>86</v>
      </c>
    </row>
    <row r="112" spans="2:65" s="11" customFormat="1" ht="25.9" customHeight="1">
      <c r="B112" s="114"/>
      <c r="D112" s="115" t="s">
        <v>75</v>
      </c>
      <c r="E112" s="116" t="s">
        <v>167</v>
      </c>
      <c r="F112" s="116" t="s">
        <v>322</v>
      </c>
      <c r="I112" s="117"/>
      <c r="J112" s="118">
        <f>BK112</f>
        <v>0</v>
      </c>
      <c r="L112" s="114"/>
      <c r="M112" s="119"/>
      <c r="P112" s="120">
        <f>P113+P133</f>
        <v>0</v>
      </c>
      <c r="R112" s="120">
        <f>R113+R133</f>
        <v>56.278150000000011</v>
      </c>
      <c r="T112" s="121">
        <f>T113+T133</f>
        <v>0</v>
      </c>
      <c r="AR112" s="115" t="s">
        <v>149</v>
      </c>
      <c r="AT112" s="122" t="s">
        <v>75</v>
      </c>
      <c r="AU112" s="122" t="s">
        <v>76</v>
      </c>
      <c r="AY112" s="115" t="s">
        <v>121</v>
      </c>
      <c r="BK112" s="123">
        <f>BK113+BK133</f>
        <v>0</v>
      </c>
    </row>
    <row r="113" spans="2:65" s="11" customFormat="1" ht="22.9" customHeight="1">
      <c r="B113" s="114"/>
      <c r="D113" s="115" t="s">
        <v>75</v>
      </c>
      <c r="E113" s="124" t="s">
        <v>323</v>
      </c>
      <c r="F113" s="124" t="s">
        <v>324</v>
      </c>
      <c r="I113" s="117"/>
      <c r="J113" s="125">
        <f>BK113</f>
        <v>0</v>
      </c>
      <c r="L113" s="114"/>
      <c r="M113" s="119"/>
      <c r="P113" s="120">
        <f>SUM(P114:P132)</f>
        <v>0</v>
      </c>
      <c r="R113" s="120">
        <f>SUM(R114:R132)</f>
        <v>0.97417500000000001</v>
      </c>
      <c r="T113" s="121">
        <f>SUM(T114:T132)</f>
        <v>0</v>
      </c>
      <c r="AR113" s="115" t="s">
        <v>149</v>
      </c>
      <c r="AT113" s="122" t="s">
        <v>75</v>
      </c>
      <c r="AU113" s="122" t="s">
        <v>84</v>
      </c>
      <c r="AY113" s="115" t="s">
        <v>121</v>
      </c>
      <c r="BK113" s="123">
        <f>SUM(BK114:BK132)</f>
        <v>0</v>
      </c>
    </row>
    <row r="114" spans="2:65" s="1" customFormat="1" ht="33" customHeight="1">
      <c r="B114" s="31"/>
      <c r="C114" s="126" t="s">
        <v>171</v>
      </c>
      <c r="D114" s="126" t="s">
        <v>123</v>
      </c>
      <c r="E114" s="127" t="s">
        <v>325</v>
      </c>
      <c r="F114" s="128" t="s">
        <v>326</v>
      </c>
      <c r="G114" s="129" t="s">
        <v>233</v>
      </c>
      <c r="H114" s="130">
        <v>28</v>
      </c>
      <c r="I114" s="131"/>
      <c r="J114" s="132">
        <f>ROUND(I114*H114,2)</f>
        <v>0</v>
      </c>
      <c r="K114" s="128" t="s">
        <v>139</v>
      </c>
      <c r="L114" s="31"/>
      <c r="M114" s="133" t="s">
        <v>19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327</v>
      </c>
      <c r="AT114" s="137" t="s">
        <v>123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327</v>
      </c>
      <c r="BM114" s="137" t="s">
        <v>328</v>
      </c>
    </row>
    <row r="115" spans="2:65" s="1" customFormat="1" ht="11.25">
      <c r="B115" s="31"/>
      <c r="D115" s="160" t="s">
        <v>141</v>
      </c>
      <c r="F115" s="161" t="s">
        <v>329</v>
      </c>
      <c r="I115" s="162"/>
      <c r="L115" s="31"/>
      <c r="M115" s="163"/>
      <c r="T115" s="52"/>
      <c r="AT115" s="16" t="s">
        <v>141</v>
      </c>
      <c r="AU115" s="16" t="s">
        <v>86</v>
      </c>
    </row>
    <row r="116" spans="2:65" s="1" customFormat="1" ht="16.5" customHeight="1">
      <c r="B116" s="31"/>
      <c r="C116" s="164" t="s">
        <v>183</v>
      </c>
      <c r="D116" s="164" t="s">
        <v>167</v>
      </c>
      <c r="E116" s="165" t="s">
        <v>271</v>
      </c>
      <c r="F116" s="166" t="s">
        <v>330</v>
      </c>
      <c r="G116" s="167" t="s">
        <v>233</v>
      </c>
      <c r="H116" s="168">
        <v>24</v>
      </c>
      <c r="I116" s="169"/>
      <c r="J116" s="170">
        <f>ROUND(I116*H116,2)</f>
        <v>0</v>
      </c>
      <c r="K116" s="166" t="s">
        <v>19</v>
      </c>
      <c r="L116" s="171"/>
      <c r="M116" s="172" t="s">
        <v>19</v>
      </c>
      <c r="N116" s="173" t="s">
        <v>47</v>
      </c>
      <c r="P116" s="135">
        <f>O116*H116</f>
        <v>0</v>
      </c>
      <c r="Q116" s="135">
        <v>3.0499999999999999E-2</v>
      </c>
      <c r="R116" s="135">
        <f>Q116*H116</f>
        <v>0.73199999999999998</v>
      </c>
      <c r="S116" s="135">
        <v>0</v>
      </c>
      <c r="T116" s="136">
        <f>S116*H116</f>
        <v>0</v>
      </c>
      <c r="AR116" s="137" t="s">
        <v>331</v>
      </c>
      <c r="AT116" s="137" t="s">
        <v>167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331</v>
      </c>
      <c r="BM116" s="137" t="s">
        <v>332</v>
      </c>
    </row>
    <row r="117" spans="2:65" s="1" customFormat="1" ht="16.5" customHeight="1">
      <c r="B117" s="31"/>
      <c r="C117" s="164" t="s">
        <v>187</v>
      </c>
      <c r="D117" s="164" t="s">
        <v>167</v>
      </c>
      <c r="E117" s="165" t="s">
        <v>333</v>
      </c>
      <c r="F117" s="166" t="s">
        <v>334</v>
      </c>
      <c r="G117" s="167" t="s">
        <v>233</v>
      </c>
      <c r="H117" s="168">
        <v>4</v>
      </c>
      <c r="I117" s="169"/>
      <c r="J117" s="170">
        <f>ROUND(I117*H117,2)</f>
        <v>0</v>
      </c>
      <c r="K117" s="166" t="s">
        <v>19</v>
      </c>
      <c r="L117" s="171"/>
      <c r="M117" s="172" t="s">
        <v>19</v>
      </c>
      <c r="N117" s="173" t="s">
        <v>47</v>
      </c>
      <c r="P117" s="135">
        <f>O117*H117</f>
        <v>0</v>
      </c>
      <c r="Q117" s="135">
        <v>3.0499999999999999E-2</v>
      </c>
      <c r="R117" s="135">
        <f>Q117*H117</f>
        <v>0.122</v>
      </c>
      <c r="S117" s="135">
        <v>0</v>
      </c>
      <c r="T117" s="136">
        <f>S117*H117</f>
        <v>0</v>
      </c>
      <c r="AR117" s="137" t="s">
        <v>331</v>
      </c>
      <c r="AT117" s="137" t="s">
        <v>167</v>
      </c>
      <c r="AU117" s="137" t="s">
        <v>86</v>
      </c>
      <c r="AY117" s="16" t="s">
        <v>121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84</v>
      </c>
      <c r="BK117" s="138">
        <f>ROUND(I117*H117,2)</f>
        <v>0</v>
      </c>
      <c r="BL117" s="16" t="s">
        <v>331</v>
      </c>
      <c r="BM117" s="137" t="s">
        <v>335</v>
      </c>
    </row>
    <row r="118" spans="2:65" s="1" customFormat="1" ht="24.2" customHeight="1">
      <c r="B118" s="31"/>
      <c r="C118" s="126" t="s">
        <v>192</v>
      </c>
      <c r="D118" s="126" t="s">
        <v>123</v>
      </c>
      <c r="E118" s="127" t="s">
        <v>336</v>
      </c>
      <c r="F118" s="128" t="s">
        <v>337</v>
      </c>
      <c r="G118" s="129" t="s">
        <v>233</v>
      </c>
      <c r="H118" s="130">
        <v>8</v>
      </c>
      <c r="I118" s="131"/>
      <c r="J118" s="132">
        <f>ROUND(I118*H118,2)</f>
        <v>0</v>
      </c>
      <c r="K118" s="128" t="s">
        <v>139</v>
      </c>
      <c r="L118" s="31"/>
      <c r="M118" s="133" t="s">
        <v>19</v>
      </c>
      <c r="N118" s="134" t="s">
        <v>47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327</v>
      </c>
      <c r="AT118" s="137" t="s">
        <v>123</v>
      </c>
      <c r="AU118" s="137" t="s">
        <v>86</v>
      </c>
      <c r="AY118" s="16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84</v>
      </c>
      <c r="BK118" s="138">
        <f>ROUND(I118*H118,2)</f>
        <v>0</v>
      </c>
      <c r="BL118" s="16" t="s">
        <v>327</v>
      </c>
      <c r="BM118" s="137" t="s">
        <v>338</v>
      </c>
    </row>
    <row r="119" spans="2:65" s="1" customFormat="1" ht="11.25">
      <c r="B119" s="31"/>
      <c r="D119" s="160" t="s">
        <v>141</v>
      </c>
      <c r="F119" s="161" t="s">
        <v>339</v>
      </c>
      <c r="I119" s="162"/>
      <c r="L119" s="31"/>
      <c r="M119" s="163"/>
      <c r="T119" s="52"/>
      <c r="AT119" s="16" t="s">
        <v>141</v>
      </c>
      <c r="AU119" s="16" t="s">
        <v>86</v>
      </c>
    </row>
    <row r="120" spans="2:65" s="1" customFormat="1" ht="24.2" customHeight="1">
      <c r="B120" s="31"/>
      <c r="C120" s="126" t="s">
        <v>8</v>
      </c>
      <c r="D120" s="126" t="s">
        <v>123</v>
      </c>
      <c r="E120" s="127" t="s">
        <v>340</v>
      </c>
      <c r="F120" s="128" t="s">
        <v>341</v>
      </c>
      <c r="G120" s="129" t="s">
        <v>233</v>
      </c>
      <c r="H120" s="130">
        <v>8</v>
      </c>
      <c r="I120" s="131"/>
      <c r="J120" s="132">
        <f>ROUND(I120*H120,2)</f>
        <v>0</v>
      </c>
      <c r="K120" s="128" t="s">
        <v>139</v>
      </c>
      <c r="L120" s="31"/>
      <c r="M120" s="133" t="s">
        <v>19</v>
      </c>
      <c r="N120" s="134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327</v>
      </c>
      <c r="AT120" s="137" t="s">
        <v>123</v>
      </c>
      <c r="AU120" s="137" t="s">
        <v>86</v>
      </c>
      <c r="AY120" s="16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84</v>
      </c>
      <c r="BK120" s="138">
        <f>ROUND(I120*H120,2)</f>
        <v>0</v>
      </c>
      <c r="BL120" s="16" t="s">
        <v>327</v>
      </c>
      <c r="BM120" s="137" t="s">
        <v>342</v>
      </c>
    </row>
    <row r="121" spans="2:65" s="1" customFormat="1" ht="11.25">
      <c r="B121" s="31"/>
      <c r="D121" s="160" t="s">
        <v>141</v>
      </c>
      <c r="F121" s="161" t="s">
        <v>343</v>
      </c>
      <c r="I121" s="162"/>
      <c r="L121" s="31"/>
      <c r="M121" s="163"/>
      <c r="T121" s="52"/>
      <c r="AT121" s="16" t="s">
        <v>141</v>
      </c>
      <c r="AU121" s="16" t="s">
        <v>86</v>
      </c>
    </row>
    <row r="122" spans="2:65" s="1" customFormat="1" ht="16.5" customHeight="1">
      <c r="B122" s="31"/>
      <c r="C122" s="164" t="s">
        <v>203</v>
      </c>
      <c r="D122" s="164" t="s">
        <v>167</v>
      </c>
      <c r="E122" s="165" t="s">
        <v>344</v>
      </c>
      <c r="F122" s="166" t="s">
        <v>345</v>
      </c>
      <c r="G122" s="167" t="s">
        <v>273</v>
      </c>
      <c r="H122" s="168">
        <v>8</v>
      </c>
      <c r="I122" s="169"/>
      <c r="J122" s="170">
        <f>ROUND(I122*H122,2)</f>
        <v>0</v>
      </c>
      <c r="K122" s="166" t="s">
        <v>19</v>
      </c>
      <c r="L122" s="171"/>
      <c r="M122" s="172" t="s">
        <v>19</v>
      </c>
      <c r="N122" s="173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331</v>
      </c>
      <c r="AT122" s="137" t="s">
        <v>167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331</v>
      </c>
      <c r="BM122" s="137" t="s">
        <v>346</v>
      </c>
    </row>
    <row r="123" spans="2:65" s="1" customFormat="1" ht="16.5" customHeight="1">
      <c r="B123" s="31"/>
      <c r="C123" s="164" t="s">
        <v>208</v>
      </c>
      <c r="D123" s="164" t="s">
        <v>167</v>
      </c>
      <c r="E123" s="165" t="s">
        <v>347</v>
      </c>
      <c r="F123" s="166" t="s">
        <v>348</v>
      </c>
      <c r="G123" s="167" t="s">
        <v>273</v>
      </c>
      <c r="H123" s="168">
        <v>8</v>
      </c>
      <c r="I123" s="169"/>
      <c r="J123" s="170">
        <f>ROUND(I123*H123,2)</f>
        <v>0</v>
      </c>
      <c r="K123" s="166" t="s">
        <v>19</v>
      </c>
      <c r="L123" s="171"/>
      <c r="M123" s="172" t="s">
        <v>19</v>
      </c>
      <c r="N123" s="173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331</v>
      </c>
      <c r="AT123" s="137" t="s">
        <v>167</v>
      </c>
      <c r="AU123" s="137" t="s">
        <v>86</v>
      </c>
      <c r="AY123" s="16" t="s">
        <v>121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84</v>
      </c>
      <c r="BK123" s="138">
        <f>ROUND(I123*H123,2)</f>
        <v>0</v>
      </c>
      <c r="BL123" s="16" t="s">
        <v>331</v>
      </c>
      <c r="BM123" s="137" t="s">
        <v>349</v>
      </c>
    </row>
    <row r="124" spans="2:65" s="1" customFormat="1" ht="16.5" customHeight="1">
      <c r="B124" s="31"/>
      <c r="C124" s="164" t="s">
        <v>350</v>
      </c>
      <c r="D124" s="164" t="s">
        <v>167</v>
      </c>
      <c r="E124" s="165" t="s">
        <v>351</v>
      </c>
      <c r="F124" s="166" t="s">
        <v>352</v>
      </c>
      <c r="G124" s="167" t="s">
        <v>273</v>
      </c>
      <c r="H124" s="168">
        <v>24</v>
      </c>
      <c r="I124" s="169"/>
      <c r="J124" s="170">
        <f>ROUND(I124*H124,2)</f>
        <v>0</v>
      </c>
      <c r="K124" s="166" t="s">
        <v>19</v>
      </c>
      <c r="L124" s="171"/>
      <c r="M124" s="172" t="s">
        <v>19</v>
      </c>
      <c r="N124" s="173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331</v>
      </c>
      <c r="AT124" s="137" t="s">
        <v>167</v>
      </c>
      <c r="AU124" s="137" t="s">
        <v>86</v>
      </c>
      <c r="AY124" s="16" t="s">
        <v>121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84</v>
      </c>
      <c r="BK124" s="138">
        <f>ROUND(I124*H124,2)</f>
        <v>0</v>
      </c>
      <c r="BL124" s="16" t="s">
        <v>331</v>
      </c>
      <c r="BM124" s="137" t="s">
        <v>353</v>
      </c>
    </row>
    <row r="125" spans="2:65" s="1" customFormat="1" ht="49.15" customHeight="1">
      <c r="B125" s="31"/>
      <c r="C125" s="126" t="s">
        <v>195</v>
      </c>
      <c r="D125" s="126" t="s">
        <v>123</v>
      </c>
      <c r="E125" s="127" t="s">
        <v>354</v>
      </c>
      <c r="F125" s="128" t="s">
        <v>355</v>
      </c>
      <c r="G125" s="129" t="s">
        <v>233</v>
      </c>
      <c r="H125" s="130">
        <v>1</v>
      </c>
      <c r="I125" s="131"/>
      <c r="J125" s="132">
        <f>ROUND(I125*H125,2)</f>
        <v>0</v>
      </c>
      <c r="K125" s="128" t="s">
        <v>139</v>
      </c>
      <c r="L125" s="31"/>
      <c r="M125" s="133" t="s">
        <v>19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327</v>
      </c>
      <c r="AT125" s="137" t="s">
        <v>123</v>
      </c>
      <c r="AU125" s="137" t="s">
        <v>86</v>
      </c>
      <c r="AY125" s="16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84</v>
      </c>
      <c r="BK125" s="138">
        <f>ROUND(I125*H125,2)</f>
        <v>0</v>
      </c>
      <c r="BL125" s="16" t="s">
        <v>327</v>
      </c>
      <c r="BM125" s="137" t="s">
        <v>356</v>
      </c>
    </row>
    <row r="126" spans="2:65" s="1" customFormat="1" ht="11.25">
      <c r="B126" s="31"/>
      <c r="D126" s="160" t="s">
        <v>141</v>
      </c>
      <c r="F126" s="161" t="s">
        <v>357</v>
      </c>
      <c r="I126" s="162"/>
      <c r="L126" s="31"/>
      <c r="M126" s="163"/>
      <c r="T126" s="52"/>
      <c r="AT126" s="16" t="s">
        <v>141</v>
      </c>
      <c r="AU126" s="16" t="s">
        <v>86</v>
      </c>
    </row>
    <row r="127" spans="2:65" s="1" customFormat="1" ht="49.15" customHeight="1">
      <c r="B127" s="31"/>
      <c r="C127" s="126" t="s">
        <v>263</v>
      </c>
      <c r="D127" s="126" t="s">
        <v>123</v>
      </c>
      <c r="E127" s="127" t="s">
        <v>358</v>
      </c>
      <c r="F127" s="128" t="s">
        <v>359</v>
      </c>
      <c r="G127" s="129" t="s">
        <v>138</v>
      </c>
      <c r="H127" s="130">
        <v>550</v>
      </c>
      <c r="I127" s="131"/>
      <c r="J127" s="132">
        <f>ROUND(I127*H127,2)</f>
        <v>0</v>
      </c>
      <c r="K127" s="128" t="s">
        <v>139</v>
      </c>
      <c r="L127" s="31"/>
      <c r="M127" s="133" t="s">
        <v>19</v>
      </c>
      <c r="N127" s="134" t="s">
        <v>47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327</v>
      </c>
      <c r="AT127" s="137" t="s">
        <v>123</v>
      </c>
      <c r="AU127" s="137" t="s">
        <v>86</v>
      </c>
      <c r="AY127" s="16" t="s">
        <v>121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6" t="s">
        <v>84</v>
      </c>
      <c r="BK127" s="138">
        <f>ROUND(I127*H127,2)</f>
        <v>0</v>
      </c>
      <c r="BL127" s="16" t="s">
        <v>327</v>
      </c>
      <c r="BM127" s="137" t="s">
        <v>360</v>
      </c>
    </row>
    <row r="128" spans="2:65" s="1" customFormat="1" ht="11.25">
      <c r="B128" s="31"/>
      <c r="D128" s="160" t="s">
        <v>141</v>
      </c>
      <c r="F128" s="161" t="s">
        <v>361</v>
      </c>
      <c r="I128" s="162"/>
      <c r="L128" s="31"/>
      <c r="M128" s="163"/>
      <c r="T128" s="52"/>
      <c r="AT128" s="16" t="s">
        <v>141</v>
      </c>
      <c r="AU128" s="16" t="s">
        <v>86</v>
      </c>
    </row>
    <row r="129" spans="2:65" s="1" customFormat="1" ht="37.9" customHeight="1">
      <c r="B129" s="31"/>
      <c r="C129" s="164" t="s">
        <v>270</v>
      </c>
      <c r="D129" s="164" t="s">
        <v>167</v>
      </c>
      <c r="E129" s="165" t="s">
        <v>362</v>
      </c>
      <c r="F129" s="166" t="s">
        <v>363</v>
      </c>
      <c r="G129" s="167" t="s">
        <v>138</v>
      </c>
      <c r="H129" s="168">
        <v>632.5</v>
      </c>
      <c r="I129" s="169"/>
      <c r="J129" s="170">
        <f>ROUND(I129*H129,2)</f>
        <v>0</v>
      </c>
      <c r="K129" s="166" t="s">
        <v>139</v>
      </c>
      <c r="L129" s="171"/>
      <c r="M129" s="172" t="s">
        <v>19</v>
      </c>
      <c r="N129" s="173" t="s">
        <v>47</v>
      </c>
      <c r="P129" s="135">
        <f>O129*H129</f>
        <v>0</v>
      </c>
      <c r="Q129" s="135">
        <v>1.9000000000000001E-4</v>
      </c>
      <c r="R129" s="135">
        <f>Q129*H129</f>
        <v>0.120175</v>
      </c>
      <c r="S129" s="135">
        <v>0</v>
      </c>
      <c r="T129" s="136">
        <f>S129*H129</f>
        <v>0</v>
      </c>
      <c r="AR129" s="137" t="s">
        <v>364</v>
      </c>
      <c r="AT129" s="137" t="s">
        <v>167</v>
      </c>
      <c r="AU129" s="137" t="s">
        <v>86</v>
      </c>
      <c r="AY129" s="16" t="s">
        <v>121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84</v>
      </c>
      <c r="BK129" s="138">
        <f>ROUND(I129*H129,2)</f>
        <v>0</v>
      </c>
      <c r="BL129" s="16" t="s">
        <v>327</v>
      </c>
      <c r="BM129" s="137" t="s">
        <v>365</v>
      </c>
    </row>
    <row r="130" spans="2:65" s="1" customFormat="1" ht="19.5">
      <c r="B130" s="31"/>
      <c r="D130" s="140" t="s">
        <v>366</v>
      </c>
      <c r="F130" s="177" t="s">
        <v>367</v>
      </c>
      <c r="I130" s="162"/>
      <c r="L130" s="31"/>
      <c r="M130" s="163"/>
      <c r="T130" s="52"/>
      <c r="AT130" s="16" t="s">
        <v>366</v>
      </c>
      <c r="AU130" s="16" t="s">
        <v>86</v>
      </c>
    </row>
    <row r="131" spans="2:65" s="13" customFormat="1" ht="11.25">
      <c r="B131" s="146"/>
      <c r="D131" s="140" t="s">
        <v>129</v>
      </c>
      <c r="E131" s="147" t="s">
        <v>19</v>
      </c>
      <c r="F131" s="148" t="s">
        <v>368</v>
      </c>
      <c r="H131" s="149">
        <v>632.5</v>
      </c>
      <c r="I131" s="150"/>
      <c r="L131" s="146"/>
      <c r="M131" s="151"/>
      <c r="T131" s="152"/>
      <c r="AT131" s="147" t="s">
        <v>129</v>
      </c>
      <c r="AU131" s="147" t="s">
        <v>86</v>
      </c>
      <c r="AV131" s="13" t="s">
        <v>86</v>
      </c>
      <c r="AW131" s="13" t="s">
        <v>37</v>
      </c>
      <c r="AX131" s="13" t="s">
        <v>76</v>
      </c>
      <c r="AY131" s="147" t="s">
        <v>121</v>
      </c>
    </row>
    <row r="132" spans="2:65" s="14" customFormat="1" ht="11.25">
      <c r="B132" s="153"/>
      <c r="D132" s="140" t="s">
        <v>129</v>
      </c>
      <c r="E132" s="154" t="s">
        <v>19</v>
      </c>
      <c r="F132" s="155" t="s">
        <v>134</v>
      </c>
      <c r="H132" s="156">
        <v>632.5</v>
      </c>
      <c r="I132" s="157"/>
      <c r="L132" s="153"/>
      <c r="M132" s="158"/>
      <c r="T132" s="159"/>
      <c r="AT132" s="154" t="s">
        <v>129</v>
      </c>
      <c r="AU132" s="154" t="s">
        <v>86</v>
      </c>
      <c r="AV132" s="14" t="s">
        <v>127</v>
      </c>
      <c r="AW132" s="14" t="s">
        <v>37</v>
      </c>
      <c r="AX132" s="14" t="s">
        <v>84</v>
      </c>
      <c r="AY132" s="154" t="s">
        <v>121</v>
      </c>
    </row>
    <row r="133" spans="2:65" s="11" customFormat="1" ht="22.9" customHeight="1">
      <c r="B133" s="114"/>
      <c r="D133" s="115" t="s">
        <v>75</v>
      </c>
      <c r="E133" s="124" t="s">
        <v>369</v>
      </c>
      <c r="F133" s="124" t="s">
        <v>370</v>
      </c>
      <c r="I133" s="117"/>
      <c r="J133" s="125">
        <f>BK133</f>
        <v>0</v>
      </c>
      <c r="L133" s="114"/>
      <c r="M133" s="119"/>
      <c r="P133" s="120">
        <f>SUM(P134:P168)</f>
        <v>0</v>
      </c>
      <c r="R133" s="120">
        <f>SUM(R134:R168)</f>
        <v>55.303975000000008</v>
      </c>
      <c r="T133" s="121">
        <f>SUM(T134:T168)</f>
        <v>0</v>
      </c>
      <c r="AR133" s="115" t="s">
        <v>149</v>
      </c>
      <c r="AT133" s="122" t="s">
        <v>75</v>
      </c>
      <c r="AU133" s="122" t="s">
        <v>84</v>
      </c>
      <c r="AY133" s="115" t="s">
        <v>121</v>
      </c>
      <c r="BK133" s="123">
        <f>SUM(BK134:BK168)</f>
        <v>0</v>
      </c>
    </row>
    <row r="134" spans="2:65" s="1" customFormat="1" ht="21.75" customHeight="1">
      <c r="B134" s="31"/>
      <c r="C134" s="126" t="s">
        <v>275</v>
      </c>
      <c r="D134" s="126" t="s">
        <v>123</v>
      </c>
      <c r="E134" s="127" t="s">
        <v>371</v>
      </c>
      <c r="F134" s="128" t="s">
        <v>372</v>
      </c>
      <c r="G134" s="129" t="s">
        <v>373</v>
      </c>
      <c r="H134" s="130">
        <v>0.3</v>
      </c>
      <c r="I134" s="131"/>
      <c r="J134" s="132">
        <f>ROUND(I134*H134,2)</f>
        <v>0</v>
      </c>
      <c r="K134" s="128" t="s">
        <v>139</v>
      </c>
      <c r="L134" s="31"/>
      <c r="M134" s="133" t="s">
        <v>19</v>
      </c>
      <c r="N134" s="134" t="s">
        <v>47</v>
      </c>
      <c r="P134" s="135">
        <f>O134*H134</f>
        <v>0</v>
      </c>
      <c r="Q134" s="135">
        <v>9.9000000000000008E-3</v>
      </c>
      <c r="R134" s="135">
        <f>Q134*H134</f>
        <v>2.97E-3</v>
      </c>
      <c r="S134" s="135">
        <v>0</v>
      </c>
      <c r="T134" s="136">
        <f>S134*H134</f>
        <v>0</v>
      </c>
      <c r="AR134" s="137" t="s">
        <v>327</v>
      </c>
      <c r="AT134" s="137" t="s">
        <v>123</v>
      </c>
      <c r="AU134" s="137" t="s">
        <v>86</v>
      </c>
      <c r="AY134" s="16" t="s">
        <v>121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84</v>
      </c>
      <c r="BK134" s="138">
        <f>ROUND(I134*H134,2)</f>
        <v>0</v>
      </c>
      <c r="BL134" s="16" t="s">
        <v>327</v>
      </c>
      <c r="BM134" s="137" t="s">
        <v>374</v>
      </c>
    </row>
    <row r="135" spans="2:65" s="1" customFormat="1" ht="11.25">
      <c r="B135" s="31"/>
      <c r="D135" s="160" t="s">
        <v>141</v>
      </c>
      <c r="F135" s="161" t="s">
        <v>375</v>
      </c>
      <c r="I135" s="162"/>
      <c r="L135" s="31"/>
      <c r="M135" s="163"/>
      <c r="T135" s="52"/>
      <c r="AT135" s="16" t="s">
        <v>141</v>
      </c>
      <c r="AU135" s="16" t="s">
        <v>86</v>
      </c>
    </row>
    <row r="136" spans="2:65" s="1" customFormat="1" ht="49.15" customHeight="1">
      <c r="B136" s="31"/>
      <c r="C136" s="126" t="s">
        <v>213</v>
      </c>
      <c r="D136" s="126" t="s">
        <v>123</v>
      </c>
      <c r="E136" s="127" t="s">
        <v>376</v>
      </c>
      <c r="F136" s="128" t="s">
        <v>377</v>
      </c>
      <c r="G136" s="129" t="s">
        <v>145</v>
      </c>
      <c r="H136" s="130">
        <v>16</v>
      </c>
      <c r="I136" s="131"/>
      <c r="J136" s="132">
        <f>ROUND(I136*H136,2)</f>
        <v>0</v>
      </c>
      <c r="K136" s="128" t="s">
        <v>139</v>
      </c>
      <c r="L136" s="31"/>
      <c r="M136" s="133" t="s">
        <v>19</v>
      </c>
      <c r="N136" s="134" t="s">
        <v>47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327</v>
      </c>
      <c r="AT136" s="137" t="s">
        <v>123</v>
      </c>
      <c r="AU136" s="137" t="s">
        <v>86</v>
      </c>
      <c r="AY136" s="16" t="s">
        <v>121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6" t="s">
        <v>84</v>
      </c>
      <c r="BK136" s="138">
        <f>ROUND(I136*H136,2)</f>
        <v>0</v>
      </c>
      <c r="BL136" s="16" t="s">
        <v>327</v>
      </c>
      <c r="BM136" s="137" t="s">
        <v>378</v>
      </c>
    </row>
    <row r="137" spans="2:65" s="1" customFormat="1" ht="11.25">
      <c r="B137" s="31"/>
      <c r="D137" s="160" t="s">
        <v>141</v>
      </c>
      <c r="F137" s="161" t="s">
        <v>379</v>
      </c>
      <c r="I137" s="162"/>
      <c r="L137" s="31"/>
      <c r="M137" s="163"/>
      <c r="T137" s="52"/>
      <c r="AT137" s="16" t="s">
        <v>141</v>
      </c>
      <c r="AU137" s="16" t="s">
        <v>86</v>
      </c>
    </row>
    <row r="138" spans="2:65" s="12" customFormat="1" ht="11.25">
      <c r="B138" s="139"/>
      <c r="D138" s="140" t="s">
        <v>129</v>
      </c>
      <c r="E138" s="141" t="s">
        <v>19</v>
      </c>
      <c r="F138" s="142" t="s">
        <v>380</v>
      </c>
      <c r="H138" s="141" t="s">
        <v>19</v>
      </c>
      <c r="I138" s="143"/>
      <c r="L138" s="139"/>
      <c r="M138" s="144"/>
      <c r="T138" s="145"/>
      <c r="AT138" s="141" t="s">
        <v>129</v>
      </c>
      <c r="AU138" s="141" t="s">
        <v>86</v>
      </c>
      <c r="AV138" s="12" t="s">
        <v>84</v>
      </c>
      <c r="AW138" s="12" t="s">
        <v>37</v>
      </c>
      <c r="AX138" s="12" t="s">
        <v>76</v>
      </c>
      <c r="AY138" s="141" t="s">
        <v>121</v>
      </c>
    </row>
    <row r="139" spans="2:65" s="13" customFormat="1" ht="11.25">
      <c r="B139" s="146"/>
      <c r="D139" s="140" t="s">
        <v>129</v>
      </c>
      <c r="E139" s="147" t="s">
        <v>19</v>
      </c>
      <c r="F139" s="148" t="s">
        <v>381</v>
      </c>
      <c r="H139" s="149">
        <v>16</v>
      </c>
      <c r="I139" s="150"/>
      <c r="L139" s="146"/>
      <c r="M139" s="151"/>
      <c r="T139" s="152"/>
      <c r="AT139" s="147" t="s">
        <v>129</v>
      </c>
      <c r="AU139" s="147" t="s">
        <v>86</v>
      </c>
      <c r="AV139" s="13" t="s">
        <v>86</v>
      </c>
      <c r="AW139" s="13" t="s">
        <v>37</v>
      </c>
      <c r="AX139" s="13" t="s">
        <v>84</v>
      </c>
      <c r="AY139" s="147" t="s">
        <v>121</v>
      </c>
    </row>
    <row r="140" spans="2:65" s="1" customFormat="1" ht="62.65" customHeight="1">
      <c r="B140" s="31"/>
      <c r="C140" s="126" t="s">
        <v>7</v>
      </c>
      <c r="D140" s="126" t="s">
        <v>123</v>
      </c>
      <c r="E140" s="127" t="s">
        <v>382</v>
      </c>
      <c r="F140" s="128" t="s">
        <v>383</v>
      </c>
      <c r="G140" s="129" t="s">
        <v>138</v>
      </c>
      <c r="H140" s="130">
        <v>394</v>
      </c>
      <c r="I140" s="131"/>
      <c r="J140" s="132">
        <f>ROUND(I140*H140,2)</f>
        <v>0</v>
      </c>
      <c r="K140" s="128" t="s">
        <v>139</v>
      </c>
      <c r="L140" s="31"/>
      <c r="M140" s="133" t="s">
        <v>19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327</v>
      </c>
      <c r="AT140" s="137" t="s">
        <v>123</v>
      </c>
      <c r="AU140" s="137" t="s">
        <v>86</v>
      </c>
      <c r="AY140" s="16" t="s">
        <v>121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84</v>
      </c>
      <c r="BK140" s="138">
        <f>ROUND(I140*H140,2)</f>
        <v>0</v>
      </c>
      <c r="BL140" s="16" t="s">
        <v>327</v>
      </c>
      <c r="BM140" s="137" t="s">
        <v>384</v>
      </c>
    </row>
    <row r="141" spans="2:65" s="1" customFormat="1" ht="11.25">
      <c r="B141" s="31"/>
      <c r="D141" s="160" t="s">
        <v>141</v>
      </c>
      <c r="F141" s="161" t="s">
        <v>385</v>
      </c>
      <c r="I141" s="162"/>
      <c r="L141" s="31"/>
      <c r="M141" s="163"/>
      <c r="T141" s="52"/>
      <c r="AT141" s="16" t="s">
        <v>141</v>
      </c>
      <c r="AU141" s="16" t="s">
        <v>86</v>
      </c>
    </row>
    <row r="142" spans="2:65" s="13" customFormat="1" ht="11.25">
      <c r="B142" s="146"/>
      <c r="D142" s="140" t="s">
        <v>129</v>
      </c>
      <c r="E142" s="147" t="s">
        <v>19</v>
      </c>
      <c r="F142" s="148" t="s">
        <v>386</v>
      </c>
      <c r="H142" s="149">
        <v>394</v>
      </c>
      <c r="I142" s="150"/>
      <c r="L142" s="146"/>
      <c r="M142" s="151"/>
      <c r="T142" s="152"/>
      <c r="AT142" s="147" t="s">
        <v>129</v>
      </c>
      <c r="AU142" s="147" t="s">
        <v>86</v>
      </c>
      <c r="AV142" s="13" t="s">
        <v>86</v>
      </c>
      <c r="AW142" s="13" t="s">
        <v>37</v>
      </c>
      <c r="AX142" s="13" t="s">
        <v>84</v>
      </c>
      <c r="AY142" s="147" t="s">
        <v>121</v>
      </c>
    </row>
    <row r="143" spans="2:65" s="1" customFormat="1" ht="44.25" customHeight="1">
      <c r="B143" s="31"/>
      <c r="C143" s="126" t="s">
        <v>225</v>
      </c>
      <c r="D143" s="126" t="s">
        <v>123</v>
      </c>
      <c r="E143" s="127" t="s">
        <v>387</v>
      </c>
      <c r="F143" s="128" t="s">
        <v>388</v>
      </c>
      <c r="G143" s="129" t="s">
        <v>145</v>
      </c>
      <c r="H143" s="130">
        <v>16</v>
      </c>
      <c r="I143" s="131"/>
      <c r="J143" s="132">
        <f>ROUND(I143*H143,2)</f>
        <v>0</v>
      </c>
      <c r="K143" s="128" t="s">
        <v>139</v>
      </c>
      <c r="L143" s="31"/>
      <c r="M143" s="133" t="s">
        <v>19</v>
      </c>
      <c r="N143" s="134" t="s">
        <v>47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327</v>
      </c>
      <c r="AT143" s="137" t="s">
        <v>123</v>
      </c>
      <c r="AU143" s="137" t="s">
        <v>86</v>
      </c>
      <c r="AY143" s="16" t="s">
        <v>121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84</v>
      </c>
      <c r="BK143" s="138">
        <f>ROUND(I143*H143,2)</f>
        <v>0</v>
      </c>
      <c r="BL143" s="16" t="s">
        <v>327</v>
      </c>
      <c r="BM143" s="137" t="s">
        <v>389</v>
      </c>
    </row>
    <row r="144" spans="2:65" s="1" customFormat="1" ht="11.25">
      <c r="B144" s="31"/>
      <c r="D144" s="160" t="s">
        <v>141</v>
      </c>
      <c r="F144" s="161" t="s">
        <v>390</v>
      </c>
      <c r="I144" s="162"/>
      <c r="L144" s="31"/>
      <c r="M144" s="163"/>
      <c r="T144" s="52"/>
      <c r="AT144" s="16" t="s">
        <v>141</v>
      </c>
      <c r="AU144" s="16" t="s">
        <v>86</v>
      </c>
    </row>
    <row r="145" spans="2:65" s="1" customFormat="1" ht="55.5" customHeight="1">
      <c r="B145" s="31"/>
      <c r="C145" s="126" t="s">
        <v>220</v>
      </c>
      <c r="D145" s="126" t="s">
        <v>123</v>
      </c>
      <c r="E145" s="127" t="s">
        <v>391</v>
      </c>
      <c r="F145" s="128" t="s">
        <v>392</v>
      </c>
      <c r="G145" s="129" t="s">
        <v>145</v>
      </c>
      <c r="H145" s="130">
        <v>144</v>
      </c>
      <c r="I145" s="131"/>
      <c r="J145" s="132">
        <f>ROUND(I145*H145,2)</f>
        <v>0</v>
      </c>
      <c r="K145" s="128" t="s">
        <v>139</v>
      </c>
      <c r="L145" s="31"/>
      <c r="M145" s="133" t="s">
        <v>19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327</v>
      </c>
      <c r="AT145" s="137" t="s">
        <v>123</v>
      </c>
      <c r="AU145" s="137" t="s">
        <v>86</v>
      </c>
      <c r="AY145" s="16" t="s">
        <v>121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6" t="s">
        <v>84</v>
      </c>
      <c r="BK145" s="138">
        <f>ROUND(I145*H145,2)</f>
        <v>0</v>
      </c>
      <c r="BL145" s="16" t="s">
        <v>327</v>
      </c>
      <c r="BM145" s="137" t="s">
        <v>393</v>
      </c>
    </row>
    <row r="146" spans="2:65" s="1" customFormat="1" ht="11.25">
      <c r="B146" s="31"/>
      <c r="D146" s="160" t="s">
        <v>141</v>
      </c>
      <c r="F146" s="161" t="s">
        <v>394</v>
      </c>
      <c r="I146" s="162"/>
      <c r="L146" s="31"/>
      <c r="M146" s="163"/>
      <c r="T146" s="52"/>
      <c r="AT146" s="16" t="s">
        <v>141</v>
      </c>
      <c r="AU146" s="16" t="s">
        <v>86</v>
      </c>
    </row>
    <row r="147" spans="2:65" s="13" customFormat="1" ht="11.25">
      <c r="B147" s="146"/>
      <c r="D147" s="140" t="s">
        <v>129</v>
      </c>
      <c r="E147" s="147" t="s">
        <v>19</v>
      </c>
      <c r="F147" s="148" t="s">
        <v>395</v>
      </c>
      <c r="H147" s="149">
        <v>144</v>
      </c>
      <c r="I147" s="150"/>
      <c r="L147" s="146"/>
      <c r="M147" s="151"/>
      <c r="T147" s="152"/>
      <c r="AT147" s="147" t="s">
        <v>129</v>
      </c>
      <c r="AU147" s="147" t="s">
        <v>86</v>
      </c>
      <c r="AV147" s="13" t="s">
        <v>86</v>
      </c>
      <c r="AW147" s="13" t="s">
        <v>37</v>
      </c>
      <c r="AX147" s="13" t="s">
        <v>84</v>
      </c>
      <c r="AY147" s="147" t="s">
        <v>121</v>
      </c>
    </row>
    <row r="148" spans="2:65" s="1" customFormat="1" ht="37.9" customHeight="1">
      <c r="B148" s="31"/>
      <c r="C148" s="126" t="s">
        <v>135</v>
      </c>
      <c r="D148" s="126" t="s">
        <v>123</v>
      </c>
      <c r="E148" s="127" t="s">
        <v>396</v>
      </c>
      <c r="F148" s="128" t="s">
        <v>397</v>
      </c>
      <c r="G148" s="129" t="s">
        <v>152</v>
      </c>
      <c r="H148" s="130">
        <v>28.8</v>
      </c>
      <c r="I148" s="131"/>
      <c r="J148" s="132">
        <f>ROUND(I148*H148,2)</f>
        <v>0</v>
      </c>
      <c r="K148" s="128" t="s">
        <v>139</v>
      </c>
      <c r="L148" s="31"/>
      <c r="M148" s="133" t="s">
        <v>19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327</v>
      </c>
      <c r="AT148" s="137" t="s">
        <v>123</v>
      </c>
      <c r="AU148" s="137" t="s">
        <v>86</v>
      </c>
      <c r="AY148" s="16" t="s">
        <v>121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6" t="s">
        <v>84</v>
      </c>
      <c r="BK148" s="138">
        <f>ROUND(I148*H148,2)</f>
        <v>0</v>
      </c>
      <c r="BL148" s="16" t="s">
        <v>327</v>
      </c>
      <c r="BM148" s="137" t="s">
        <v>398</v>
      </c>
    </row>
    <row r="149" spans="2:65" s="1" customFormat="1" ht="11.25">
      <c r="B149" s="31"/>
      <c r="D149" s="160" t="s">
        <v>141</v>
      </c>
      <c r="F149" s="161" t="s">
        <v>399</v>
      </c>
      <c r="I149" s="162"/>
      <c r="L149" s="31"/>
      <c r="M149" s="163"/>
      <c r="T149" s="52"/>
      <c r="AT149" s="16" t="s">
        <v>141</v>
      </c>
      <c r="AU149" s="16" t="s">
        <v>86</v>
      </c>
    </row>
    <row r="150" spans="2:65" s="13" customFormat="1" ht="11.25">
      <c r="B150" s="146"/>
      <c r="D150" s="140" t="s">
        <v>129</v>
      </c>
      <c r="E150" s="147" t="s">
        <v>19</v>
      </c>
      <c r="F150" s="148" t="s">
        <v>400</v>
      </c>
      <c r="H150" s="149">
        <v>28.8</v>
      </c>
      <c r="I150" s="150"/>
      <c r="L150" s="146"/>
      <c r="M150" s="151"/>
      <c r="T150" s="152"/>
      <c r="AT150" s="147" t="s">
        <v>129</v>
      </c>
      <c r="AU150" s="147" t="s">
        <v>86</v>
      </c>
      <c r="AV150" s="13" t="s">
        <v>86</v>
      </c>
      <c r="AW150" s="13" t="s">
        <v>37</v>
      </c>
      <c r="AX150" s="13" t="s">
        <v>84</v>
      </c>
      <c r="AY150" s="147" t="s">
        <v>121</v>
      </c>
    </row>
    <row r="151" spans="2:65" s="1" customFormat="1" ht="55.5" customHeight="1">
      <c r="B151" s="31"/>
      <c r="C151" s="126" t="s">
        <v>242</v>
      </c>
      <c r="D151" s="126" t="s">
        <v>123</v>
      </c>
      <c r="E151" s="127" t="s">
        <v>401</v>
      </c>
      <c r="F151" s="128" t="s">
        <v>402</v>
      </c>
      <c r="G151" s="129" t="s">
        <v>138</v>
      </c>
      <c r="H151" s="130">
        <v>394</v>
      </c>
      <c r="I151" s="131"/>
      <c r="J151" s="132">
        <f>ROUND(I151*H151,2)</f>
        <v>0</v>
      </c>
      <c r="K151" s="128" t="s">
        <v>139</v>
      </c>
      <c r="L151" s="31"/>
      <c r="M151" s="133" t="s">
        <v>19</v>
      </c>
      <c r="N151" s="134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327</v>
      </c>
      <c r="AT151" s="137" t="s">
        <v>123</v>
      </c>
      <c r="AU151" s="137" t="s">
        <v>86</v>
      </c>
      <c r="AY151" s="16" t="s">
        <v>121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84</v>
      </c>
      <c r="BK151" s="138">
        <f>ROUND(I151*H151,2)</f>
        <v>0</v>
      </c>
      <c r="BL151" s="16" t="s">
        <v>327</v>
      </c>
      <c r="BM151" s="137" t="s">
        <v>403</v>
      </c>
    </row>
    <row r="152" spans="2:65" s="1" customFormat="1" ht="11.25">
      <c r="B152" s="31"/>
      <c r="D152" s="160" t="s">
        <v>141</v>
      </c>
      <c r="F152" s="161" t="s">
        <v>404</v>
      </c>
      <c r="I152" s="162"/>
      <c r="L152" s="31"/>
      <c r="M152" s="163"/>
      <c r="T152" s="52"/>
      <c r="AT152" s="16" t="s">
        <v>141</v>
      </c>
      <c r="AU152" s="16" t="s">
        <v>86</v>
      </c>
    </row>
    <row r="153" spans="2:65" s="1" customFormat="1" ht="44.25" customHeight="1">
      <c r="B153" s="31"/>
      <c r="C153" s="126" t="s">
        <v>247</v>
      </c>
      <c r="D153" s="126" t="s">
        <v>123</v>
      </c>
      <c r="E153" s="127" t="s">
        <v>405</v>
      </c>
      <c r="F153" s="128" t="s">
        <v>406</v>
      </c>
      <c r="G153" s="129" t="s">
        <v>126</v>
      </c>
      <c r="H153" s="130">
        <v>500</v>
      </c>
      <c r="I153" s="131"/>
      <c r="J153" s="132">
        <f>ROUND(I153*H153,2)</f>
        <v>0</v>
      </c>
      <c r="K153" s="128" t="s">
        <v>139</v>
      </c>
      <c r="L153" s="31"/>
      <c r="M153" s="133" t="s">
        <v>19</v>
      </c>
      <c r="N153" s="134" t="s">
        <v>47</v>
      </c>
      <c r="P153" s="135">
        <f>O153*H153</f>
        <v>0</v>
      </c>
      <c r="Q153" s="135">
        <v>2.0000000000000002E-5</v>
      </c>
      <c r="R153" s="135">
        <f>Q153*H153</f>
        <v>0.01</v>
      </c>
      <c r="S153" s="135">
        <v>0</v>
      </c>
      <c r="T153" s="136">
        <f>S153*H153</f>
        <v>0</v>
      </c>
      <c r="AR153" s="137" t="s">
        <v>327</v>
      </c>
      <c r="AT153" s="137" t="s">
        <v>123</v>
      </c>
      <c r="AU153" s="137" t="s">
        <v>86</v>
      </c>
      <c r="AY153" s="16" t="s">
        <v>121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84</v>
      </c>
      <c r="BK153" s="138">
        <f>ROUND(I153*H153,2)</f>
        <v>0</v>
      </c>
      <c r="BL153" s="16" t="s">
        <v>327</v>
      </c>
      <c r="BM153" s="137" t="s">
        <v>407</v>
      </c>
    </row>
    <row r="154" spans="2:65" s="1" customFormat="1" ht="11.25">
      <c r="B154" s="31"/>
      <c r="D154" s="160" t="s">
        <v>141</v>
      </c>
      <c r="F154" s="161" t="s">
        <v>408</v>
      </c>
      <c r="I154" s="162"/>
      <c r="L154" s="31"/>
      <c r="M154" s="163"/>
      <c r="T154" s="52"/>
      <c r="AT154" s="16" t="s">
        <v>141</v>
      </c>
      <c r="AU154" s="16" t="s">
        <v>86</v>
      </c>
    </row>
    <row r="155" spans="2:65" s="1" customFormat="1" ht="33" customHeight="1">
      <c r="B155" s="31"/>
      <c r="C155" s="126" t="s">
        <v>409</v>
      </c>
      <c r="D155" s="126" t="s">
        <v>123</v>
      </c>
      <c r="E155" s="127" t="s">
        <v>410</v>
      </c>
      <c r="F155" s="128" t="s">
        <v>411</v>
      </c>
      <c r="G155" s="129" t="s">
        <v>145</v>
      </c>
      <c r="H155" s="130">
        <v>16</v>
      </c>
      <c r="I155" s="131"/>
      <c r="J155" s="132">
        <f>ROUND(I155*H155,2)</f>
        <v>0</v>
      </c>
      <c r="K155" s="128" t="s">
        <v>139</v>
      </c>
      <c r="L155" s="31"/>
      <c r="M155" s="133" t="s">
        <v>19</v>
      </c>
      <c r="N155" s="134" t="s">
        <v>47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327</v>
      </c>
      <c r="AT155" s="137" t="s">
        <v>123</v>
      </c>
      <c r="AU155" s="137" t="s">
        <v>86</v>
      </c>
      <c r="AY155" s="16" t="s">
        <v>121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6" t="s">
        <v>84</v>
      </c>
      <c r="BK155" s="138">
        <f>ROUND(I155*H155,2)</f>
        <v>0</v>
      </c>
      <c r="BL155" s="16" t="s">
        <v>327</v>
      </c>
      <c r="BM155" s="137" t="s">
        <v>412</v>
      </c>
    </row>
    <row r="156" spans="2:65" s="1" customFormat="1" ht="11.25">
      <c r="B156" s="31"/>
      <c r="D156" s="160" t="s">
        <v>141</v>
      </c>
      <c r="F156" s="161" t="s">
        <v>413</v>
      </c>
      <c r="I156" s="162"/>
      <c r="L156" s="31"/>
      <c r="M156" s="163"/>
      <c r="T156" s="52"/>
      <c r="AT156" s="16" t="s">
        <v>141</v>
      </c>
      <c r="AU156" s="16" t="s">
        <v>86</v>
      </c>
    </row>
    <row r="157" spans="2:65" s="12" customFormat="1" ht="11.25">
      <c r="B157" s="139"/>
      <c r="D157" s="140" t="s">
        <v>129</v>
      </c>
      <c r="E157" s="141" t="s">
        <v>19</v>
      </c>
      <c r="F157" s="142" t="s">
        <v>380</v>
      </c>
      <c r="H157" s="141" t="s">
        <v>19</v>
      </c>
      <c r="I157" s="143"/>
      <c r="L157" s="139"/>
      <c r="M157" s="144"/>
      <c r="T157" s="145"/>
      <c r="AT157" s="141" t="s">
        <v>129</v>
      </c>
      <c r="AU157" s="141" t="s">
        <v>86</v>
      </c>
      <c r="AV157" s="12" t="s">
        <v>84</v>
      </c>
      <c r="AW157" s="12" t="s">
        <v>37</v>
      </c>
      <c r="AX157" s="12" t="s">
        <v>76</v>
      </c>
      <c r="AY157" s="141" t="s">
        <v>121</v>
      </c>
    </row>
    <row r="158" spans="2:65" s="13" customFormat="1" ht="11.25">
      <c r="B158" s="146"/>
      <c r="D158" s="140" t="s">
        <v>129</v>
      </c>
      <c r="E158" s="147" t="s">
        <v>19</v>
      </c>
      <c r="F158" s="148" t="s">
        <v>195</v>
      </c>
      <c r="H158" s="149">
        <v>16</v>
      </c>
      <c r="I158" s="150"/>
      <c r="L158" s="146"/>
      <c r="M158" s="151"/>
      <c r="T158" s="152"/>
      <c r="AT158" s="147" t="s">
        <v>129</v>
      </c>
      <c r="AU158" s="147" t="s">
        <v>86</v>
      </c>
      <c r="AV158" s="13" t="s">
        <v>86</v>
      </c>
      <c r="AW158" s="13" t="s">
        <v>37</v>
      </c>
      <c r="AX158" s="13" t="s">
        <v>84</v>
      </c>
      <c r="AY158" s="147" t="s">
        <v>121</v>
      </c>
    </row>
    <row r="159" spans="2:65" s="1" customFormat="1" ht="37.9" customHeight="1">
      <c r="B159" s="31"/>
      <c r="C159" s="126" t="s">
        <v>414</v>
      </c>
      <c r="D159" s="126" t="s">
        <v>123</v>
      </c>
      <c r="E159" s="127" t="s">
        <v>415</v>
      </c>
      <c r="F159" s="128" t="s">
        <v>416</v>
      </c>
      <c r="G159" s="129" t="s">
        <v>138</v>
      </c>
      <c r="H159" s="130">
        <v>394</v>
      </c>
      <c r="I159" s="131"/>
      <c r="J159" s="132">
        <f>ROUND(I159*H159,2)</f>
        <v>0</v>
      </c>
      <c r="K159" s="128" t="s">
        <v>139</v>
      </c>
      <c r="L159" s="31"/>
      <c r="M159" s="133" t="s">
        <v>19</v>
      </c>
      <c r="N159" s="134" t="s">
        <v>47</v>
      </c>
      <c r="P159" s="135">
        <f>O159*H159</f>
        <v>0</v>
      </c>
      <c r="Q159" s="135">
        <v>0.14000000000000001</v>
      </c>
      <c r="R159" s="135">
        <f>Q159*H159</f>
        <v>55.160000000000004</v>
      </c>
      <c r="S159" s="135">
        <v>0</v>
      </c>
      <c r="T159" s="136">
        <f>S159*H159</f>
        <v>0</v>
      </c>
      <c r="AR159" s="137" t="s">
        <v>327</v>
      </c>
      <c r="AT159" s="137" t="s">
        <v>123</v>
      </c>
      <c r="AU159" s="137" t="s">
        <v>86</v>
      </c>
      <c r="AY159" s="16" t="s">
        <v>121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84</v>
      </c>
      <c r="BK159" s="138">
        <f>ROUND(I159*H159,2)</f>
        <v>0</v>
      </c>
      <c r="BL159" s="16" t="s">
        <v>327</v>
      </c>
      <c r="BM159" s="137" t="s">
        <v>417</v>
      </c>
    </row>
    <row r="160" spans="2:65" s="1" customFormat="1" ht="11.25">
      <c r="B160" s="31"/>
      <c r="D160" s="160" t="s">
        <v>141</v>
      </c>
      <c r="F160" s="161" t="s">
        <v>418</v>
      </c>
      <c r="I160" s="162"/>
      <c r="L160" s="31"/>
      <c r="M160" s="163"/>
      <c r="T160" s="52"/>
      <c r="AT160" s="16" t="s">
        <v>141</v>
      </c>
      <c r="AU160" s="16" t="s">
        <v>86</v>
      </c>
    </row>
    <row r="161" spans="2:65" s="1" customFormat="1" ht="37.9" customHeight="1">
      <c r="B161" s="31"/>
      <c r="C161" s="126" t="s">
        <v>230</v>
      </c>
      <c r="D161" s="126" t="s">
        <v>123</v>
      </c>
      <c r="E161" s="127" t="s">
        <v>419</v>
      </c>
      <c r="F161" s="128" t="s">
        <v>420</v>
      </c>
      <c r="G161" s="129" t="s">
        <v>138</v>
      </c>
      <c r="H161" s="130">
        <v>394</v>
      </c>
      <c r="I161" s="131"/>
      <c r="J161" s="132">
        <f>ROUND(I161*H161,2)</f>
        <v>0</v>
      </c>
      <c r="K161" s="128" t="s">
        <v>139</v>
      </c>
      <c r="L161" s="31"/>
      <c r="M161" s="133" t="s">
        <v>19</v>
      </c>
      <c r="N161" s="134" t="s">
        <v>47</v>
      </c>
      <c r="P161" s="135">
        <f>O161*H161</f>
        <v>0</v>
      </c>
      <c r="Q161" s="135">
        <v>6.9999999999999994E-5</v>
      </c>
      <c r="R161" s="135">
        <f>Q161*H161</f>
        <v>2.7579999999999997E-2</v>
      </c>
      <c r="S161" s="135">
        <v>0</v>
      </c>
      <c r="T161" s="136">
        <f>S161*H161</f>
        <v>0</v>
      </c>
      <c r="AR161" s="137" t="s">
        <v>327</v>
      </c>
      <c r="AT161" s="137" t="s">
        <v>123</v>
      </c>
      <c r="AU161" s="137" t="s">
        <v>86</v>
      </c>
      <c r="AY161" s="16" t="s">
        <v>121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84</v>
      </c>
      <c r="BK161" s="138">
        <f>ROUND(I161*H161,2)</f>
        <v>0</v>
      </c>
      <c r="BL161" s="16" t="s">
        <v>327</v>
      </c>
      <c r="BM161" s="137" t="s">
        <v>421</v>
      </c>
    </row>
    <row r="162" spans="2:65" s="1" customFormat="1" ht="11.25">
      <c r="B162" s="31"/>
      <c r="D162" s="160" t="s">
        <v>141</v>
      </c>
      <c r="F162" s="161" t="s">
        <v>422</v>
      </c>
      <c r="I162" s="162"/>
      <c r="L162" s="31"/>
      <c r="M162" s="163"/>
      <c r="T162" s="52"/>
      <c r="AT162" s="16" t="s">
        <v>141</v>
      </c>
      <c r="AU162" s="16" t="s">
        <v>86</v>
      </c>
    </row>
    <row r="163" spans="2:65" s="1" customFormat="1" ht="37.9" customHeight="1">
      <c r="B163" s="31"/>
      <c r="C163" s="126" t="s">
        <v>238</v>
      </c>
      <c r="D163" s="126" t="s">
        <v>123</v>
      </c>
      <c r="E163" s="127" t="s">
        <v>423</v>
      </c>
      <c r="F163" s="128" t="s">
        <v>424</v>
      </c>
      <c r="G163" s="129" t="s">
        <v>138</v>
      </c>
      <c r="H163" s="130">
        <v>394</v>
      </c>
      <c r="I163" s="131"/>
      <c r="J163" s="132">
        <f>ROUND(I163*H163,2)</f>
        <v>0</v>
      </c>
      <c r="K163" s="128" t="s">
        <v>139</v>
      </c>
      <c r="L163" s="31"/>
      <c r="M163" s="133" t="s">
        <v>19</v>
      </c>
      <c r="N163" s="134" t="s">
        <v>47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327</v>
      </c>
      <c r="AT163" s="137" t="s">
        <v>123</v>
      </c>
      <c r="AU163" s="137" t="s">
        <v>86</v>
      </c>
      <c r="AY163" s="16" t="s">
        <v>121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6" t="s">
        <v>84</v>
      </c>
      <c r="BK163" s="138">
        <f>ROUND(I163*H163,2)</f>
        <v>0</v>
      </c>
      <c r="BL163" s="16" t="s">
        <v>327</v>
      </c>
      <c r="BM163" s="137" t="s">
        <v>425</v>
      </c>
    </row>
    <row r="164" spans="2:65" s="1" customFormat="1" ht="11.25">
      <c r="B164" s="31"/>
      <c r="D164" s="160" t="s">
        <v>141</v>
      </c>
      <c r="F164" s="161" t="s">
        <v>426</v>
      </c>
      <c r="I164" s="162"/>
      <c r="L164" s="31"/>
      <c r="M164" s="163"/>
      <c r="T164" s="52"/>
      <c r="AT164" s="16" t="s">
        <v>141</v>
      </c>
      <c r="AU164" s="16" t="s">
        <v>86</v>
      </c>
    </row>
    <row r="165" spans="2:65" s="1" customFormat="1" ht="16.5" customHeight="1">
      <c r="B165" s="31"/>
      <c r="C165" s="164" t="s">
        <v>427</v>
      </c>
      <c r="D165" s="164" t="s">
        <v>167</v>
      </c>
      <c r="E165" s="165" t="s">
        <v>428</v>
      </c>
      <c r="F165" s="166" t="s">
        <v>429</v>
      </c>
      <c r="G165" s="167" t="s">
        <v>138</v>
      </c>
      <c r="H165" s="168">
        <v>413.7</v>
      </c>
      <c r="I165" s="169"/>
      <c r="J165" s="170">
        <f>ROUND(I165*H165,2)</f>
        <v>0</v>
      </c>
      <c r="K165" s="166" t="s">
        <v>139</v>
      </c>
      <c r="L165" s="171"/>
      <c r="M165" s="172" t="s">
        <v>19</v>
      </c>
      <c r="N165" s="173" t="s">
        <v>47</v>
      </c>
      <c r="P165" s="135">
        <f>O165*H165</f>
        <v>0</v>
      </c>
      <c r="Q165" s="135">
        <v>2.5000000000000001E-4</v>
      </c>
      <c r="R165" s="135">
        <f>Q165*H165</f>
        <v>0.103425</v>
      </c>
      <c r="S165" s="135">
        <v>0</v>
      </c>
      <c r="T165" s="136">
        <f>S165*H165</f>
        <v>0</v>
      </c>
      <c r="AR165" s="137" t="s">
        <v>331</v>
      </c>
      <c r="AT165" s="137" t="s">
        <v>167</v>
      </c>
      <c r="AU165" s="137" t="s">
        <v>86</v>
      </c>
      <c r="AY165" s="16" t="s">
        <v>121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6" t="s">
        <v>84</v>
      </c>
      <c r="BK165" s="138">
        <f>ROUND(I165*H165,2)</f>
        <v>0</v>
      </c>
      <c r="BL165" s="16" t="s">
        <v>331</v>
      </c>
      <c r="BM165" s="137" t="s">
        <v>430</v>
      </c>
    </row>
    <row r="166" spans="2:65" s="13" customFormat="1" ht="11.25">
      <c r="B166" s="146"/>
      <c r="D166" s="140" t="s">
        <v>129</v>
      </c>
      <c r="F166" s="148" t="s">
        <v>431</v>
      </c>
      <c r="H166" s="149">
        <v>413.7</v>
      </c>
      <c r="I166" s="150"/>
      <c r="L166" s="146"/>
      <c r="M166" s="151"/>
      <c r="T166" s="152"/>
      <c r="AT166" s="147" t="s">
        <v>129</v>
      </c>
      <c r="AU166" s="147" t="s">
        <v>86</v>
      </c>
      <c r="AV166" s="13" t="s">
        <v>86</v>
      </c>
      <c r="AW166" s="13" t="s">
        <v>4</v>
      </c>
      <c r="AX166" s="13" t="s">
        <v>84</v>
      </c>
      <c r="AY166" s="147" t="s">
        <v>121</v>
      </c>
    </row>
    <row r="167" spans="2:65" s="1" customFormat="1" ht="33" customHeight="1">
      <c r="B167" s="31"/>
      <c r="C167" s="126" t="s">
        <v>432</v>
      </c>
      <c r="D167" s="126" t="s">
        <v>123</v>
      </c>
      <c r="E167" s="127" t="s">
        <v>433</v>
      </c>
      <c r="F167" s="128" t="s">
        <v>434</v>
      </c>
      <c r="G167" s="129" t="s">
        <v>152</v>
      </c>
      <c r="H167" s="130">
        <v>56.277999999999999</v>
      </c>
      <c r="I167" s="131"/>
      <c r="J167" s="132">
        <f>ROUND(I167*H167,2)</f>
        <v>0</v>
      </c>
      <c r="K167" s="128" t="s">
        <v>139</v>
      </c>
      <c r="L167" s="31"/>
      <c r="M167" s="133" t="s">
        <v>19</v>
      </c>
      <c r="N167" s="134" t="s">
        <v>47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327</v>
      </c>
      <c r="AT167" s="137" t="s">
        <v>123</v>
      </c>
      <c r="AU167" s="137" t="s">
        <v>86</v>
      </c>
      <c r="AY167" s="16" t="s">
        <v>121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6" t="s">
        <v>84</v>
      </c>
      <c r="BK167" s="138">
        <f>ROUND(I167*H167,2)</f>
        <v>0</v>
      </c>
      <c r="BL167" s="16" t="s">
        <v>327</v>
      </c>
      <c r="BM167" s="137" t="s">
        <v>435</v>
      </c>
    </row>
    <row r="168" spans="2:65" s="1" customFormat="1" ht="11.25">
      <c r="B168" s="31"/>
      <c r="D168" s="160" t="s">
        <v>141</v>
      </c>
      <c r="F168" s="161" t="s">
        <v>436</v>
      </c>
      <c r="I168" s="162"/>
      <c r="L168" s="31"/>
      <c r="M168" s="163"/>
      <c r="T168" s="52"/>
      <c r="AT168" s="16" t="s">
        <v>141</v>
      </c>
      <c r="AU168" s="16" t="s">
        <v>86</v>
      </c>
    </row>
    <row r="169" spans="2:65" s="11" customFormat="1" ht="25.9" customHeight="1">
      <c r="B169" s="114"/>
      <c r="D169" s="115" t="s">
        <v>75</v>
      </c>
      <c r="E169" s="116" t="s">
        <v>437</v>
      </c>
      <c r="F169" s="116" t="s">
        <v>438</v>
      </c>
      <c r="I169" s="117"/>
      <c r="J169" s="118">
        <f>BK169</f>
        <v>0</v>
      </c>
      <c r="L169" s="114"/>
      <c r="M169" s="119"/>
      <c r="P169" s="120">
        <f>SUM(P170:P174)</f>
        <v>0</v>
      </c>
      <c r="R169" s="120">
        <f>SUM(R170:R174)</f>
        <v>0</v>
      </c>
      <c r="T169" s="121">
        <f>SUM(T170:T174)</f>
        <v>0</v>
      </c>
      <c r="AR169" s="115" t="s">
        <v>127</v>
      </c>
      <c r="AT169" s="122" t="s">
        <v>75</v>
      </c>
      <c r="AU169" s="122" t="s">
        <v>76</v>
      </c>
      <c r="AY169" s="115" t="s">
        <v>121</v>
      </c>
      <c r="BK169" s="123">
        <f>SUM(BK170:BK174)</f>
        <v>0</v>
      </c>
    </row>
    <row r="170" spans="2:65" s="1" customFormat="1" ht="24.2" customHeight="1">
      <c r="B170" s="31"/>
      <c r="C170" s="126" t="s">
        <v>200</v>
      </c>
      <c r="D170" s="126" t="s">
        <v>123</v>
      </c>
      <c r="E170" s="127" t="s">
        <v>439</v>
      </c>
      <c r="F170" s="128" t="s">
        <v>440</v>
      </c>
      <c r="G170" s="129" t="s">
        <v>441</v>
      </c>
      <c r="H170" s="130">
        <v>50</v>
      </c>
      <c r="I170" s="131"/>
      <c r="J170" s="132">
        <f>ROUND(I170*H170,2)</f>
        <v>0</v>
      </c>
      <c r="K170" s="128" t="s">
        <v>139</v>
      </c>
      <c r="L170" s="31"/>
      <c r="M170" s="133" t="s">
        <v>19</v>
      </c>
      <c r="N170" s="134" t="s">
        <v>47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442</v>
      </c>
      <c r="AT170" s="137" t="s">
        <v>123</v>
      </c>
      <c r="AU170" s="137" t="s">
        <v>84</v>
      </c>
      <c r="AY170" s="16" t="s">
        <v>121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84</v>
      </c>
      <c r="BK170" s="138">
        <f>ROUND(I170*H170,2)</f>
        <v>0</v>
      </c>
      <c r="BL170" s="16" t="s">
        <v>442</v>
      </c>
      <c r="BM170" s="137" t="s">
        <v>443</v>
      </c>
    </row>
    <row r="171" spans="2:65" s="1" customFormat="1" ht="11.25">
      <c r="B171" s="31"/>
      <c r="D171" s="160" t="s">
        <v>141</v>
      </c>
      <c r="F171" s="161" t="s">
        <v>444</v>
      </c>
      <c r="I171" s="162"/>
      <c r="L171" s="31"/>
      <c r="M171" s="163"/>
      <c r="T171" s="52"/>
      <c r="AT171" s="16" t="s">
        <v>141</v>
      </c>
      <c r="AU171" s="16" t="s">
        <v>84</v>
      </c>
    </row>
    <row r="172" spans="2:65" s="12" customFormat="1" ht="11.25">
      <c r="B172" s="139"/>
      <c r="D172" s="140" t="s">
        <v>129</v>
      </c>
      <c r="E172" s="141" t="s">
        <v>19</v>
      </c>
      <c r="F172" s="142" t="s">
        <v>445</v>
      </c>
      <c r="H172" s="141" t="s">
        <v>19</v>
      </c>
      <c r="I172" s="143"/>
      <c r="L172" s="139"/>
      <c r="M172" s="144"/>
      <c r="T172" s="145"/>
      <c r="AT172" s="141" t="s">
        <v>129</v>
      </c>
      <c r="AU172" s="141" t="s">
        <v>84</v>
      </c>
      <c r="AV172" s="12" t="s">
        <v>84</v>
      </c>
      <c r="AW172" s="12" t="s">
        <v>37</v>
      </c>
      <c r="AX172" s="12" t="s">
        <v>76</v>
      </c>
      <c r="AY172" s="141" t="s">
        <v>121</v>
      </c>
    </row>
    <row r="173" spans="2:65" s="13" customFormat="1" ht="11.25">
      <c r="B173" s="146"/>
      <c r="D173" s="140" t="s">
        <v>129</v>
      </c>
      <c r="E173" s="147" t="s">
        <v>19</v>
      </c>
      <c r="F173" s="148" t="s">
        <v>446</v>
      </c>
      <c r="H173" s="149">
        <v>50</v>
      </c>
      <c r="I173" s="150"/>
      <c r="L173" s="146"/>
      <c r="M173" s="151"/>
      <c r="T173" s="152"/>
      <c r="AT173" s="147" t="s">
        <v>129</v>
      </c>
      <c r="AU173" s="147" t="s">
        <v>84</v>
      </c>
      <c r="AV173" s="13" t="s">
        <v>86</v>
      </c>
      <c r="AW173" s="13" t="s">
        <v>37</v>
      </c>
      <c r="AX173" s="13" t="s">
        <v>76</v>
      </c>
      <c r="AY173" s="147" t="s">
        <v>121</v>
      </c>
    </row>
    <row r="174" spans="2:65" s="14" customFormat="1" ht="11.25">
      <c r="B174" s="153"/>
      <c r="D174" s="140" t="s">
        <v>129</v>
      </c>
      <c r="E174" s="154" t="s">
        <v>19</v>
      </c>
      <c r="F174" s="155" t="s">
        <v>134</v>
      </c>
      <c r="H174" s="156">
        <v>50</v>
      </c>
      <c r="I174" s="157"/>
      <c r="L174" s="153"/>
      <c r="M174" s="178"/>
      <c r="N174" s="179"/>
      <c r="O174" s="179"/>
      <c r="P174" s="179"/>
      <c r="Q174" s="179"/>
      <c r="R174" s="179"/>
      <c r="S174" s="179"/>
      <c r="T174" s="180"/>
      <c r="AT174" s="154" t="s">
        <v>129</v>
      </c>
      <c r="AU174" s="154" t="s">
        <v>84</v>
      </c>
      <c r="AV174" s="14" t="s">
        <v>127</v>
      </c>
      <c r="AW174" s="14" t="s">
        <v>37</v>
      </c>
      <c r="AX174" s="14" t="s">
        <v>84</v>
      </c>
      <c r="AY174" s="154" t="s">
        <v>121</v>
      </c>
    </row>
    <row r="175" spans="2:65" s="1" customFormat="1" ht="6.95" customHeight="1"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31"/>
    </row>
  </sheetData>
  <sheetProtection algorithmName="SHA-512" hashValue="JICDoWye/TFIDCAZCjBHcOiG6+eh2v40pG9C/G/Y1Kyf9Ky4Qve8KjweIdE2OdpvygfxB4ztOYUypWSGDdEO7Q==" saltValue="c3I2s/qVof/7OxDAcb541unr6Ks3dR0zCjyC/4KwcDOYybXm01oYs10cH290ppy9B7wjFbuCCWtQeJRkYrJ/iw==" spinCount="100000" sheet="1" objects="1" scenarios="1" formatColumns="0" formatRows="0" autoFilter="0"/>
  <autoFilter ref="C87:K174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6" r:id="rId2" xr:uid="{00000000-0004-0000-0200-000001000000}"/>
    <hyperlink ref="F103" r:id="rId3" xr:uid="{00000000-0004-0000-0200-000002000000}"/>
    <hyperlink ref="F105" r:id="rId4" xr:uid="{00000000-0004-0000-0200-000003000000}"/>
    <hyperlink ref="F111" r:id="rId5" xr:uid="{00000000-0004-0000-0200-000004000000}"/>
    <hyperlink ref="F115" r:id="rId6" xr:uid="{00000000-0004-0000-0200-000005000000}"/>
    <hyperlink ref="F119" r:id="rId7" xr:uid="{00000000-0004-0000-0200-000006000000}"/>
    <hyperlink ref="F121" r:id="rId8" xr:uid="{00000000-0004-0000-0200-000007000000}"/>
    <hyperlink ref="F126" r:id="rId9" xr:uid="{00000000-0004-0000-0200-000008000000}"/>
    <hyperlink ref="F128" r:id="rId10" xr:uid="{00000000-0004-0000-0200-000009000000}"/>
    <hyperlink ref="F135" r:id="rId11" xr:uid="{00000000-0004-0000-0200-00000A000000}"/>
    <hyperlink ref="F137" r:id="rId12" xr:uid="{00000000-0004-0000-0200-00000B000000}"/>
    <hyperlink ref="F141" r:id="rId13" xr:uid="{00000000-0004-0000-0200-00000C000000}"/>
    <hyperlink ref="F144" r:id="rId14" xr:uid="{00000000-0004-0000-0200-00000D000000}"/>
    <hyperlink ref="F146" r:id="rId15" xr:uid="{00000000-0004-0000-0200-00000E000000}"/>
    <hyperlink ref="F149" r:id="rId16" xr:uid="{00000000-0004-0000-0200-00000F000000}"/>
    <hyperlink ref="F152" r:id="rId17" xr:uid="{00000000-0004-0000-0200-000010000000}"/>
    <hyperlink ref="F154" r:id="rId18" xr:uid="{00000000-0004-0000-0200-000011000000}"/>
    <hyperlink ref="F156" r:id="rId19" xr:uid="{00000000-0004-0000-0200-000012000000}"/>
    <hyperlink ref="F160" r:id="rId20" xr:uid="{00000000-0004-0000-0200-000013000000}"/>
    <hyperlink ref="F162" r:id="rId21" xr:uid="{00000000-0004-0000-0200-000014000000}"/>
    <hyperlink ref="F164" r:id="rId22" xr:uid="{00000000-0004-0000-0200-000015000000}"/>
    <hyperlink ref="F168" r:id="rId23" xr:uid="{00000000-0004-0000-0200-000016000000}"/>
    <hyperlink ref="F171" r:id="rId24" xr:uid="{00000000-0004-0000-02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447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ROUND((SUM(BE86:BE128)),  2)</f>
        <v>0</v>
      </c>
      <c r="I33" s="88">
        <v>0.21</v>
      </c>
      <c r="J33" s="87">
        <f>ROUND(((SUM(BE86:BE128))*I33),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ROUND((SUM(BF86:BF128)),  2)</f>
        <v>0</v>
      </c>
      <c r="I34" s="88">
        <v>0.12</v>
      </c>
      <c r="J34" s="87">
        <f>ROUND(((SUM(BF86:BF128))*I34),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ROUND((SUM(BG86:BG128)),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ROUND((SUM(BH86:BH128)),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ROUND((SUM(BI86:BI128)),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x - VRN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J86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448</v>
      </c>
      <c r="E60" s="100"/>
      <c r="F60" s="100"/>
      <c r="G60" s="100"/>
      <c r="H60" s="100"/>
      <c r="I60" s="100"/>
      <c r="J60" s="101">
        <f>J87</f>
        <v>0</v>
      </c>
      <c r="L60" s="98"/>
    </row>
    <row r="61" spans="2:47" s="9" customFormat="1" ht="19.899999999999999" hidden="1" customHeight="1">
      <c r="B61" s="102"/>
      <c r="D61" s="103" t="s">
        <v>449</v>
      </c>
      <c r="E61" s="104"/>
      <c r="F61" s="104"/>
      <c r="G61" s="104"/>
      <c r="H61" s="104"/>
      <c r="I61" s="104"/>
      <c r="J61" s="105">
        <f>J88</f>
        <v>0</v>
      </c>
      <c r="L61" s="102"/>
    </row>
    <row r="62" spans="2:47" s="9" customFormat="1" ht="19.899999999999999" hidden="1" customHeight="1">
      <c r="B62" s="102"/>
      <c r="D62" s="103" t="s">
        <v>450</v>
      </c>
      <c r="E62" s="104"/>
      <c r="F62" s="104"/>
      <c r="G62" s="104"/>
      <c r="H62" s="104"/>
      <c r="I62" s="104"/>
      <c r="J62" s="105">
        <f>J98</f>
        <v>0</v>
      </c>
      <c r="L62" s="102"/>
    </row>
    <row r="63" spans="2:47" s="9" customFormat="1" ht="19.899999999999999" hidden="1" customHeight="1">
      <c r="B63" s="102"/>
      <c r="D63" s="103" t="s">
        <v>451</v>
      </c>
      <c r="E63" s="104"/>
      <c r="F63" s="104"/>
      <c r="G63" s="104"/>
      <c r="H63" s="104"/>
      <c r="I63" s="104"/>
      <c r="J63" s="105">
        <f>J107</f>
        <v>0</v>
      </c>
      <c r="L63" s="102"/>
    </row>
    <row r="64" spans="2:47" s="9" customFormat="1" ht="19.899999999999999" hidden="1" customHeight="1">
      <c r="B64" s="102"/>
      <c r="D64" s="103" t="s">
        <v>452</v>
      </c>
      <c r="E64" s="104"/>
      <c r="F64" s="104"/>
      <c r="G64" s="104"/>
      <c r="H64" s="104"/>
      <c r="I64" s="104"/>
      <c r="J64" s="105">
        <f>J118</f>
        <v>0</v>
      </c>
      <c r="L64" s="102"/>
    </row>
    <row r="65" spans="2:12" s="9" customFormat="1" ht="19.899999999999999" hidden="1" customHeight="1">
      <c r="B65" s="102"/>
      <c r="D65" s="103" t="s">
        <v>453</v>
      </c>
      <c r="E65" s="104"/>
      <c r="F65" s="104"/>
      <c r="G65" s="104"/>
      <c r="H65" s="104"/>
      <c r="I65" s="104"/>
      <c r="J65" s="105">
        <f>J121</f>
        <v>0</v>
      </c>
      <c r="L65" s="102"/>
    </row>
    <row r="66" spans="2:12" s="9" customFormat="1" ht="19.899999999999999" hidden="1" customHeight="1">
      <c r="B66" s="102"/>
      <c r="D66" s="103" t="s">
        <v>454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hidden="1" customHeight="1">
      <c r="B67" s="31"/>
      <c r="L67" s="31"/>
    </row>
    <row r="68" spans="2:12" s="1" customFormat="1" ht="6.95" hidden="1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69" spans="2:12" ht="11.25" hidden="1"/>
    <row r="70" spans="2:12" ht="11.25" hidden="1"/>
    <row r="71" spans="2:12" ht="11.25" hidden="1"/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106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16</v>
      </c>
      <c r="L75" s="31"/>
    </row>
    <row r="76" spans="2:12" s="1" customFormat="1" ht="26.25" customHeight="1">
      <c r="B76" s="31"/>
      <c r="E76" s="218" t="str">
        <f>E7</f>
        <v>Technické zhodnocení fotbalového hřiště s přírodním trávníkem a atletického oválu  areál Viktoria, Mariánské Lázně</v>
      </c>
      <c r="F76" s="219"/>
      <c r="G76" s="219"/>
      <c r="H76" s="219"/>
      <c r="L76" s="31"/>
    </row>
    <row r="77" spans="2:12" s="1" customFormat="1" ht="12" customHeight="1">
      <c r="B77" s="31"/>
      <c r="C77" s="26" t="s">
        <v>94</v>
      </c>
      <c r="L77" s="31"/>
    </row>
    <row r="78" spans="2:12" s="1" customFormat="1" ht="16.5" customHeight="1">
      <c r="B78" s="31"/>
      <c r="E78" s="200" t="str">
        <f>E9</f>
        <v>x - VRN</v>
      </c>
      <c r="F78" s="220"/>
      <c r="G78" s="220"/>
      <c r="H78" s="220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F12</f>
        <v>č.p. 553 ,886 Mariánské Lázně</v>
      </c>
      <c r="I80" s="26" t="s">
        <v>23</v>
      </c>
      <c r="J80" s="48" t="str">
        <f>IF(J12="","",J12)</f>
        <v>29. 5. 2024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E15</f>
        <v>Město Mariánské Lázně</v>
      </c>
      <c r="I82" s="26" t="s">
        <v>33</v>
      </c>
      <c r="J82" s="29" t="str">
        <f>E21</f>
        <v>RealizaceDomů s.r.o.</v>
      </c>
      <c r="L82" s="31"/>
    </row>
    <row r="83" spans="2:65" s="1" customFormat="1" ht="15.2" customHeight="1">
      <c r="B83" s="31"/>
      <c r="C83" s="26" t="s">
        <v>31</v>
      </c>
      <c r="F83" s="24" t="str">
        <f>IF(E18="","",E18)</f>
        <v>Vyplň údaj</v>
      </c>
      <c r="I83" s="26" t="s">
        <v>38</v>
      </c>
      <c r="J83" s="29" t="str">
        <f>E24</f>
        <v xml:space="preserve"> 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06"/>
      <c r="C85" s="107" t="s">
        <v>107</v>
      </c>
      <c r="D85" s="108" t="s">
        <v>61</v>
      </c>
      <c r="E85" s="108" t="s">
        <v>57</v>
      </c>
      <c r="F85" s="108" t="s">
        <v>58</v>
      </c>
      <c r="G85" s="108" t="s">
        <v>108</v>
      </c>
      <c r="H85" s="108" t="s">
        <v>109</v>
      </c>
      <c r="I85" s="108" t="s">
        <v>110</v>
      </c>
      <c r="J85" s="108" t="s">
        <v>98</v>
      </c>
      <c r="K85" s="109" t="s">
        <v>111</v>
      </c>
      <c r="L85" s="106"/>
      <c r="M85" s="55" t="s">
        <v>19</v>
      </c>
      <c r="N85" s="56" t="s">
        <v>46</v>
      </c>
      <c r="O85" s="56" t="s">
        <v>112</v>
      </c>
      <c r="P85" s="56" t="s">
        <v>113</v>
      </c>
      <c r="Q85" s="56" t="s">
        <v>114</v>
      </c>
      <c r="R85" s="56" t="s">
        <v>115</v>
      </c>
      <c r="S85" s="56" t="s">
        <v>116</v>
      </c>
      <c r="T85" s="57" t="s">
        <v>117</v>
      </c>
    </row>
    <row r="86" spans="2:65" s="1" customFormat="1" ht="22.9" customHeight="1">
      <c r="B86" s="31"/>
      <c r="C86" s="60" t="s">
        <v>118</v>
      </c>
      <c r="J86" s="110">
        <f>BK86</f>
        <v>0</v>
      </c>
      <c r="L86" s="31"/>
      <c r="M86" s="58"/>
      <c r="N86" s="49"/>
      <c r="O86" s="49"/>
      <c r="P86" s="111">
        <f>P87</f>
        <v>0</v>
      </c>
      <c r="Q86" s="49"/>
      <c r="R86" s="111">
        <f>R87</f>
        <v>0</v>
      </c>
      <c r="S86" s="49"/>
      <c r="T86" s="112">
        <f>T87</f>
        <v>0</v>
      </c>
      <c r="AT86" s="16" t="s">
        <v>75</v>
      </c>
      <c r="AU86" s="16" t="s">
        <v>99</v>
      </c>
      <c r="BK86" s="113">
        <f>BK87</f>
        <v>0</v>
      </c>
    </row>
    <row r="87" spans="2:65" s="11" customFormat="1" ht="25.9" customHeight="1">
      <c r="B87" s="114"/>
      <c r="D87" s="115" t="s">
        <v>75</v>
      </c>
      <c r="E87" s="116" t="s">
        <v>91</v>
      </c>
      <c r="F87" s="116" t="s">
        <v>455</v>
      </c>
      <c r="I87" s="117"/>
      <c r="J87" s="118">
        <f>BK87</f>
        <v>0</v>
      </c>
      <c r="L87" s="114"/>
      <c r="M87" s="119"/>
      <c r="P87" s="120">
        <f>P88+P98+P107+P118+P121+P124</f>
        <v>0</v>
      </c>
      <c r="R87" s="120">
        <f>R88+R98+R107+R118+R121+R124</f>
        <v>0</v>
      </c>
      <c r="T87" s="121">
        <f>T88+T98+T107+T118+T121+T124</f>
        <v>0</v>
      </c>
      <c r="AR87" s="115" t="s">
        <v>160</v>
      </c>
      <c r="AT87" s="122" t="s">
        <v>75</v>
      </c>
      <c r="AU87" s="122" t="s">
        <v>76</v>
      </c>
      <c r="AY87" s="115" t="s">
        <v>121</v>
      </c>
      <c r="BK87" s="123">
        <f>BK88+BK98+BK107+BK118+BK121+BK124</f>
        <v>0</v>
      </c>
    </row>
    <row r="88" spans="2:65" s="11" customFormat="1" ht="22.9" customHeight="1">
      <c r="B88" s="114"/>
      <c r="D88" s="115" t="s">
        <v>75</v>
      </c>
      <c r="E88" s="124" t="s">
        <v>456</v>
      </c>
      <c r="F88" s="124" t="s">
        <v>457</v>
      </c>
      <c r="I88" s="117"/>
      <c r="J88" s="125">
        <f>BK88</f>
        <v>0</v>
      </c>
      <c r="L88" s="114"/>
      <c r="M88" s="119"/>
      <c r="P88" s="120">
        <f>SUM(P89:P97)</f>
        <v>0</v>
      </c>
      <c r="R88" s="120">
        <f>SUM(R89:R97)</f>
        <v>0</v>
      </c>
      <c r="T88" s="121">
        <f>SUM(T89:T97)</f>
        <v>0</v>
      </c>
      <c r="AR88" s="115" t="s">
        <v>160</v>
      </c>
      <c r="AT88" s="122" t="s">
        <v>75</v>
      </c>
      <c r="AU88" s="122" t="s">
        <v>84</v>
      </c>
      <c r="AY88" s="115" t="s">
        <v>121</v>
      </c>
      <c r="BK88" s="123">
        <f>SUM(BK89:BK97)</f>
        <v>0</v>
      </c>
    </row>
    <row r="89" spans="2:65" s="1" customFormat="1" ht="16.5" customHeight="1">
      <c r="B89" s="31"/>
      <c r="C89" s="126" t="s">
        <v>84</v>
      </c>
      <c r="D89" s="126" t="s">
        <v>123</v>
      </c>
      <c r="E89" s="127" t="s">
        <v>458</v>
      </c>
      <c r="F89" s="128" t="s">
        <v>459</v>
      </c>
      <c r="G89" s="129" t="s">
        <v>273</v>
      </c>
      <c r="H89" s="130">
        <v>1</v>
      </c>
      <c r="I89" s="131"/>
      <c r="J89" s="132">
        <f>ROUND(I89*H89,2)</f>
        <v>0</v>
      </c>
      <c r="K89" s="128" t="s">
        <v>139</v>
      </c>
      <c r="L89" s="31"/>
      <c r="M89" s="133" t="s">
        <v>19</v>
      </c>
      <c r="N89" s="134" t="s">
        <v>47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127</v>
      </c>
      <c r="AT89" s="137" t="s">
        <v>123</v>
      </c>
      <c r="AU89" s="137" t="s">
        <v>86</v>
      </c>
      <c r="AY89" s="16" t="s">
        <v>121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6" t="s">
        <v>84</v>
      </c>
      <c r="BK89" s="138">
        <f>ROUND(I89*H89,2)</f>
        <v>0</v>
      </c>
      <c r="BL89" s="16" t="s">
        <v>127</v>
      </c>
      <c r="BM89" s="137" t="s">
        <v>460</v>
      </c>
    </row>
    <row r="90" spans="2:65" s="1" customFormat="1" ht="11.25">
      <c r="B90" s="31"/>
      <c r="D90" s="160" t="s">
        <v>141</v>
      </c>
      <c r="F90" s="161" t="s">
        <v>461</v>
      </c>
      <c r="I90" s="162"/>
      <c r="L90" s="31"/>
      <c r="M90" s="163"/>
      <c r="T90" s="52"/>
      <c r="AT90" s="16" t="s">
        <v>141</v>
      </c>
      <c r="AU90" s="16" t="s">
        <v>86</v>
      </c>
    </row>
    <row r="91" spans="2:65" s="1" customFormat="1" ht="16.5" customHeight="1">
      <c r="B91" s="31"/>
      <c r="C91" s="126" t="s">
        <v>86</v>
      </c>
      <c r="D91" s="126" t="s">
        <v>123</v>
      </c>
      <c r="E91" s="127" t="s">
        <v>462</v>
      </c>
      <c r="F91" s="128" t="s">
        <v>463</v>
      </c>
      <c r="G91" s="129" t="s">
        <v>273</v>
      </c>
      <c r="H91" s="130">
        <v>1</v>
      </c>
      <c r="I91" s="131"/>
      <c r="J91" s="132">
        <f>ROUND(I91*H91,2)</f>
        <v>0</v>
      </c>
      <c r="K91" s="128" t="s">
        <v>139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123</v>
      </c>
      <c r="AU91" s="137" t="s">
        <v>86</v>
      </c>
      <c r="AY91" s="16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0</v>
      </c>
      <c r="BL91" s="16" t="s">
        <v>127</v>
      </c>
      <c r="BM91" s="137" t="s">
        <v>464</v>
      </c>
    </row>
    <row r="92" spans="2:65" s="1" customFormat="1" ht="11.25">
      <c r="B92" s="31"/>
      <c r="D92" s="160" t="s">
        <v>141</v>
      </c>
      <c r="F92" s="161" t="s">
        <v>465</v>
      </c>
      <c r="I92" s="162"/>
      <c r="L92" s="31"/>
      <c r="M92" s="163"/>
      <c r="T92" s="52"/>
      <c r="AT92" s="16" t="s">
        <v>141</v>
      </c>
      <c r="AU92" s="16" t="s">
        <v>86</v>
      </c>
    </row>
    <row r="93" spans="2:65" s="1" customFormat="1" ht="16.5" customHeight="1">
      <c r="B93" s="31"/>
      <c r="C93" s="126" t="s">
        <v>149</v>
      </c>
      <c r="D93" s="126" t="s">
        <v>123</v>
      </c>
      <c r="E93" s="127" t="s">
        <v>466</v>
      </c>
      <c r="F93" s="128" t="s">
        <v>467</v>
      </c>
      <c r="G93" s="129" t="s">
        <v>273</v>
      </c>
      <c r="H93" s="130">
        <v>1</v>
      </c>
      <c r="I93" s="131"/>
      <c r="J93" s="132">
        <f>ROUND(I93*H93,2)</f>
        <v>0</v>
      </c>
      <c r="K93" s="128" t="s">
        <v>139</v>
      </c>
      <c r="L93" s="31"/>
      <c r="M93" s="133" t="s">
        <v>19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86</v>
      </c>
      <c r="AY93" s="16" t="s">
        <v>121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84</v>
      </c>
      <c r="BK93" s="138">
        <f>ROUND(I93*H93,2)</f>
        <v>0</v>
      </c>
      <c r="BL93" s="16" t="s">
        <v>127</v>
      </c>
      <c r="BM93" s="137" t="s">
        <v>468</v>
      </c>
    </row>
    <row r="94" spans="2:65" s="1" customFormat="1" ht="11.25">
      <c r="B94" s="31"/>
      <c r="D94" s="160" t="s">
        <v>141</v>
      </c>
      <c r="F94" s="161" t="s">
        <v>469</v>
      </c>
      <c r="I94" s="162"/>
      <c r="L94" s="31"/>
      <c r="M94" s="163"/>
      <c r="T94" s="52"/>
      <c r="AT94" s="16" t="s">
        <v>141</v>
      </c>
      <c r="AU94" s="16" t="s">
        <v>86</v>
      </c>
    </row>
    <row r="95" spans="2:65" s="1" customFormat="1" ht="16.5" customHeight="1">
      <c r="B95" s="31"/>
      <c r="C95" s="126" t="s">
        <v>127</v>
      </c>
      <c r="D95" s="126" t="s">
        <v>123</v>
      </c>
      <c r="E95" s="127" t="s">
        <v>470</v>
      </c>
      <c r="F95" s="128" t="s">
        <v>471</v>
      </c>
      <c r="G95" s="129" t="s">
        <v>273</v>
      </c>
      <c r="H95" s="130">
        <v>1</v>
      </c>
      <c r="I95" s="131"/>
      <c r="J95" s="132">
        <f>ROUND(I95*H95,2)</f>
        <v>0</v>
      </c>
      <c r="K95" s="128" t="s">
        <v>139</v>
      </c>
      <c r="L95" s="31"/>
      <c r="M95" s="133" t="s">
        <v>19</v>
      </c>
      <c r="N95" s="134" t="s">
        <v>47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127</v>
      </c>
      <c r="AT95" s="137" t="s">
        <v>123</v>
      </c>
      <c r="AU95" s="137" t="s">
        <v>86</v>
      </c>
      <c r="AY95" s="16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84</v>
      </c>
      <c r="BK95" s="138">
        <f>ROUND(I95*H95,2)</f>
        <v>0</v>
      </c>
      <c r="BL95" s="16" t="s">
        <v>127</v>
      </c>
      <c r="BM95" s="137" t="s">
        <v>472</v>
      </c>
    </row>
    <row r="96" spans="2:65" s="1" customFormat="1" ht="11.25">
      <c r="B96" s="31"/>
      <c r="D96" s="160" t="s">
        <v>141</v>
      </c>
      <c r="F96" s="161" t="s">
        <v>473</v>
      </c>
      <c r="I96" s="162"/>
      <c r="L96" s="31"/>
      <c r="M96" s="163"/>
      <c r="T96" s="52"/>
      <c r="AT96" s="16" t="s">
        <v>141</v>
      </c>
      <c r="AU96" s="16" t="s">
        <v>86</v>
      </c>
    </row>
    <row r="97" spans="2:65" s="1" customFormat="1" ht="29.25">
      <c r="B97" s="31"/>
      <c r="D97" s="140" t="s">
        <v>366</v>
      </c>
      <c r="F97" s="177" t="s">
        <v>474</v>
      </c>
      <c r="I97" s="162"/>
      <c r="L97" s="31"/>
      <c r="M97" s="163"/>
      <c r="T97" s="52"/>
      <c r="AT97" s="16" t="s">
        <v>366</v>
      </c>
      <c r="AU97" s="16" t="s">
        <v>86</v>
      </c>
    </row>
    <row r="98" spans="2:65" s="11" customFormat="1" ht="22.9" customHeight="1">
      <c r="B98" s="114"/>
      <c r="D98" s="115" t="s">
        <v>75</v>
      </c>
      <c r="E98" s="124" t="s">
        <v>475</v>
      </c>
      <c r="F98" s="124" t="s">
        <v>476</v>
      </c>
      <c r="I98" s="117"/>
      <c r="J98" s="125">
        <f>BK98</f>
        <v>0</v>
      </c>
      <c r="L98" s="114"/>
      <c r="M98" s="119"/>
      <c r="P98" s="120">
        <f>SUM(P99:P106)</f>
        <v>0</v>
      </c>
      <c r="R98" s="120">
        <f>SUM(R99:R106)</f>
        <v>0</v>
      </c>
      <c r="T98" s="121">
        <f>SUM(T99:T106)</f>
        <v>0</v>
      </c>
      <c r="AR98" s="115" t="s">
        <v>160</v>
      </c>
      <c r="AT98" s="122" t="s">
        <v>75</v>
      </c>
      <c r="AU98" s="122" t="s">
        <v>84</v>
      </c>
      <c r="AY98" s="115" t="s">
        <v>121</v>
      </c>
      <c r="BK98" s="123">
        <f>SUM(BK99:BK106)</f>
        <v>0</v>
      </c>
    </row>
    <row r="99" spans="2:65" s="1" customFormat="1" ht="16.5" customHeight="1">
      <c r="B99" s="31"/>
      <c r="C99" s="126" t="s">
        <v>160</v>
      </c>
      <c r="D99" s="126" t="s">
        <v>123</v>
      </c>
      <c r="E99" s="127" t="s">
        <v>477</v>
      </c>
      <c r="F99" s="128" t="s">
        <v>476</v>
      </c>
      <c r="G99" s="129" t="s">
        <v>273</v>
      </c>
      <c r="H99" s="130">
        <v>1</v>
      </c>
      <c r="I99" s="131"/>
      <c r="J99" s="132">
        <f>ROUND(I99*H99,2)</f>
        <v>0</v>
      </c>
      <c r="K99" s="128" t="s">
        <v>139</v>
      </c>
      <c r="L99" s="31"/>
      <c r="M99" s="133" t="s">
        <v>19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127</v>
      </c>
      <c r="AT99" s="137" t="s">
        <v>123</v>
      </c>
      <c r="AU99" s="137" t="s">
        <v>86</v>
      </c>
      <c r="AY99" s="16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84</v>
      </c>
      <c r="BK99" s="138">
        <f>ROUND(I99*H99,2)</f>
        <v>0</v>
      </c>
      <c r="BL99" s="16" t="s">
        <v>127</v>
      </c>
      <c r="BM99" s="137" t="s">
        <v>478</v>
      </c>
    </row>
    <row r="100" spans="2:65" s="1" customFormat="1" ht="11.25">
      <c r="B100" s="31"/>
      <c r="D100" s="160" t="s">
        <v>141</v>
      </c>
      <c r="F100" s="161" t="s">
        <v>479</v>
      </c>
      <c r="I100" s="162"/>
      <c r="L100" s="31"/>
      <c r="M100" s="163"/>
      <c r="T100" s="52"/>
      <c r="AT100" s="16" t="s">
        <v>141</v>
      </c>
      <c r="AU100" s="16" t="s">
        <v>86</v>
      </c>
    </row>
    <row r="101" spans="2:65" s="1" customFormat="1" ht="16.5" customHeight="1">
      <c r="B101" s="31"/>
      <c r="C101" s="126" t="s">
        <v>166</v>
      </c>
      <c r="D101" s="126" t="s">
        <v>123</v>
      </c>
      <c r="E101" s="127" t="s">
        <v>480</v>
      </c>
      <c r="F101" s="128" t="s">
        <v>481</v>
      </c>
      <c r="G101" s="129" t="s">
        <v>273</v>
      </c>
      <c r="H101" s="130">
        <v>1</v>
      </c>
      <c r="I101" s="131"/>
      <c r="J101" s="132">
        <f>ROUND(I101*H101,2)</f>
        <v>0</v>
      </c>
      <c r="K101" s="128" t="s">
        <v>139</v>
      </c>
      <c r="L101" s="31"/>
      <c r="M101" s="133" t="s">
        <v>19</v>
      </c>
      <c r="N101" s="134" t="s">
        <v>47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482</v>
      </c>
      <c r="AT101" s="137" t="s">
        <v>123</v>
      </c>
      <c r="AU101" s="137" t="s">
        <v>86</v>
      </c>
      <c r="AY101" s="16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84</v>
      </c>
      <c r="BK101" s="138">
        <f>ROUND(I101*H101,2)</f>
        <v>0</v>
      </c>
      <c r="BL101" s="16" t="s">
        <v>482</v>
      </c>
      <c r="BM101" s="137" t="s">
        <v>483</v>
      </c>
    </row>
    <row r="102" spans="2:65" s="1" customFormat="1" ht="11.25">
      <c r="B102" s="31"/>
      <c r="D102" s="160" t="s">
        <v>141</v>
      </c>
      <c r="F102" s="161" t="s">
        <v>484</v>
      </c>
      <c r="I102" s="162"/>
      <c r="L102" s="31"/>
      <c r="M102" s="163"/>
      <c r="T102" s="52"/>
      <c r="AT102" s="16" t="s">
        <v>141</v>
      </c>
      <c r="AU102" s="16" t="s">
        <v>86</v>
      </c>
    </row>
    <row r="103" spans="2:65" s="1" customFormat="1" ht="16.5" customHeight="1">
      <c r="B103" s="31"/>
      <c r="C103" s="126" t="s">
        <v>174</v>
      </c>
      <c r="D103" s="126" t="s">
        <v>123</v>
      </c>
      <c r="E103" s="127" t="s">
        <v>485</v>
      </c>
      <c r="F103" s="128" t="s">
        <v>486</v>
      </c>
      <c r="G103" s="129" t="s">
        <v>273</v>
      </c>
      <c r="H103" s="130">
        <v>1</v>
      </c>
      <c r="I103" s="131"/>
      <c r="J103" s="132">
        <f>ROUND(I103*H103,2)</f>
        <v>0</v>
      </c>
      <c r="K103" s="128" t="s">
        <v>139</v>
      </c>
      <c r="L103" s="31"/>
      <c r="M103" s="133" t="s">
        <v>19</v>
      </c>
      <c r="N103" s="134" t="s">
        <v>47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127</v>
      </c>
      <c r="AT103" s="137" t="s">
        <v>123</v>
      </c>
      <c r="AU103" s="137" t="s">
        <v>86</v>
      </c>
      <c r="AY103" s="16" t="s">
        <v>121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84</v>
      </c>
      <c r="BK103" s="138">
        <f>ROUND(I103*H103,2)</f>
        <v>0</v>
      </c>
      <c r="BL103" s="16" t="s">
        <v>127</v>
      </c>
      <c r="BM103" s="137" t="s">
        <v>487</v>
      </c>
    </row>
    <row r="104" spans="2:65" s="1" customFormat="1" ht="11.25">
      <c r="B104" s="31"/>
      <c r="D104" s="160" t="s">
        <v>141</v>
      </c>
      <c r="F104" s="161" t="s">
        <v>488</v>
      </c>
      <c r="I104" s="162"/>
      <c r="L104" s="31"/>
      <c r="M104" s="163"/>
      <c r="T104" s="52"/>
      <c r="AT104" s="16" t="s">
        <v>141</v>
      </c>
      <c r="AU104" s="16" t="s">
        <v>86</v>
      </c>
    </row>
    <row r="105" spans="2:65" s="1" customFormat="1" ht="16.5" customHeight="1">
      <c r="B105" s="31"/>
      <c r="C105" s="126" t="s">
        <v>171</v>
      </c>
      <c r="D105" s="126" t="s">
        <v>123</v>
      </c>
      <c r="E105" s="127" t="s">
        <v>489</v>
      </c>
      <c r="F105" s="128" t="s">
        <v>490</v>
      </c>
      <c r="G105" s="129" t="s">
        <v>273</v>
      </c>
      <c r="H105" s="130">
        <v>1</v>
      </c>
      <c r="I105" s="131"/>
      <c r="J105" s="132">
        <f>ROUND(I105*H105,2)</f>
        <v>0</v>
      </c>
      <c r="K105" s="128" t="s">
        <v>139</v>
      </c>
      <c r="L105" s="31"/>
      <c r="M105" s="133" t="s">
        <v>19</v>
      </c>
      <c r="N105" s="134" t="s">
        <v>47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482</v>
      </c>
      <c r="AT105" s="137" t="s">
        <v>123</v>
      </c>
      <c r="AU105" s="137" t="s">
        <v>86</v>
      </c>
      <c r="AY105" s="16" t="s">
        <v>121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84</v>
      </c>
      <c r="BK105" s="138">
        <f>ROUND(I105*H105,2)</f>
        <v>0</v>
      </c>
      <c r="BL105" s="16" t="s">
        <v>482</v>
      </c>
      <c r="BM105" s="137" t="s">
        <v>491</v>
      </c>
    </row>
    <row r="106" spans="2:65" s="1" customFormat="1" ht="11.25">
      <c r="B106" s="31"/>
      <c r="D106" s="160" t="s">
        <v>141</v>
      </c>
      <c r="F106" s="161" t="s">
        <v>492</v>
      </c>
      <c r="I106" s="162"/>
      <c r="L106" s="31"/>
      <c r="M106" s="163"/>
      <c r="T106" s="52"/>
      <c r="AT106" s="16" t="s">
        <v>141</v>
      </c>
      <c r="AU106" s="16" t="s">
        <v>86</v>
      </c>
    </row>
    <row r="107" spans="2:65" s="11" customFormat="1" ht="22.9" customHeight="1">
      <c r="B107" s="114"/>
      <c r="D107" s="115" t="s">
        <v>75</v>
      </c>
      <c r="E107" s="124" t="s">
        <v>493</v>
      </c>
      <c r="F107" s="124" t="s">
        <v>494</v>
      </c>
      <c r="I107" s="117"/>
      <c r="J107" s="125">
        <f>BK107</f>
        <v>0</v>
      </c>
      <c r="L107" s="114"/>
      <c r="M107" s="119"/>
      <c r="P107" s="120">
        <f>SUM(P108:P117)</f>
        <v>0</v>
      </c>
      <c r="R107" s="120">
        <f>SUM(R108:R117)</f>
        <v>0</v>
      </c>
      <c r="T107" s="121">
        <f>SUM(T108:T117)</f>
        <v>0</v>
      </c>
      <c r="AR107" s="115" t="s">
        <v>160</v>
      </c>
      <c r="AT107" s="122" t="s">
        <v>75</v>
      </c>
      <c r="AU107" s="122" t="s">
        <v>84</v>
      </c>
      <c r="AY107" s="115" t="s">
        <v>121</v>
      </c>
      <c r="BK107" s="123">
        <f>SUM(BK108:BK117)</f>
        <v>0</v>
      </c>
    </row>
    <row r="108" spans="2:65" s="1" customFormat="1" ht="16.5" customHeight="1">
      <c r="B108" s="31"/>
      <c r="C108" s="126" t="s">
        <v>183</v>
      </c>
      <c r="D108" s="126" t="s">
        <v>123</v>
      </c>
      <c r="E108" s="127" t="s">
        <v>495</v>
      </c>
      <c r="F108" s="128" t="s">
        <v>496</v>
      </c>
      <c r="G108" s="129" t="s">
        <v>273</v>
      </c>
      <c r="H108" s="130">
        <v>1</v>
      </c>
      <c r="I108" s="131"/>
      <c r="J108" s="132">
        <f>ROUND(I108*H108,2)</f>
        <v>0</v>
      </c>
      <c r="K108" s="128" t="s">
        <v>139</v>
      </c>
      <c r="L108" s="31"/>
      <c r="M108" s="133" t="s">
        <v>19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482</v>
      </c>
      <c r="AT108" s="137" t="s">
        <v>123</v>
      </c>
      <c r="AU108" s="137" t="s">
        <v>86</v>
      </c>
      <c r="AY108" s="16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84</v>
      </c>
      <c r="BK108" s="138">
        <f>ROUND(I108*H108,2)</f>
        <v>0</v>
      </c>
      <c r="BL108" s="16" t="s">
        <v>482</v>
      </c>
      <c r="BM108" s="137" t="s">
        <v>497</v>
      </c>
    </row>
    <row r="109" spans="2:65" s="1" customFormat="1" ht="11.25">
      <c r="B109" s="31"/>
      <c r="D109" s="160" t="s">
        <v>141</v>
      </c>
      <c r="F109" s="161" t="s">
        <v>498</v>
      </c>
      <c r="I109" s="162"/>
      <c r="L109" s="31"/>
      <c r="M109" s="163"/>
      <c r="T109" s="52"/>
      <c r="AT109" s="16" t="s">
        <v>141</v>
      </c>
      <c r="AU109" s="16" t="s">
        <v>86</v>
      </c>
    </row>
    <row r="110" spans="2:65" s="1" customFormat="1" ht="16.5" customHeight="1">
      <c r="B110" s="31"/>
      <c r="C110" s="126" t="s">
        <v>187</v>
      </c>
      <c r="D110" s="126" t="s">
        <v>123</v>
      </c>
      <c r="E110" s="127" t="s">
        <v>499</v>
      </c>
      <c r="F110" s="128" t="s">
        <v>500</v>
      </c>
      <c r="G110" s="129" t="s">
        <v>273</v>
      </c>
      <c r="H110" s="130">
        <v>5</v>
      </c>
      <c r="I110" s="131"/>
      <c r="J110" s="132">
        <f>ROUND(I110*H110,2)</f>
        <v>0</v>
      </c>
      <c r="K110" s="128" t="s">
        <v>139</v>
      </c>
      <c r="L110" s="31"/>
      <c r="M110" s="133" t="s">
        <v>19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127</v>
      </c>
      <c r="AT110" s="137" t="s">
        <v>123</v>
      </c>
      <c r="AU110" s="137" t="s">
        <v>86</v>
      </c>
      <c r="AY110" s="16" t="s">
        <v>121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84</v>
      </c>
      <c r="BK110" s="138">
        <f>ROUND(I110*H110,2)</f>
        <v>0</v>
      </c>
      <c r="BL110" s="16" t="s">
        <v>127</v>
      </c>
      <c r="BM110" s="137" t="s">
        <v>501</v>
      </c>
    </row>
    <row r="111" spans="2:65" s="1" customFormat="1" ht="11.25">
      <c r="B111" s="31"/>
      <c r="D111" s="160" t="s">
        <v>141</v>
      </c>
      <c r="F111" s="161" t="s">
        <v>502</v>
      </c>
      <c r="I111" s="162"/>
      <c r="L111" s="31"/>
      <c r="M111" s="163"/>
      <c r="T111" s="52"/>
      <c r="AT111" s="16" t="s">
        <v>141</v>
      </c>
      <c r="AU111" s="16" t="s">
        <v>86</v>
      </c>
    </row>
    <row r="112" spans="2:65" s="1" customFormat="1" ht="24.2" customHeight="1">
      <c r="B112" s="31"/>
      <c r="C112" s="126" t="s">
        <v>192</v>
      </c>
      <c r="D112" s="126" t="s">
        <v>123</v>
      </c>
      <c r="E112" s="127" t="s">
        <v>503</v>
      </c>
      <c r="F112" s="128" t="s">
        <v>504</v>
      </c>
      <c r="G112" s="129" t="s">
        <v>273</v>
      </c>
      <c r="H112" s="130">
        <v>1</v>
      </c>
      <c r="I112" s="131"/>
      <c r="J112" s="132">
        <f>ROUND(I112*H112,2)</f>
        <v>0</v>
      </c>
      <c r="K112" s="128" t="s">
        <v>139</v>
      </c>
      <c r="L112" s="31"/>
      <c r="M112" s="133" t="s">
        <v>19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482</v>
      </c>
      <c r="AT112" s="137" t="s">
        <v>123</v>
      </c>
      <c r="AU112" s="137" t="s">
        <v>86</v>
      </c>
      <c r="AY112" s="16" t="s">
        <v>121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84</v>
      </c>
      <c r="BK112" s="138">
        <f>ROUND(I112*H112,2)</f>
        <v>0</v>
      </c>
      <c r="BL112" s="16" t="s">
        <v>482</v>
      </c>
      <c r="BM112" s="137" t="s">
        <v>505</v>
      </c>
    </row>
    <row r="113" spans="2:65" s="1" customFormat="1" ht="11.25">
      <c r="B113" s="31"/>
      <c r="D113" s="160" t="s">
        <v>141</v>
      </c>
      <c r="F113" s="161" t="s">
        <v>506</v>
      </c>
      <c r="I113" s="162"/>
      <c r="L113" s="31"/>
      <c r="M113" s="163"/>
      <c r="T113" s="52"/>
      <c r="AT113" s="16" t="s">
        <v>141</v>
      </c>
      <c r="AU113" s="16" t="s">
        <v>86</v>
      </c>
    </row>
    <row r="114" spans="2:65" s="1" customFormat="1" ht="16.5" customHeight="1">
      <c r="B114" s="31"/>
      <c r="C114" s="126" t="s">
        <v>8</v>
      </c>
      <c r="D114" s="126" t="s">
        <v>123</v>
      </c>
      <c r="E114" s="127" t="s">
        <v>507</v>
      </c>
      <c r="F114" s="128" t="s">
        <v>508</v>
      </c>
      <c r="G114" s="129" t="s">
        <v>273</v>
      </c>
      <c r="H114" s="130">
        <v>1</v>
      </c>
      <c r="I114" s="131"/>
      <c r="J114" s="132">
        <f>ROUND(I114*H114,2)</f>
        <v>0</v>
      </c>
      <c r="K114" s="128" t="s">
        <v>139</v>
      </c>
      <c r="L114" s="31"/>
      <c r="M114" s="133" t="s">
        <v>19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127</v>
      </c>
      <c r="AT114" s="137" t="s">
        <v>123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127</v>
      </c>
      <c r="BM114" s="137" t="s">
        <v>509</v>
      </c>
    </row>
    <row r="115" spans="2:65" s="1" customFormat="1" ht="11.25">
      <c r="B115" s="31"/>
      <c r="D115" s="160" t="s">
        <v>141</v>
      </c>
      <c r="F115" s="161" t="s">
        <v>510</v>
      </c>
      <c r="I115" s="162"/>
      <c r="L115" s="31"/>
      <c r="M115" s="163"/>
      <c r="T115" s="52"/>
      <c r="AT115" s="16" t="s">
        <v>141</v>
      </c>
      <c r="AU115" s="16" t="s">
        <v>86</v>
      </c>
    </row>
    <row r="116" spans="2:65" s="1" customFormat="1" ht="16.5" customHeight="1">
      <c r="B116" s="31"/>
      <c r="C116" s="126" t="s">
        <v>203</v>
      </c>
      <c r="D116" s="126" t="s">
        <v>123</v>
      </c>
      <c r="E116" s="127" t="s">
        <v>511</v>
      </c>
      <c r="F116" s="128" t="s">
        <v>512</v>
      </c>
      <c r="G116" s="129" t="s">
        <v>273</v>
      </c>
      <c r="H116" s="130">
        <v>1</v>
      </c>
      <c r="I116" s="131"/>
      <c r="J116" s="132">
        <f>ROUND(I116*H116,2)</f>
        <v>0</v>
      </c>
      <c r="K116" s="128" t="s">
        <v>139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127</v>
      </c>
      <c r="AT116" s="137" t="s">
        <v>123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127</v>
      </c>
      <c r="BM116" s="137" t="s">
        <v>513</v>
      </c>
    </row>
    <row r="117" spans="2:65" s="1" customFormat="1" ht="11.25">
      <c r="B117" s="31"/>
      <c r="D117" s="160" t="s">
        <v>141</v>
      </c>
      <c r="F117" s="161" t="s">
        <v>514</v>
      </c>
      <c r="I117" s="162"/>
      <c r="L117" s="31"/>
      <c r="M117" s="163"/>
      <c r="T117" s="52"/>
      <c r="AT117" s="16" t="s">
        <v>141</v>
      </c>
      <c r="AU117" s="16" t="s">
        <v>86</v>
      </c>
    </row>
    <row r="118" spans="2:65" s="11" customFormat="1" ht="22.9" customHeight="1">
      <c r="B118" s="114"/>
      <c r="D118" s="115" t="s">
        <v>75</v>
      </c>
      <c r="E118" s="124" t="s">
        <v>515</v>
      </c>
      <c r="F118" s="124" t="s">
        <v>516</v>
      </c>
      <c r="I118" s="117"/>
      <c r="J118" s="125">
        <f>BK118</f>
        <v>0</v>
      </c>
      <c r="L118" s="114"/>
      <c r="M118" s="119"/>
      <c r="P118" s="120">
        <f>SUM(P119:P120)</f>
        <v>0</v>
      </c>
      <c r="R118" s="120">
        <f>SUM(R119:R120)</f>
        <v>0</v>
      </c>
      <c r="T118" s="121">
        <f>SUM(T119:T120)</f>
        <v>0</v>
      </c>
      <c r="AR118" s="115" t="s">
        <v>160</v>
      </c>
      <c r="AT118" s="122" t="s">
        <v>75</v>
      </c>
      <c r="AU118" s="122" t="s">
        <v>84</v>
      </c>
      <c r="AY118" s="115" t="s">
        <v>121</v>
      </c>
      <c r="BK118" s="123">
        <f>SUM(BK119:BK120)</f>
        <v>0</v>
      </c>
    </row>
    <row r="119" spans="2:65" s="1" customFormat="1" ht="21.75" customHeight="1">
      <c r="B119" s="31"/>
      <c r="C119" s="126" t="s">
        <v>208</v>
      </c>
      <c r="D119" s="126" t="s">
        <v>123</v>
      </c>
      <c r="E119" s="127" t="s">
        <v>517</v>
      </c>
      <c r="F119" s="128" t="s">
        <v>518</v>
      </c>
      <c r="G119" s="129" t="s">
        <v>273</v>
      </c>
      <c r="H119" s="130">
        <v>1</v>
      </c>
      <c r="I119" s="131"/>
      <c r="J119" s="132">
        <f>ROUND(I119*H119,2)</f>
        <v>0</v>
      </c>
      <c r="K119" s="128" t="s">
        <v>139</v>
      </c>
      <c r="L119" s="31"/>
      <c r="M119" s="133" t="s">
        <v>19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482</v>
      </c>
      <c r="AT119" s="137" t="s">
        <v>123</v>
      </c>
      <c r="AU119" s="137" t="s">
        <v>86</v>
      </c>
      <c r="AY119" s="16" t="s">
        <v>121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84</v>
      </c>
      <c r="BK119" s="138">
        <f>ROUND(I119*H119,2)</f>
        <v>0</v>
      </c>
      <c r="BL119" s="16" t="s">
        <v>482</v>
      </c>
      <c r="BM119" s="137" t="s">
        <v>519</v>
      </c>
    </row>
    <row r="120" spans="2:65" s="1" customFormat="1" ht="11.25">
      <c r="B120" s="31"/>
      <c r="D120" s="160" t="s">
        <v>141</v>
      </c>
      <c r="F120" s="161" t="s">
        <v>520</v>
      </c>
      <c r="I120" s="162"/>
      <c r="L120" s="31"/>
      <c r="M120" s="163"/>
      <c r="T120" s="52"/>
      <c r="AT120" s="16" t="s">
        <v>141</v>
      </c>
      <c r="AU120" s="16" t="s">
        <v>86</v>
      </c>
    </row>
    <row r="121" spans="2:65" s="11" customFormat="1" ht="22.9" customHeight="1">
      <c r="B121" s="114"/>
      <c r="D121" s="115" t="s">
        <v>75</v>
      </c>
      <c r="E121" s="124" t="s">
        <v>521</v>
      </c>
      <c r="F121" s="124" t="s">
        <v>522</v>
      </c>
      <c r="I121" s="117"/>
      <c r="J121" s="125">
        <f>BK121</f>
        <v>0</v>
      </c>
      <c r="L121" s="114"/>
      <c r="M121" s="119"/>
      <c r="P121" s="120">
        <f>SUM(P122:P123)</f>
        <v>0</v>
      </c>
      <c r="R121" s="120">
        <f>SUM(R122:R123)</f>
        <v>0</v>
      </c>
      <c r="T121" s="121">
        <f>SUM(T122:T123)</f>
        <v>0</v>
      </c>
      <c r="AR121" s="115" t="s">
        <v>160</v>
      </c>
      <c r="AT121" s="122" t="s">
        <v>75</v>
      </c>
      <c r="AU121" s="122" t="s">
        <v>84</v>
      </c>
      <c r="AY121" s="115" t="s">
        <v>121</v>
      </c>
      <c r="BK121" s="123">
        <f>SUM(BK122:BK123)</f>
        <v>0</v>
      </c>
    </row>
    <row r="122" spans="2:65" s="1" customFormat="1" ht="21.75" customHeight="1">
      <c r="B122" s="31"/>
      <c r="C122" s="126" t="s">
        <v>350</v>
      </c>
      <c r="D122" s="126" t="s">
        <v>123</v>
      </c>
      <c r="E122" s="127" t="s">
        <v>523</v>
      </c>
      <c r="F122" s="128" t="s">
        <v>524</v>
      </c>
      <c r="G122" s="129" t="s">
        <v>250</v>
      </c>
      <c r="H122" s="130">
        <v>1</v>
      </c>
      <c r="I122" s="131"/>
      <c r="J122" s="132">
        <f>ROUND(I122*H122,2)</f>
        <v>0</v>
      </c>
      <c r="K122" s="128" t="s">
        <v>525</v>
      </c>
      <c r="L122" s="31"/>
      <c r="M122" s="133" t="s">
        <v>19</v>
      </c>
      <c r="N122" s="134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482</v>
      </c>
      <c r="AT122" s="137" t="s">
        <v>123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482</v>
      </c>
      <c r="BM122" s="137" t="s">
        <v>526</v>
      </c>
    </row>
    <row r="123" spans="2:65" s="1" customFormat="1" ht="11.25">
      <c r="B123" s="31"/>
      <c r="D123" s="160" t="s">
        <v>141</v>
      </c>
      <c r="F123" s="161" t="s">
        <v>527</v>
      </c>
      <c r="I123" s="162"/>
      <c r="L123" s="31"/>
      <c r="M123" s="163"/>
      <c r="T123" s="52"/>
      <c r="AT123" s="16" t="s">
        <v>141</v>
      </c>
      <c r="AU123" s="16" t="s">
        <v>86</v>
      </c>
    </row>
    <row r="124" spans="2:65" s="11" customFormat="1" ht="22.9" customHeight="1">
      <c r="B124" s="114"/>
      <c r="D124" s="115" t="s">
        <v>75</v>
      </c>
      <c r="E124" s="124" t="s">
        <v>528</v>
      </c>
      <c r="F124" s="124" t="s">
        <v>529</v>
      </c>
      <c r="I124" s="117"/>
      <c r="J124" s="125">
        <f>BK124</f>
        <v>0</v>
      </c>
      <c r="L124" s="114"/>
      <c r="M124" s="119"/>
      <c r="P124" s="120">
        <f>SUM(P125:P128)</f>
        <v>0</v>
      </c>
      <c r="R124" s="120">
        <f>SUM(R125:R128)</f>
        <v>0</v>
      </c>
      <c r="T124" s="121">
        <f>SUM(T125:T128)</f>
        <v>0</v>
      </c>
      <c r="AR124" s="115" t="s">
        <v>160</v>
      </c>
      <c r="AT124" s="122" t="s">
        <v>75</v>
      </c>
      <c r="AU124" s="122" t="s">
        <v>84</v>
      </c>
      <c r="AY124" s="115" t="s">
        <v>121</v>
      </c>
      <c r="BK124" s="123">
        <f>SUM(BK125:BK128)</f>
        <v>0</v>
      </c>
    </row>
    <row r="125" spans="2:65" s="1" customFormat="1" ht="16.5" customHeight="1">
      <c r="B125" s="31"/>
      <c r="C125" s="126" t="s">
        <v>195</v>
      </c>
      <c r="D125" s="126" t="s">
        <v>123</v>
      </c>
      <c r="E125" s="127" t="s">
        <v>530</v>
      </c>
      <c r="F125" s="128" t="s">
        <v>531</v>
      </c>
      <c r="G125" s="129" t="s">
        <v>273</v>
      </c>
      <c r="H125" s="130">
        <v>1</v>
      </c>
      <c r="I125" s="131"/>
      <c r="J125" s="132">
        <f>ROUND(I125*H125,2)</f>
        <v>0</v>
      </c>
      <c r="K125" s="128" t="s">
        <v>139</v>
      </c>
      <c r="L125" s="31"/>
      <c r="M125" s="133" t="s">
        <v>19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482</v>
      </c>
      <c r="AT125" s="137" t="s">
        <v>123</v>
      </c>
      <c r="AU125" s="137" t="s">
        <v>86</v>
      </c>
      <c r="AY125" s="16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84</v>
      </c>
      <c r="BK125" s="138">
        <f>ROUND(I125*H125,2)</f>
        <v>0</v>
      </c>
      <c r="BL125" s="16" t="s">
        <v>482</v>
      </c>
      <c r="BM125" s="137" t="s">
        <v>532</v>
      </c>
    </row>
    <row r="126" spans="2:65" s="1" customFormat="1" ht="11.25">
      <c r="B126" s="31"/>
      <c r="D126" s="160" t="s">
        <v>141</v>
      </c>
      <c r="F126" s="161" t="s">
        <v>533</v>
      </c>
      <c r="I126" s="162"/>
      <c r="L126" s="31"/>
      <c r="M126" s="163"/>
      <c r="T126" s="52"/>
      <c r="AT126" s="16" t="s">
        <v>141</v>
      </c>
      <c r="AU126" s="16" t="s">
        <v>86</v>
      </c>
    </row>
    <row r="127" spans="2:65" s="12" customFormat="1" ht="11.25">
      <c r="B127" s="139"/>
      <c r="D127" s="140" t="s">
        <v>129</v>
      </c>
      <c r="E127" s="141" t="s">
        <v>19</v>
      </c>
      <c r="F127" s="142" t="s">
        <v>534</v>
      </c>
      <c r="H127" s="141" t="s">
        <v>19</v>
      </c>
      <c r="I127" s="143"/>
      <c r="L127" s="139"/>
      <c r="M127" s="144"/>
      <c r="T127" s="145"/>
      <c r="AT127" s="141" t="s">
        <v>129</v>
      </c>
      <c r="AU127" s="141" t="s">
        <v>86</v>
      </c>
      <c r="AV127" s="12" t="s">
        <v>84</v>
      </c>
      <c r="AW127" s="12" t="s">
        <v>37</v>
      </c>
      <c r="AX127" s="12" t="s">
        <v>76</v>
      </c>
      <c r="AY127" s="141" t="s">
        <v>121</v>
      </c>
    </row>
    <row r="128" spans="2:65" s="13" customFormat="1" ht="11.25">
      <c r="B128" s="146"/>
      <c r="D128" s="140" t="s">
        <v>129</v>
      </c>
      <c r="E128" s="147" t="s">
        <v>19</v>
      </c>
      <c r="F128" s="148" t="s">
        <v>84</v>
      </c>
      <c r="H128" s="149">
        <v>1</v>
      </c>
      <c r="I128" s="150"/>
      <c r="L128" s="146"/>
      <c r="M128" s="174"/>
      <c r="N128" s="175"/>
      <c r="O128" s="175"/>
      <c r="P128" s="175"/>
      <c r="Q128" s="175"/>
      <c r="R128" s="175"/>
      <c r="S128" s="175"/>
      <c r="T128" s="176"/>
      <c r="AT128" s="147" t="s">
        <v>129</v>
      </c>
      <c r="AU128" s="147" t="s">
        <v>86</v>
      </c>
      <c r="AV128" s="13" t="s">
        <v>86</v>
      </c>
      <c r="AW128" s="13" t="s">
        <v>37</v>
      </c>
      <c r="AX128" s="13" t="s">
        <v>84</v>
      </c>
      <c r="AY128" s="147" t="s">
        <v>121</v>
      </c>
    </row>
    <row r="129" spans="2:12" s="1" customFormat="1" ht="6.95" customHeight="1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31"/>
    </row>
  </sheetData>
  <sheetProtection algorithmName="SHA-512" hashValue="az8zPx7Nk2agy8BDIQZ1Mf7Fh95w1aP+huBcE9E2GuxMCy2tjCEMW3NkTdYka6VGRrbGcnh82PgNRPIFjA0m4w==" saltValue="6qPp27UyCdP5G8VexU1roMcP2UdbWqWz19XlBliRlFf9ImWoUKERE39oN6DvpcQ7qE7O+avbPkVTjifdaRsl8g==" spinCount="100000" sheet="1" objects="1" scenarios="1" formatColumns="0" formatRows="0" autoFilter="0"/>
  <autoFilter ref="C85:K128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2" r:id="rId2" xr:uid="{00000000-0004-0000-0300-000001000000}"/>
    <hyperlink ref="F94" r:id="rId3" xr:uid="{00000000-0004-0000-0300-000002000000}"/>
    <hyperlink ref="F96" r:id="rId4" xr:uid="{00000000-0004-0000-0300-000003000000}"/>
    <hyperlink ref="F100" r:id="rId5" xr:uid="{00000000-0004-0000-0300-000004000000}"/>
    <hyperlink ref="F102" r:id="rId6" xr:uid="{00000000-0004-0000-0300-000005000000}"/>
    <hyperlink ref="F104" r:id="rId7" xr:uid="{00000000-0004-0000-0300-000006000000}"/>
    <hyperlink ref="F106" r:id="rId8" xr:uid="{00000000-0004-0000-0300-000007000000}"/>
    <hyperlink ref="F109" r:id="rId9" xr:uid="{00000000-0004-0000-0300-000008000000}"/>
    <hyperlink ref="F111" r:id="rId10" xr:uid="{00000000-0004-0000-0300-000009000000}"/>
    <hyperlink ref="F113" r:id="rId11" xr:uid="{00000000-0004-0000-0300-00000A000000}"/>
    <hyperlink ref="F115" r:id="rId12" xr:uid="{00000000-0004-0000-0300-00000B000000}"/>
    <hyperlink ref="F117" r:id="rId13" xr:uid="{00000000-0004-0000-0300-00000C000000}"/>
    <hyperlink ref="F120" r:id="rId14" xr:uid="{00000000-0004-0000-0300-00000D000000}"/>
    <hyperlink ref="F123" r:id="rId15" xr:uid="{00000000-0004-0000-0300-00000E000000}"/>
    <hyperlink ref="F126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D.1 - Fotbalové hřiště</vt:lpstr>
      <vt:lpstr>D.2 - Atletický ovál</vt:lpstr>
      <vt:lpstr>x - VRN</vt:lpstr>
      <vt:lpstr>'D.1 - Fotbalové hřiště'!Názvy_tisku</vt:lpstr>
      <vt:lpstr>'D.2 - Atletický ovál'!Názvy_tisku</vt:lpstr>
      <vt:lpstr>'Rekapitulace stavby'!Názvy_tisku</vt:lpstr>
      <vt:lpstr>'x - VRN'!Názvy_tisku</vt:lpstr>
      <vt:lpstr>'D.1 - Fotbalové hřiště'!Oblast_tisku</vt:lpstr>
      <vt:lpstr>'D.2 - Atletický ovál'!Oblast_tisku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Löfflerová Marta</dc:creator>
  <cp:lastModifiedBy>Löfflerová Marta</cp:lastModifiedBy>
  <dcterms:created xsi:type="dcterms:W3CDTF">2024-09-09T19:05:43Z</dcterms:created>
  <dcterms:modified xsi:type="dcterms:W3CDTF">2024-09-11T06:28:12Z</dcterms:modified>
</cp:coreProperties>
</file>