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-01 - Propustek" sheetId="2" r:id="rId2"/>
    <sheet name="SO-02 - Příjezdová komuni..." sheetId="3" r:id="rId3"/>
    <sheet name="SO-03 - Vedlejší rozpočto..." sheetId="4" r:id="rId4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'SO-01 - Propustek'!$C$88:$K$216</definedName>
    <definedName name="_xlnm.Print_Area" localSheetId="1">'SO-01 - Propustek'!$C$4:$J$39,'SO-01 - Propustek'!$C$76:$K$216</definedName>
    <definedName name="_xlnm.Print_Titles" localSheetId="1">'SO-01 - Propustek'!$88:$88</definedName>
    <definedName name="_xlnm._FilterDatabase" localSheetId="2" hidden="1">'SO-02 - Příjezdová komuni...'!$C$83:$K$142</definedName>
    <definedName name="_xlnm.Print_Area" localSheetId="2">'SO-02 - Příjezdová komuni...'!$C$4:$J$39,'SO-02 - Příjezdová komuni...'!$C$71:$K$142</definedName>
    <definedName name="_xlnm.Print_Titles" localSheetId="2">'SO-02 - Příjezdová komuni...'!$83:$83</definedName>
    <definedName name="_xlnm._FilterDatabase" localSheetId="3" hidden="1">'SO-03 - Vedlejší rozpočto...'!$C$82:$K$103</definedName>
    <definedName name="_xlnm.Print_Area" localSheetId="3">'SO-03 - Vedlejší rozpočto...'!$C$4:$J$39,'SO-03 - Vedlejší rozpočto...'!$C$70:$K$103</definedName>
    <definedName name="_xlnm.Print_Titles" localSheetId="3">'SO-03 - Vedlejší rozpočto...'!$82:$82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F79"/>
  <c r="F77"/>
  <c r="E75"/>
  <c r="F54"/>
  <c r="F52"/>
  <c r="E50"/>
  <c r="J24"/>
  <c r="E24"/>
  <c r="J55"/>
  <c r="J23"/>
  <c r="J21"/>
  <c r="E21"/>
  <c r="J79"/>
  <c r="J20"/>
  <c r="J18"/>
  <c r="E18"/>
  <c r="F80"/>
  <c r="J17"/>
  <c r="J12"/>
  <c r="J77"/>
  <c r="E7"/>
  <c r="E73"/>
  <c i="3" r="J37"/>
  <c r="J36"/>
  <c i="1" r="AY56"/>
  <c i="3" r="J35"/>
  <c i="1" r="AX56"/>
  <c i="3"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7"/>
  <c r="BH87"/>
  <c r="BG87"/>
  <c r="BF87"/>
  <c r="T87"/>
  <c r="R87"/>
  <c r="P87"/>
  <c r="F80"/>
  <c r="F78"/>
  <c r="E76"/>
  <c r="F54"/>
  <c r="F52"/>
  <c r="E50"/>
  <c r="J24"/>
  <c r="E24"/>
  <c r="J55"/>
  <c r="J23"/>
  <c r="J21"/>
  <c r="E21"/>
  <c r="J80"/>
  <c r="J20"/>
  <c r="J18"/>
  <c r="E18"/>
  <c r="F55"/>
  <c r="J17"/>
  <c r="J12"/>
  <c r="J78"/>
  <c r="E7"/>
  <c r="E48"/>
  <c i="2" r="J37"/>
  <c r="J36"/>
  <c i="1" r="AY55"/>
  <c i="2" r="J35"/>
  <c i="1" r="AX55"/>
  <c i="2"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48"/>
  <c r="BH148"/>
  <c r="BG148"/>
  <c r="BF148"/>
  <c r="T148"/>
  <c r="T139"/>
  <c r="R148"/>
  <c r="R139"/>
  <c r="P148"/>
  <c r="P139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5"/>
  <c r="F83"/>
  <c r="E81"/>
  <c r="F54"/>
  <c r="F52"/>
  <c r="E50"/>
  <c r="J24"/>
  <c r="E24"/>
  <c r="J86"/>
  <c r="J23"/>
  <c r="J21"/>
  <c r="E21"/>
  <c r="J85"/>
  <c r="J20"/>
  <c r="J18"/>
  <c r="E18"/>
  <c r="F86"/>
  <c r="J17"/>
  <c r="J12"/>
  <c r="J83"/>
  <c r="E7"/>
  <c r="E79"/>
  <c i="1" r="L50"/>
  <c r="AM50"/>
  <c r="AM49"/>
  <c r="L49"/>
  <c r="AM47"/>
  <c r="L47"/>
  <c r="L45"/>
  <c r="L44"/>
  <c i="3" r="J114"/>
  <c r="BK138"/>
  <c r="BK96"/>
  <c r="BK119"/>
  <c i="2" r="F34"/>
  <c r="BK174"/>
  <c r="BK168"/>
  <c r="BK160"/>
  <c r="J156"/>
  <c r="J144"/>
  <c r="J129"/>
  <c r="J126"/>
  <c r="J112"/>
  <c r="BK104"/>
  <c r="J92"/>
  <c i="3" r="J129"/>
  <c r="J122"/>
  <c r="J91"/>
  <c r="BK112"/>
  <c r="BK110"/>
  <c r="J112"/>
  <c r="BK122"/>
  <c r="J108"/>
  <c r="J140"/>
  <c i="4" r="J97"/>
  <c i="2" r="F36"/>
  <c r="BK172"/>
  <c r="J168"/>
  <c r="BK158"/>
  <c r="BK140"/>
  <c r="J133"/>
  <c r="BK122"/>
  <c r="J116"/>
  <c r="J109"/>
  <c r="J100"/>
  <c i="1" r="AS54"/>
  <c i="3" r="J110"/>
  <c r="BK125"/>
  <c r="J101"/>
  <c r="J124"/>
  <c r="BK108"/>
  <c r="BK140"/>
  <c r="J98"/>
  <c r="J106"/>
  <c i="2" r="J34"/>
  <c r="J172"/>
  <c r="J166"/>
  <c r="BK156"/>
  <c r="BK144"/>
  <c r="BK133"/>
  <c r="J120"/>
  <c r="BK109"/>
  <c r="BK100"/>
  <c r="BK92"/>
  <c r="F37"/>
  <c i="3" r="BK129"/>
  <c i="2" r="BK210"/>
  <c r="J209"/>
  <c r="J204"/>
  <c r="J197"/>
  <c r="J193"/>
  <c r="J186"/>
  <c r="J183"/>
  <c r="J177"/>
  <c r="BK171"/>
  <c r="J162"/>
  <c r="BK148"/>
  <c r="BK137"/>
  <c r="J122"/>
  <c r="J104"/>
  <c r="F35"/>
  <c i="3" r="BK87"/>
  <c i="4" r="BK88"/>
  <c r="J100"/>
  <c r="J86"/>
  <c i="2" r="BK213"/>
  <c r="BK209"/>
  <c r="BK204"/>
  <c r="BK197"/>
  <c r="BK193"/>
  <c r="BK186"/>
  <c r="BK183"/>
  <c r="BK177"/>
  <c r="J174"/>
  <c r="BK166"/>
  <c r="J158"/>
  <c r="J148"/>
  <c r="J137"/>
  <c r="BK120"/>
  <c r="BK107"/>
  <c r="J96"/>
  <c i="3" r="J133"/>
  <c r="J119"/>
  <c r="BK136"/>
  <c r="J96"/>
  <c r="BK101"/>
  <c r="J136"/>
  <c r="BK93"/>
  <c i="4" r="BK97"/>
  <c r="BK95"/>
  <c r="BK90"/>
  <c r="J88"/>
  <c r="J90"/>
  <c i="2" r="J213"/>
  <c r="J210"/>
  <c r="J206"/>
  <c r="BK200"/>
  <c r="BK195"/>
  <c r="BK190"/>
  <c r="BK184"/>
  <c r="BK181"/>
  <c r="BK175"/>
  <c r="J171"/>
  <c r="J160"/>
  <c r="J154"/>
  <c r="BK129"/>
  <c r="BK116"/>
  <c r="J107"/>
  <c i="3" r="J138"/>
  <c r="BK124"/>
  <c r="J131"/>
  <c r="J127"/>
  <c r="BK98"/>
  <c r="BK127"/>
  <c r="J93"/>
  <c i="4" r="BK86"/>
  <c r="BK100"/>
  <c r="J92"/>
  <c r="BK102"/>
  <c i="2" r="BK206"/>
  <c r="J200"/>
  <c r="J195"/>
  <c r="J190"/>
  <c r="J184"/>
  <c r="J181"/>
  <c r="J175"/>
  <c r="BK162"/>
  <c r="BK154"/>
  <c r="J140"/>
  <c r="BK126"/>
  <c r="BK112"/>
  <c r="BK96"/>
  <c i="3" r="J125"/>
  <c r="BK106"/>
  <c r="BK114"/>
  <c r="J87"/>
  <c r="BK91"/>
  <c r="BK133"/>
  <c r="BK131"/>
  <c i="4" r="J102"/>
  <c r="J95"/>
  <c r="BK92"/>
  <c i="2" l="1" r="R153"/>
  <c r="BK203"/>
  <c r="J203"/>
  <c r="J68"/>
  <c r="P128"/>
  <c r="P170"/>
  <c r="BK128"/>
  <c r="J128"/>
  <c r="J62"/>
  <c r="BK153"/>
  <c r="J153"/>
  <c r="J64"/>
  <c r="T170"/>
  <c i="3" r="R86"/>
  <c i="2" r="BK91"/>
  <c r="J91"/>
  <c r="J61"/>
  <c r="R192"/>
  <c r="P91"/>
  <c r="T192"/>
  <c r="T203"/>
  <c r="T202"/>
  <c i="3" r="T86"/>
  <c r="T85"/>
  <c r="T84"/>
  <c i="2" r="R91"/>
  <c r="T128"/>
  <c r="P153"/>
  <c r="R170"/>
  <c i="3" r="BK86"/>
  <c r="J86"/>
  <c r="J61"/>
  <c r="BK105"/>
  <c r="J105"/>
  <c r="J62"/>
  <c r="T105"/>
  <c r="P121"/>
  <c r="R121"/>
  <c r="BK135"/>
  <c r="J135"/>
  <c r="J64"/>
  <c r="T135"/>
  <c i="4" r="T85"/>
  <c r="R94"/>
  <c r="P99"/>
  <c i="2" r="R128"/>
  <c r="T153"/>
  <c r="BK192"/>
  <c r="J192"/>
  <c r="J66"/>
  <c r="P203"/>
  <c r="P202"/>
  <c i="4" r="P85"/>
  <c r="BK94"/>
  <c r="J94"/>
  <c r="J62"/>
  <c r="P94"/>
  <c r="T94"/>
  <c r="T99"/>
  <c i="2" r="T91"/>
  <c r="BK170"/>
  <c r="J170"/>
  <c r="J65"/>
  <c r="P192"/>
  <c r="R203"/>
  <c r="R202"/>
  <c i="3" r="P86"/>
  <c r="P85"/>
  <c r="P84"/>
  <c i="1" r="AU56"/>
  <c i="3" r="P105"/>
  <c r="R105"/>
  <c r="BK121"/>
  <c r="J121"/>
  <c r="J63"/>
  <c r="T121"/>
  <c r="P135"/>
  <c r="R135"/>
  <c i="4" r="BK85"/>
  <c r="J85"/>
  <c r="J61"/>
  <c r="R85"/>
  <c r="BK99"/>
  <c r="J99"/>
  <c r="J63"/>
  <c r="R99"/>
  <c i="2" r="BK139"/>
  <c r="J139"/>
  <c r="J63"/>
  <c r="BK212"/>
  <c r="J212"/>
  <c r="J69"/>
  <c i="3" r="BK85"/>
  <c r="J85"/>
  <c r="J60"/>
  <c i="4" r="J54"/>
  <c r="F55"/>
  <c r="BE95"/>
  <c r="BE100"/>
  <c r="E48"/>
  <c r="BE92"/>
  <c r="BE97"/>
  <c r="BE86"/>
  <c r="J52"/>
  <c r="J80"/>
  <c r="BE90"/>
  <c r="BE88"/>
  <c r="BE102"/>
  <c i="3" r="BE101"/>
  <c r="BE108"/>
  <c r="BE112"/>
  <c r="BE136"/>
  <c r="BE138"/>
  <c r="J54"/>
  <c r="F81"/>
  <c r="BE114"/>
  <c r="J52"/>
  <c r="BE119"/>
  <c r="BE122"/>
  <c r="BE127"/>
  <c r="E74"/>
  <c r="J81"/>
  <c r="BE96"/>
  <c r="BE98"/>
  <c i="2" r="BK90"/>
  <c r="J90"/>
  <c r="J60"/>
  <c i="3" r="BE87"/>
  <c r="BE91"/>
  <c r="BE106"/>
  <c r="BE125"/>
  <c r="BE93"/>
  <c r="BE124"/>
  <c r="BE129"/>
  <c r="BE133"/>
  <c r="BE140"/>
  <c i="2" r="BK202"/>
  <c r="J202"/>
  <c r="J67"/>
  <c i="3" r="BE110"/>
  <c r="BE131"/>
  <c i="1" r="AW55"/>
  <c i="2" r="E48"/>
  <c r="J52"/>
  <c r="J54"/>
  <c r="F55"/>
  <c r="J55"/>
  <c r="BE92"/>
  <c r="BE96"/>
  <c r="BE100"/>
  <c r="BE104"/>
  <c r="BE107"/>
  <c r="BE109"/>
  <c r="BE112"/>
  <c r="BE116"/>
  <c r="BE120"/>
  <c r="BE122"/>
  <c r="BE126"/>
  <c r="BE129"/>
  <c r="BE133"/>
  <c r="BE137"/>
  <c r="BE140"/>
  <c r="BE144"/>
  <c r="BE148"/>
  <c r="BE154"/>
  <c r="BE156"/>
  <c r="BE158"/>
  <c r="BE160"/>
  <c r="BE162"/>
  <c r="BE166"/>
  <c r="BE168"/>
  <c r="BE171"/>
  <c r="BE172"/>
  <c r="BE174"/>
  <c r="BE175"/>
  <c r="BE177"/>
  <c r="BE181"/>
  <c r="BE183"/>
  <c r="BE184"/>
  <c r="BE186"/>
  <c r="BE190"/>
  <c r="BE193"/>
  <c r="BE195"/>
  <c r="BE197"/>
  <c r="BE200"/>
  <c r="BE204"/>
  <c r="BE206"/>
  <c r="BE209"/>
  <c r="BE210"/>
  <c r="BE213"/>
  <c i="1" r="BB55"/>
  <c r="BA55"/>
  <c r="BC55"/>
  <c r="BD55"/>
  <c i="3" r="F34"/>
  <c i="1" r="BA56"/>
  <c i="4" r="F36"/>
  <c i="1" r="BC57"/>
  <c i="4" r="F35"/>
  <c i="1" r="BB57"/>
  <c i="3" r="J34"/>
  <c i="1" r="AW56"/>
  <c i="4" r="J34"/>
  <c i="1" r="AW57"/>
  <c i="4" r="F34"/>
  <c i="1" r="BA57"/>
  <c i="3" r="F36"/>
  <c i="1" r="BC56"/>
  <c i="3" r="F37"/>
  <c i="1" r="BD56"/>
  <c i="3" r="F35"/>
  <c i="1" r="BB56"/>
  <c i="4" r="F37"/>
  <c i="1" r="BD57"/>
  <c i="2" l="1" r="P90"/>
  <c r="P89"/>
  <c i="1" r="AU55"/>
  <c i="2" r="R90"/>
  <c r="R89"/>
  <c i="4" r="P84"/>
  <c r="P83"/>
  <c i="1" r="AU57"/>
  <c i="4" r="T84"/>
  <c r="T83"/>
  <c r="R84"/>
  <c r="R83"/>
  <c i="3" r="R85"/>
  <c r="R84"/>
  <c i="2" r="T90"/>
  <c r="T89"/>
  <c i="4" r="BK84"/>
  <c r="J84"/>
  <c r="J60"/>
  <c i="3" r="BK84"/>
  <c r="J84"/>
  <c i="2" r="BK89"/>
  <c r="J89"/>
  <c r="J59"/>
  <c r="J33"/>
  <c i="1" r="AV55"/>
  <c r="AT55"/>
  <c i="2" r="F33"/>
  <c i="1" r="AZ55"/>
  <c i="3" r="F33"/>
  <c i="1" r="AZ56"/>
  <c i="3" r="J30"/>
  <c i="1" r="AG56"/>
  <c r="BA54"/>
  <c r="W30"/>
  <c i="3" r="J33"/>
  <c i="1" r="AV56"/>
  <c r="AT56"/>
  <c i="4" r="J33"/>
  <c i="1" r="AV57"/>
  <c r="AT57"/>
  <c r="BC54"/>
  <c r="W32"/>
  <c r="BD54"/>
  <c r="W33"/>
  <c r="BB54"/>
  <c r="W31"/>
  <c i="4" r="F33"/>
  <c i="1" r="AZ57"/>
  <c i="4" l="1" r="BK83"/>
  <c r="J83"/>
  <c r="J59"/>
  <c i="1" r="AN56"/>
  <c i="3" r="J59"/>
  <c r="J39"/>
  <c i="1" r="AU54"/>
  <c i="2" r="J30"/>
  <c i="1" r="AG55"/>
  <c r="AX54"/>
  <c r="AZ54"/>
  <c r="W29"/>
  <c r="AY54"/>
  <c r="AW54"/>
  <c r="AK30"/>
  <c i="2" l="1" r="J39"/>
  <c i="1" r="AN55"/>
  <c i="4" r="J30"/>
  <c i="1" r="AG57"/>
  <c r="AG54"/>
  <c r="AK26"/>
  <c r="AV54"/>
  <c r="AK29"/>
  <c r="AK35"/>
  <c i="4" l="1" r="J39"/>
  <c i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<sst xmlns="http://schemas.openxmlformats.org/spreadsheetml/2006/main">
  <si>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</si>
  <si>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</si>
  <si>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</si>
  <si>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</si>
  <si>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</si>
  <si>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{2685aca1-4ab2-4ceb-af4d-2766013fc18e}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</si>
  <si>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</si>
  <si>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</si>
  <si>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</si>
  <si>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</si>
  <si>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</si>
  <si>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</si>
  <si>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</si>
  <si>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</si>
  <si>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</si>
  <si>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</si>
  <si>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</si>
  <si>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Přechod pro cyklisty přes silnici II/230</t>
  </si>
  <si>
    <t>KSO:</t>
  </si>
  <si>
    <t/>
  </si>
  <si>
    <t>CC-CZ:</t>
  </si>
  <si>
    <t>Místo:</t>
  </si>
  <si>
    <t xml:space="preserve"> </t>
  </si>
  <si>
    <t>Datum:</t>
  </si>
  <si>
    <t>9. 6. 2025</t>
  </si>
  <si>
    <t>Zadavatel:</t>
  </si>
  <si>
    <t>IČ:</t>
  </si>
  <si>
    <t>00254061</t>
  </si>
  <si>
    <t>Město Mariánské Lázně, Ruská 155, Mariánské Lázně</t>
  </si>
  <si>
    <t>DIČ:</t>
  </si>
  <si>
    <t>CZ00254061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</si>
  <si>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</si>
  <si>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</si>
  <si>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</si>
  <si>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</si>
  <si>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</si>
  <si>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</si>
  <si>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</si>
  <si>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</si>
  <si>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</si>
  <si>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</si>
  <si>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</si>
  <si>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</si>
  <si>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</si>
  <si>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</si>
  <si>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</si>
  <si>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</si>
  <si>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</si>
  <si>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</si>
  <si>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</si>
  <si>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</si>
  <si>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</si>
  <si>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</si>
  <si>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</si>
  <si>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</si>
  <si>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</si>
  <si>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</si>
  <si>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</si>
  <si>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</si>
  <si>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</si>
  <si>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</si>
  <si>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</si>
  <si>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</si>
  <si>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</si>
  <si>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</si>
  <si>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</si>
  <si>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</si>
  <si>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</si>
  <si>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</si>
  <si>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</si>
  <si>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</si>
  <si>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</si>
  <si>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</si>
  <si>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</si>
  <si>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</si>
  <si>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</si>
  <si>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</si>
  <si>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</si>
  <si>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Propustek</t>
  </si>
  <si>
    <t>STA</t>
  </si>
  <si>
    <t>1</t>
  </si>
  <si>
    <t>{45b8c106-34ca-4fe4-b400-fd75cdb89c99}</t>
  </si>
  <si>
    <t>2</t>
  </si>
  <si>
    <t>SO-02</t>
  </si>
  <si>
    <t>Příjezdová komunikace</t>
  </si>
  <si>
    <t>{23915afb-18d1-405f-be61-8e2b7e45e291}</t>
  </si>
  <si>
    <t>SO-03</t>
  </si>
  <si>
    <t>Vedlejší rozpočtové náklady</t>
  </si>
  <si>
    <t>{422035d4-c6bf-4471-b23b-761db4aa951e}</t>
  </si>
  <si>
    <t>KRYCÍ LIST SOUPISU PRACÍ</t>
  </si>
  <si>
    <t>Objekt:</t>
  </si>
  <si>
    <t>SO-01 - Propustek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</si>
  <si>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</si>
  <si>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</si>
  <si>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</si>
  <si>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</si>
  <si>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</si>
  <si>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</si>
  <si>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</si>
  <si>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</si>
  <si>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</si>
  <si>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</si>
  <si>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</si>
  <si>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</si>
  <si>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762 - Konstrukce tesařské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</si>
  <si>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</si>
  <si>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</si>
  <si>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</si>
  <si>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</si>
  <si>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</si>
  <si>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</si>
  <si>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</si>
  <si>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</si>
  <si>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</si>
  <si>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</si>
  <si>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</si>
  <si>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</si>
  <si>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</si>
  <si>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</si>
  <si>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</si>
  <si>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</si>
  <si>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</si>
  <si>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</si>
  <si>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</si>
  <si>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122252204</t>
  </si>
  <si>
    <t>Odkopávky a prokopávky nezapažené pro silnice a dálnice strojně v hornině třídy těžitelnosti I přes 100 do 500 m3</t>
  </si>
  <si>
    <t>m3</t>
  </si>
  <si>
    <t>CS ÚRS 2025 01</t>
  </si>
  <si>
    <t>4</t>
  </si>
  <si>
    <t>1046980126</t>
  </si>
  <si>
    <t>Online PSC</t>
  </si>
  <si>
    <t>https://podminky.urs.cz/item/CS_URS_2025_01/122252204</t>
  </si>
  <si>
    <t>VV</t>
  </si>
  <si>
    <t>"vjezdová část s propustkem 70m2" (70*0,6)+(6*1,5*0,3)</t>
  </si>
  <si>
    <t>Součet</t>
  </si>
  <si>
    <t>131151100</t>
  </si>
  <si>
    <t>Hloubení nezapažených jam a zářezů strojně s urovnáním dna do předepsaného profilu a spádu v hornině třídy těžitelnosti I skupiny 1 a 2 do 20 m3</t>
  </si>
  <si>
    <t>57832908</t>
  </si>
  <si>
    <t>https://podminky.urs.cz/item/CS_URS_2025_01/131151100</t>
  </si>
  <si>
    <t>"patky pro koncová uložení propustku" (1*1,5*1,1)*2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</si>
  <si>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</si>
  <si>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</si>
  <si>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</si>
  <si>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-1701087557</t>
  </si>
  <si>
    <t>https://podminky.urs.cz/item/CS_URS_2025_01/162751117</t>
  </si>
  <si>
    <t>44,7+3,3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</si>
  <si>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</si>
  <si>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</si>
  <si>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184881687</t>
  </si>
  <si>
    <t>https://podminky.urs.cz/item/CS_URS_2025_01/162751119</t>
  </si>
  <si>
    <t>48*9 'Přepočtené koeficientem množství</t>
  </si>
  <si>
    <t>5</t>
  </si>
  <si>
    <t>171152501</t>
  </si>
  <si>
    <t>Zhutnění podloží pod násypy z rostlé horniny třídy těžitelnosti I a II, skupiny 1 až 4 z hornin soudružných a nesoudržných</t>
  </si>
  <si>
    <t>m2</t>
  </si>
  <si>
    <t>-28841083</t>
  </si>
  <si>
    <t>https://podminky.urs.cz/item/CS_URS_2025_01/171152501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</si>
  <si>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</si>
  <si>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</si>
  <si>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</si>
  <si>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</si>
  <si>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-778364215</t>
  </si>
  <si>
    <t>https://podminky.urs.cz/item/CS_URS_2025_01/171201231</t>
  </si>
  <si>
    <t>48*1,8 'Přepočtené koeficientem množství</t>
  </si>
  <si>
    <t>7</t>
  </si>
  <si>
    <t>174111101</t>
  </si>
  <si>
    <t>Zásyp sypaninou z jakékoliv horniny ručně s uložením výkopku ve vrstvách se zhutněním jam, šachet, rýh nebo kolem objektů v těchto vykopávkách</t>
  </si>
  <si>
    <t>447908231</t>
  </si>
  <si>
    <t>https://podminky.urs.cz/item/CS_URS_2025_01/174111101</t>
  </si>
  <si>
    <t>"obsyp patek propustku" 3,3-1,6</t>
  </si>
  <si>
    <t>8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</si>
  <si>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</si>
  <si>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</si>
  <si>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1094200660</t>
  </si>
  <si>
    <t>https://podminky.urs.cz/item/CS_URS_2025_01/175151101</t>
  </si>
  <si>
    <t>"propustek" (1*0,3*8)*2</t>
  </si>
  <si>
    <t>9</t>
  </si>
  <si>
    <t>M</t>
  </si>
  <si>
    <t>58337308</t>
  </si>
  <si>
    <t>štěrkopísek frakce 0/2</t>
  </si>
  <si>
    <t>406046507</t>
  </si>
  <si>
    <t>4,8*2 'Přepočtené koeficientem množství</t>
  </si>
  <si>
    <t>10</t>
  </si>
  <si>
    <t>181252305</t>
  </si>
  <si>
    <t>Úprava pláně na stavbách silnic a dálnic strojně na násypech se zhutněním</t>
  </si>
  <si>
    <t>529815983</t>
  </si>
  <si>
    <t>https://podminky.urs.cz/item/CS_URS_2025_01/181252305</t>
  </si>
  <si>
    <t>23*5</t>
  </si>
  <si>
    <t>11</t>
  </si>
  <si>
    <t>182151112</t>
  </si>
  <si>
    <t>Svahování trvalých svahů do projektovaných profilů strojně s potřebným přemístěním výkopku při svahování v zářezech v hornině třídy těžitelnosti II, skupiny 4 a 5</t>
  </si>
  <si>
    <t>1743232583</t>
  </si>
  <si>
    <t>https://podminky.urs.cz/item/CS_URS_2025_01/182151112</t>
  </si>
  <si>
    <t>Zakládání</t>
  </si>
  <si>
    <t>275313811</t>
  </si>
  <si>
    <t>Základy z betonu prostého patky a bloky z betonu kamenem neprokládaného tř. C 25/30</t>
  </si>
  <si>
    <t>578637154</t>
  </si>
  <si>
    <t>https://podminky.urs.cz/item/CS_URS_2025_01/275313811</t>
  </si>
  <si>
    <t>"patky pro koncová uložení propustku" (1*0,8*1)*2</t>
  </si>
  <si>
    <t>13</t>
  </si>
  <si>
    <t>275351121</t>
  </si>
  <si>
    <t>Bednění základů patek zřízení</t>
  </si>
  <si>
    <t>1813433010</t>
  </si>
  <si>
    <t>https://podminky.urs.cz/item/CS_URS_2025_01/275351121</t>
  </si>
  <si>
    <t>(1*2+0,8*2)*1,3*2</t>
  </si>
  <si>
    <t>14</t>
  </si>
  <si>
    <t>275351122</t>
  </si>
  <si>
    <t>Bednění základů patek odstranění</t>
  </si>
  <si>
    <t>-655150455</t>
  </si>
  <si>
    <t>https://podminky.urs.cz/item/CS_URS_2025_01/275351122</t>
  </si>
  <si>
    <t>Vodorovné konstrukce</t>
  </si>
  <si>
    <t>15</t>
  </si>
  <si>
    <t>451315114</t>
  </si>
  <si>
    <t>Podkladní a výplňové vrstvy z betonu prostého tloušťky do 100 mm, z betonu C 12/15</t>
  </si>
  <si>
    <t>-1691961804</t>
  </si>
  <si>
    <t>https://podminky.urs.cz/item/CS_URS_2025_01/451315114</t>
  </si>
  <si>
    <t>"lože pod patky propustku" (1*1*0,1)*2</t>
  </si>
  <si>
    <t>16</t>
  </si>
  <si>
    <t>451576121</t>
  </si>
  <si>
    <t>Podkladní a výplňová vrstva z kameniva tloušťky do 200 mm ze štěrkopísku</t>
  </si>
  <si>
    <t>1309959202</t>
  </si>
  <si>
    <t>https://podminky.urs.cz/item/CS_URS_2025_01/451576121</t>
  </si>
  <si>
    <t>"lože pod potrubí" 7,6*1</t>
  </si>
  <si>
    <t>17</t>
  </si>
  <si>
    <t>452311151</t>
  </si>
  <si>
    <t>Podkladní a zajišťovací konstrukce z betonu prostého v otevřeném výkopu bez zvýšených nároků na prostředí desky pod potrubí, stoky a drobné objekty z betonu tř. C 20/25</t>
  </si>
  <si>
    <t>-930944529</t>
  </si>
  <si>
    <t>https://podminky.urs.cz/item/CS_URS_2025_01/452311151</t>
  </si>
  <si>
    <t>"lože pod potrubí" 7,6*1*0,25</t>
  </si>
  <si>
    <t>"lože pod lomový kámen" (1*1*0,1)*2</t>
  </si>
  <si>
    <t>Komunikace pozemní</t>
  </si>
  <si>
    <t>18</t>
  </si>
  <si>
    <t>564671011</t>
  </si>
  <si>
    <t>Podklad z kameniva hrubého drceného vel. 63-125 mm, s rozprostřením a zhutněním plochy jednotlivě do 100 m2, po zhutnění tl. 250 mm (sanace aktivní zóny pláně)</t>
  </si>
  <si>
    <t>-630334371</t>
  </si>
  <si>
    <t>https://podminky.urs.cz/item/CS_URS_2025_01/564671011</t>
  </si>
  <si>
    <t>19</t>
  </si>
  <si>
    <t>564811011</t>
  </si>
  <si>
    <t>Podklad ze štěrkodrti ŠD s rozprostřením a zhutněním plochy jednotlivě do 100 m2, po zhutnění tl. 50 mm (sanace aktivní zóny pláně)</t>
  </si>
  <si>
    <t>-1984198184</t>
  </si>
  <si>
    <t>https://podminky.urs.cz/item/CS_URS_2025_01/564811011</t>
  </si>
  <si>
    <t>20</t>
  </si>
  <si>
    <t>564851011</t>
  </si>
  <si>
    <t>Podklad ze štěrkodrti ŠD s rozprostřením a zhutněním plochy jednotlivě do 100 m2, po zhutnění tl. 150 mm</t>
  </si>
  <si>
    <t>626578056</t>
  </si>
  <si>
    <t>https://podminky.urs.cz/item/CS_URS_2025_01/564851011</t>
  </si>
  <si>
    <t>564910411</t>
  </si>
  <si>
    <t>Podklad nebo podsyp z asfaltového recyklátu s rozprostřením a zhutněním plochy jednotlivě do 100 m2, po zhutnění tl. 50 mm</t>
  </si>
  <si>
    <t>-2020716577</t>
  </si>
  <si>
    <t>https://podminky.urs.cz/item/CS_URS_2025_01/564910411</t>
  </si>
  <si>
    <t>22</t>
  </si>
  <si>
    <t>569951133</t>
  </si>
  <si>
    <t>Zpevnění krajnic nebo komunikací pro pěší s rozprostřením a zhutněním, po zhutnění asfaltovým recyklátem tl. 150 mm</t>
  </si>
  <si>
    <t>-1575075353</t>
  </si>
  <si>
    <t>https://podminky.urs.cz/item/CS_URS_2025_01/569951133</t>
  </si>
  <si>
    <t>29*0,25</t>
  </si>
  <si>
    <t>23</t>
  </si>
  <si>
    <t>577133121</t>
  </si>
  <si>
    <t>Asfaltový beton vrstva obrusná ACO 8 (ABJ) s rozprostřením a se zhutněním z nemodifikovaného asfaltu v pruhu šířky přes 3 m, po zhutnění tl. 40 mm</t>
  </si>
  <si>
    <t>1662744032</t>
  </si>
  <si>
    <t>https://podminky.urs.cz/item/CS_URS_2025_01/577133121</t>
  </si>
  <si>
    <t>24</t>
  </si>
  <si>
    <t>599632111</t>
  </si>
  <si>
    <t>Vyplnění spár dlažby (přídlažby) z lomového kamene v jakémkoliv sklonu plochy a jakékoliv tloušťky cementovou maltou se zatřením</t>
  </si>
  <si>
    <t>1154204274</t>
  </si>
  <si>
    <t>https://podminky.urs.cz/item/CS_URS_2025_01/599632111</t>
  </si>
  <si>
    <t>Ostatní konstrukce a práce, bourání</t>
  </si>
  <si>
    <t>25</t>
  </si>
  <si>
    <t>9-11111201R</t>
  </si>
  <si>
    <t>Montáž zábrany vjezdové do výšky 800 mm se zabetonovanou patkou</t>
  </si>
  <si>
    <t>kus</t>
  </si>
  <si>
    <t>-543301422</t>
  </si>
  <si>
    <t>26</t>
  </si>
  <si>
    <t>912211111</t>
  </si>
  <si>
    <t>Montáž směrového sloupku plastového s odrazkou prostým uložením bez betonového základu silničního</t>
  </si>
  <si>
    <t>1762195299</t>
  </si>
  <si>
    <t>https://podminky.urs.cz/item/CS_URS_2025_01/912211111</t>
  </si>
  <si>
    <t>27</t>
  </si>
  <si>
    <t>40445158</t>
  </si>
  <si>
    <t>sloupek směrový silniční plastový 1,2m</t>
  </si>
  <si>
    <t>-1663863645</t>
  </si>
  <si>
    <t>28</t>
  </si>
  <si>
    <t>919441221</t>
  </si>
  <si>
    <t>Čelo propustku včetně římsy ze zdiva z lomového kamene, pro propustek z trub DN 600 až 800 mm</t>
  </si>
  <si>
    <t>soubor</t>
  </si>
  <si>
    <t>-1555756783</t>
  </si>
  <si>
    <t>https://podminky.urs.cz/item/CS_URS_2025_01/919441221</t>
  </si>
  <si>
    <t>29</t>
  </si>
  <si>
    <t>919535558</t>
  </si>
  <si>
    <t>Obetonování trubního propustku betonem prostým bez zvýšených nároků na prostředí tř. C 20/25</t>
  </si>
  <si>
    <t>-1533719432</t>
  </si>
  <si>
    <t>https://podminky.urs.cz/item/CS_URS_2025_01/919535558</t>
  </si>
  <si>
    <t>"betonové lože" 7,6*1*0,25</t>
  </si>
  <si>
    <t>30</t>
  </si>
  <si>
    <t>919551114</t>
  </si>
  <si>
    <t>Zřízení propustku z trub plastových polyetylenových rýhovaných se spojkami nebo s hrdlem DN 600 mm</t>
  </si>
  <si>
    <t>m</t>
  </si>
  <si>
    <t>581842833</t>
  </si>
  <si>
    <t>https://podminky.urs.cz/item/CS_URS_2025_01/919551114</t>
  </si>
  <si>
    <t>31</t>
  </si>
  <si>
    <t>28617049</t>
  </si>
  <si>
    <t>trubka kanalizační PP korugovaná DN 600x6000mm SN10</t>
  </si>
  <si>
    <t>-1253025977</t>
  </si>
  <si>
    <t>32</t>
  </si>
  <si>
    <t>919726123</t>
  </si>
  <si>
    <t>Geotextilie netkaná pro ochranu, separaci nebo filtraci měrná hmotnost přes 300 do 500 g/m2 (sanace aktivní zóny pláně)</t>
  </si>
  <si>
    <t>-1422010713</t>
  </si>
  <si>
    <t>https://podminky.urs.cz/item/CS_URS_2025_01/919726123</t>
  </si>
  <si>
    <t>33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</si>
  <si>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</si>
  <si>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</si>
  <si>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-1379239466</t>
  </si>
  <si>
    <t>https://podminky.urs.cz/item/CS_URS_2025_01/919732211</t>
  </si>
  <si>
    <t>2+5,05+1,95</t>
  </si>
  <si>
    <t>34</t>
  </si>
  <si>
    <t>938902112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</si>
  <si>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</si>
  <si>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1755126317</t>
  </si>
  <si>
    <t>https://podminky.urs.cz/item/CS_URS_2025_01/938902112</t>
  </si>
  <si>
    <t>998</t>
  </si>
  <si>
    <t>Přesun hmot</t>
  </si>
  <si>
    <t>35</t>
  </si>
  <si>
    <t>998225111</t>
  </si>
  <si>
    <t>Přesun hmot pro komunikace s krytem z kameniva, monolitickým betonovým nebo živičným dopravní vzdálenost do 200 m jakékoliv délky objektu</t>
  </si>
  <si>
    <t>467336115</t>
  </si>
  <si>
    <t>https://podminky.urs.cz/item/CS_URS_2025_01/998225111</t>
  </si>
  <si>
    <t>36</t>
  </si>
  <si>
    <t>998225194</t>
  </si>
  <si>
    <t>Přesun hmot pro komunikace s krytem z kameniva, monolitickým betonovým nebo živičným Příplatek k ceně za zvětšený přesun přes vymezenou vodorovnou dopravní vzdálenost do 5000 m</t>
  </si>
  <si>
    <t>1054347527</t>
  </si>
  <si>
    <t>https://podminky.urs.cz/item/CS_URS_2025_01/998225194</t>
  </si>
  <si>
    <t>37</t>
  </si>
  <si>
    <t>998225195</t>
  </si>
  <si>
    <t>Přesun hmot pro komunikace s krytem z kameniva, monolitickým betonovým nebo živičným Příplatek k ceně za zvětšený přesun přes vymezenou vodorovnou dopravní vzdálenost za každých dalších 5000 m přes 5000 m</t>
  </si>
  <si>
    <t>688388312</t>
  </si>
  <si>
    <t>https://podminky.urs.cz/item/CS_URS_2025_01/998225195</t>
  </si>
  <si>
    <t>73,729*5 'Přepočtené koeficientem množství</t>
  </si>
  <si>
    <t>38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</si>
  <si>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</si>
  <si>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</si>
  <si>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-888476013</t>
  </si>
  <si>
    <t>https://podminky.urs.cz/item/CS_URS_2025_01/998276101</t>
  </si>
  <si>
    <t>PSV</t>
  </si>
  <si>
    <t>Práce a dodávky PSV</t>
  </si>
  <si>
    <t>762</t>
  </si>
  <si>
    <t>Konstrukce tesařské</t>
  </si>
  <si>
    <t>39</t>
  </si>
  <si>
    <t>762124210</t>
  </si>
  <si>
    <t>Montáž konstrukce stěn a příček vázaných z hoblovaného řeziva pomocí tesařských spojů s vyztužením ocelovými spojkami (spojky ve specifikaci) průřezové plochy do 100 cm2 (vjezdový zátaras)</t>
  </si>
  <si>
    <t>-806991203</t>
  </si>
  <si>
    <t>https://podminky.urs.cz/item/CS_URS_2025_01/762124210</t>
  </si>
  <si>
    <t>40</t>
  </si>
  <si>
    <t>60512125</t>
  </si>
  <si>
    <t>hranol stavební řezivo průřezu do 120cm2 do dl 6m</t>
  </si>
  <si>
    <t>812789690</t>
  </si>
  <si>
    <t>8,5*0,1*0,1</t>
  </si>
  <si>
    <t>41</t>
  </si>
  <si>
    <t>54825000</t>
  </si>
  <si>
    <t>kotevní patka tvaru U široká 100x100x4,0 16x250mm</t>
  </si>
  <si>
    <t>1705596055</t>
  </si>
  <si>
    <t>42</t>
  </si>
  <si>
    <t>998762311</t>
  </si>
  <si>
    <t>Přesun hmot pro konstrukce tesařské stanovený procentní sazbou (%) z ceny vodorovná dopravní vzdálenost do 50 m ruční (bez užití mechanizace) v objektech výšky do 6 m</t>
  </si>
  <si>
    <t>%</t>
  </si>
  <si>
    <t>715525795</t>
  </si>
  <si>
    <t>https://podminky.urs.cz/item/CS_URS_2025_01/998762311</t>
  </si>
  <si>
    <t>783</t>
  </si>
  <si>
    <t>Dokončovací práce - nátěry</t>
  </si>
  <si>
    <t>43</t>
  </si>
  <si>
    <t>783218111</t>
  </si>
  <si>
    <t>Lazurovací nátěr tesařských konstrukcí dvojnásobný syntetický</t>
  </si>
  <si>
    <t>1764527462</t>
  </si>
  <si>
    <t>https://podminky.urs.cz/item/CS_URS_2025_01/783218111</t>
  </si>
  <si>
    <t>(0,1*4)*17</t>
  </si>
  <si>
    <t>SO-02 - Příjezdová komunikace</t>
  </si>
  <si>
    <t>-331954227</t>
  </si>
  <si>
    <t>271*0,55</t>
  </si>
  <si>
    <t>-1636608808</t>
  </si>
  <si>
    <t>177284651</t>
  </si>
  <si>
    <t>149,05*9 'Přepočtené koeficientem množství</t>
  </si>
  <si>
    <t>965614657</t>
  </si>
  <si>
    <t>-1194406199</t>
  </si>
  <si>
    <t>149,05*1,7 'Přepočtené koeficientem množství</t>
  </si>
  <si>
    <t>-542016213</t>
  </si>
  <si>
    <t>(92+77)*3</t>
  </si>
  <si>
    <t>564671111</t>
  </si>
  <si>
    <t>Podklad z kameniva hrubého drceného vel. 63-125 mm, s rozprostřením a zhutněním plochy přes 100 m2, po zhutnění tl. 250 mm</t>
  </si>
  <si>
    <t>413367221</t>
  </si>
  <si>
    <t>https://podminky.urs.cz/item/CS_URS_2025_01/564671111</t>
  </si>
  <si>
    <t>564811111</t>
  </si>
  <si>
    <t>Podklad ze štěrkodrti ŠD s rozprostřením a zhutněním plochy přes 100 m2, po zhutnění tl. 50 mm (sanace aktivní zóny pláně)</t>
  </si>
  <si>
    <t>-1435550010</t>
  </si>
  <si>
    <t>https://podminky.urs.cz/item/CS_URS_2025_01/564811111</t>
  </si>
  <si>
    <t>564851111</t>
  </si>
  <si>
    <t>Podklad ze štěrkodrti ŠD s rozprostřením a zhutněním plochy přes 100 m2, po zhutnění tl. 150 mm</t>
  </si>
  <si>
    <t>1713087441</t>
  </si>
  <si>
    <t>https://podminky.urs.cz/item/CS_URS_2025_01/564851111</t>
  </si>
  <si>
    <t>564911411</t>
  </si>
  <si>
    <t>Podklad nebo podsyp z asfaltového recyklátu s rozprostřením a zhutněním plochy přes 100 m2, po zhutnění tl. 50 mm</t>
  </si>
  <si>
    <t>-572782247</t>
  </si>
  <si>
    <t>https://podminky.urs.cz/item/CS_URS_2025_01/564911411</t>
  </si>
  <si>
    <t>-1981336027</t>
  </si>
  <si>
    <t>92*0,25</t>
  </si>
  <si>
    <t>77*0,25</t>
  </si>
  <si>
    <t>1882336439</t>
  </si>
  <si>
    <t>912112111</t>
  </si>
  <si>
    <t>Montáž sloupku zahrazovacího sklopného</t>
  </si>
  <si>
    <t>1822937833</t>
  </si>
  <si>
    <t>https://podminky.urs.cz/item/CS_URS_2025_01/912112111</t>
  </si>
  <si>
    <t>749-1016200R</t>
  </si>
  <si>
    <t>parkovací zábrana - zahrazovací sloupek, sklopný</t>
  </si>
  <si>
    <t>1118108718</t>
  </si>
  <si>
    <t>914111111</t>
  </si>
  <si>
    <t>Montáž svislé dopravní značky základní velikosti do 1 m2 objímkami na sloupky nebo konzoly</t>
  </si>
  <si>
    <t>-1484114482</t>
  </si>
  <si>
    <t>https://podminky.urs.cz/item/CS_URS_2025_01/914111111</t>
  </si>
  <si>
    <t>914511112</t>
  </si>
  <si>
    <t>Montáž sloupku dopravních značek délky do 3,5 m do hliníkové patky pro sloupek D 60 mm</t>
  </si>
  <si>
    <t>182345509</t>
  </si>
  <si>
    <t>https://podminky.urs.cz/item/CS_URS_2025_01/914511112</t>
  </si>
  <si>
    <t>-472956408</t>
  </si>
  <si>
    <t>312489847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</si>
  <si>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</si>
  <si>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</si>
  <si>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-1561712038</t>
  </si>
  <si>
    <t>https://podminky.urs.cz/item/CS_URS_2025_01/966006211</t>
  </si>
  <si>
    <t>876678855</t>
  </si>
  <si>
    <t>-2113527048</t>
  </si>
  <si>
    <t>-778858049</t>
  </si>
  <si>
    <t>293,447*5 'Přepočtené koeficientem množství</t>
  </si>
  <si>
    <t>SO-03 - Vedlejší rozpočtové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</si>
  <si>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</si>
  <si>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</si>
  <si>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</si>
  <si>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</si>
  <si>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</si>
  <si>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</si>
  <si>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zeměměřičské a projektové práce</t>
  </si>
  <si>
    <t>012164000</t>
  </si>
  <si>
    <t>Vytyčení a zaměření inženýrských sítí</t>
  </si>
  <si>
    <t>…</t>
  </si>
  <si>
    <t>1024</t>
  </si>
  <si>
    <t>-1018208153</t>
  </si>
  <si>
    <t>https://podminky.urs.cz/item/CS_URS_2025_01/012164000</t>
  </si>
  <si>
    <t>012234000</t>
  </si>
  <si>
    <t>Vytyčení obvodu stavby</t>
  </si>
  <si>
    <t>841590761</t>
  </si>
  <si>
    <t>https://podminky.urs.cz/item/CS_URS_2025_01/012234000</t>
  </si>
  <si>
    <t>012414000</t>
  </si>
  <si>
    <t>Geometrický plán</t>
  </si>
  <si>
    <t>1565829666</t>
  </si>
  <si>
    <t>https://podminky.urs.cz/item/CS_URS_2025_01/012414000</t>
  </si>
  <si>
    <t>013254000</t>
  </si>
  <si>
    <t>Dokumentace skutečného provedení stavby</t>
  </si>
  <si>
    <t>1802926361</t>
  </si>
  <si>
    <t>https://podminky.urs.cz/item/CS_URS_2025_01/013254000</t>
  </si>
  <si>
    <t>VRN3</t>
  </si>
  <si>
    <t>Zařízení staveniště</t>
  </si>
  <si>
    <t>030001000</t>
  </si>
  <si>
    <t>-531143972</t>
  </si>
  <si>
    <t>https://podminky.urs.cz/item/CS_URS_2025_01/030001000</t>
  </si>
  <si>
    <t>034303000</t>
  </si>
  <si>
    <t>Dopravní značení na staveništi</t>
  </si>
  <si>
    <t>-534823957</t>
  </si>
  <si>
    <t>https://podminky.urs.cz/item/CS_URS_2025_01/034303000</t>
  </si>
  <si>
    <t>VRN4</t>
  </si>
  <si>
    <t>Inženýrská činnost</t>
  </si>
  <si>
    <t>043002000</t>
  </si>
  <si>
    <t>Zkoušky a ostatní měření</t>
  </si>
  <si>
    <t>-19326238</t>
  </si>
  <si>
    <t>https://podminky.urs.cz/item/CS_URS_2025_01/043002000</t>
  </si>
  <si>
    <t>045002000</t>
  </si>
  <si>
    <t>Kompletační a koordinační činnost</t>
  </si>
  <si>
    <t>1810843047</t>
  </si>
  <si>
    <t>https://podminky.urs.cz/item/CS_URS_2025_01/045002000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</si>
</sst>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2204" TargetMode="External" /><Relationship Id="rId2" Type="http://schemas.openxmlformats.org/officeDocument/2006/relationships/hyperlink" Target="https://podminky.urs.cz/item/CS_URS_2025_01/131151100" TargetMode="External" /><Relationship Id="rId3" Type="http://schemas.openxmlformats.org/officeDocument/2006/relationships/hyperlink" Target="https://podminky.urs.cz/item/CS_URS_2025_01/162751117" TargetMode="External" /><Relationship Id="rId4" Type="http://schemas.openxmlformats.org/officeDocument/2006/relationships/hyperlink" Target="https://podminky.urs.cz/item/CS_URS_2025_01/162751119" TargetMode="External" /><Relationship Id="rId5" Type="http://schemas.openxmlformats.org/officeDocument/2006/relationships/hyperlink" Target="https://podminky.urs.cz/item/CS_URS_2025_01/171152501" TargetMode="External" /><Relationship Id="rId6" Type="http://schemas.openxmlformats.org/officeDocument/2006/relationships/hyperlink" Target="https://podminky.urs.cz/item/CS_URS_2025_01/171201231" TargetMode="External" /><Relationship Id="rId7" Type="http://schemas.openxmlformats.org/officeDocument/2006/relationships/hyperlink" Target="https://podminky.urs.cz/item/CS_URS_2025_01/174111101" TargetMode="External" /><Relationship Id="rId8" Type="http://schemas.openxmlformats.org/officeDocument/2006/relationships/hyperlink" Target="https://podminky.urs.cz/item/CS_URS_2025_01/175151101" TargetMode="External" /><Relationship Id="rId9" Type="http://schemas.openxmlformats.org/officeDocument/2006/relationships/hyperlink" Target="https://podminky.urs.cz/item/CS_URS_2025_01/181252305" TargetMode="External" /><Relationship Id="rId10" Type="http://schemas.openxmlformats.org/officeDocument/2006/relationships/hyperlink" Target="https://podminky.urs.cz/item/CS_URS_2025_01/182151112" TargetMode="External" /><Relationship Id="rId11" Type="http://schemas.openxmlformats.org/officeDocument/2006/relationships/hyperlink" Target="https://podminky.urs.cz/item/CS_URS_2025_01/275313811" TargetMode="External" /><Relationship Id="rId12" Type="http://schemas.openxmlformats.org/officeDocument/2006/relationships/hyperlink" Target="https://podminky.urs.cz/item/CS_URS_2025_01/275351121" TargetMode="External" /><Relationship Id="rId13" Type="http://schemas.openxmlformats.org/officeDocument/2006/relationships/hyperlink" Target="https://podminky.urs.cz/item/CS_URS_2025_01/275351122" TargetMode="External" /><Relationship Id="rId14" Type="http://schemas.openxmlformats.org/officeDocument/2006/relationships/hyperlink" Target="https://podminky.urs.cz/item/CS_URS_2025_01/451315114" TargetMode="External" /><Relationship Id="rId15" Type="http://schemas.openxmlformats.org/officeDocument/2006/relationships/hyperlink" Target="https://podminky.urs.cz/item/CS_URS_2025_01/451576121" TargetMode="External" /><Relationship Id="rId16" Type="http://schemas.openxmlformats.org/officeDocument/2006/relationships/hyperlink" Target="https://podminky.urs.cz/item/CS_URS_2025_01/452311151" TargetMode="External" /><Relationship Id="rId17" Type="http://schemas.openxmlformats.org/officeDocument/2006/relationships/hyperlink" Target="https://podminky.urs.cz/item/CS_URS_2025_01/564671011" TargetMode="External" /><Relationship Id="rId18" Type="http://schemas.openxmlformats.org/officeDocument/2006/relationships/hyperlink" Target="https://podminky.urs.cz/item/CS_URS_2025_01/564811011" TargetMode="External" /><Relationship Id="rId19" Type="http://schemas.openxmlformats.org/officeDocument/2006/relationships/hyperlink" Target="https://podminky.urs.cz/item/CS_URS_2025_01/564851011" TargetMode="External" /><Relationship Id="rId20" Type="http://schemas.openxmlformats.org/officeDocument/2006/relationships/hyperlink" Target="https://podminky.urs.cz/item/CS_URS_2025_01/564910411" TargetMode="External" /><Relationship Id="rId21" Type="http://schemas.openxmlformats.org/officeDocument/2006/relationships/hyperlink" Target="https://podminky.urs.cz/item/CS_URS_2025_01/569951133" TargetMode="External" /><Relationship Id="rId22" Type="http://schemas.openxmlformats.org/officeDocument/2006/relationships/hyperlink" Target="https://podminky.urs.cz/item/CS_URS_2025_01/577133121" TargetMode="External" /><Relationship Id="rId23" Type="http://schemas.openxmlformats.org/officeDocument/2006/relationships/hyperlink" Target="https://podminky.urs.cz/item/CS_URS_2025_01/599632111" TargetMode="External" /><Relationship Id="rId24" Type="http://schemas.openxmlformats.org/officeDocument/2006/relationships/hyperlink" Target="https://podminky.urs.cz/item/CS_URS_2025_01/912211111" TargetMode="External" /><Relationship Id="rId25" Type="http://schemas.openxmlformats.org/officeDocument/2006/relationships/hyperlink" Target="https://podminky.urs.cz/item/CS_URS_2025_01/919441221" TargetMode="External" /><Relationship Id="rId26" Type="http://schemas.openxmlformats.org/officeDocument/2006/relationships/hyperlink" Target="https://podminky.urs.cz/item/CS_URS_2025_01/919535558" TargetMode="External" /><Relationship Id="rId27" Type="http://schemas.openxmlformats.org/officeDocument/2006/relationships/hyperlink" Target="https://podminky.urs.cz/item/CS_URS_2025_01/919551114" TargetMode="External" /><Relationship Id="rId28" Type="http://schemas.openxmlformats.org/officeDocument/2006/relationships/hyperlink" Target="https://podminky.urs.cz/item/CS_URS_2025_01/919726123" TargetMode="External" /><Relationship Id="rId29" Type="http://schemas.openxmlformats.org/officeDocument/2006/relationships/hyperlink" Target="https://podminky.urs.cz/item/CS_URS_2025_01/919732211" TargetMode="External" /><Relationship Id="rId30" Type="http://schemas.openxmlformats.org/officeDocument/2006/relationships/hyperlink" Target="https://podminky.urs.cz/item/CS_URS_2025_01/938902112" TargetMode="External" /><Relationship Id="rId31" Type="http://schemas.openxmlformats.org/officeDocument/2006/relationships/hyperlink" Target="https://podminky.urs.cz/item/CS_URS_2025_01/998225111" TargetMode="External" /><Relationship Id="rId32" Type="http://schemas.openxmlformats.org/officeDocument/2006/relationships/hyperlink" Target="https://podminky.urs.cz/item/CS_URS_2025_01/998225194" TargetMode="External" /><Relationship Id="rId33" Type="http://schemas.openxmlformats.org/officeDocument/2006/relationships/hyperlink" Target="https://podminky.urs.cz/item/CS_URS_2025_01/998225195" TargetMode="External" /><Relationship Id="rId34" Type="http://schemas.openxmlformats.org/officeDocument/2006/relationships/hyperlink" Target="https://podminky.urs.cz/item/CS_URS_2025_01/998276101" TargetMode="External" /><Relationship Id="rId35" Type="http://schemas.openxmlformats.org/officeDocument/2006/relationships/hyperlink" Target="https://podminky.urs.cz/item/CS_URS_2025_01/762124210" TargetMode="External" /><Relationship Id="rId36" Type="http://schemas.openxmlformats.org/officeDocument/2006/relationships/hyperlink" Target="https://podminky.urs.cz/item/CS_URS_2025_01/998762311" TargetMode="External" /><Relationship Id="rId37" Type="http://schemas.openxmlformats.org/officeDocument/2006/relationships/hyperlink" Target="https://podminky.urs.cz/item/CS_URS_2025_01/783218111" TargetMode="External" /><Relationship Id="rId3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52204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62751119" TargetMode="External" /><Relationship Id="rId4" Type="http://schemas.openxmlformats.org/officeDocument/2006/relationships/hyperlink" Target="https://podminky.urs.cz/item/CS_URS_2025_01/171152501" TargetMode="External" /><Relationship Id="rId5" Type="http://schemas.openxmlformats.org/officeDocument/2006/relationships/hyperlink" Target="https://podminky.urs.cz/item/CS_URS_2025_01/171201231" TargetMode="External" /><Relationship Id="rId6" Type="http://schemas.openxmlformats.org/officeDocument/2006/relationships/hyperlink" Target="https://podminky.urs.cz/item/CS_URS_2025_01/181252305" TargetMode="External" /><Relationship Id="rId7" Type="http://schemas.openxmlformats.org/officeDocument/2006/relationships/hyperlink" Target="https://podminky.urs.cz/item/CS_URS_2025_01/564671111" TargetMode="External" /><Relationship Id="rId8" Type="http://schemas.openxmlformats.org/officeDocument/2006/relationships/hyperlink" Target="https://podminky.urs.cz/item/CS_URS_2025_01/564811111" TargetMode="External" /><Relationship Id="rId9" Type="http://schemas.openxmlformats.org/officeDocument/2006/relationships/hyperlink" Target="https://podminky.urs.cz/item/CS_URS_2025_01/564851111" TargetMode="External" /><Relationship Id="rId10" Type="http://schemas.openxmlformats.org/officeDocument/2006/relationships/hyperlink" Target="https://podminky.urs.cz/item/CS_URS_2025_01/564911411" TargetMode="External" /><Relationship Id="rId11" Type="http://schemas.openxmlformats.org/officeDocument/2006/relationships/hyperlink" Target="https://podminky.urs.cz/item/CS_URS_2025_01/569951133" TargetMode="External" /><Relationship Id="rId12" Type="http://schemas.openxmlformats.org/officeDocument/2006/relationships/hyperlink" Target="https://podminky.urs.cz/item/CS_URS_2025_01/577133121" TargetMode="External" /><Relationship Id="rId13" Type="http://schemas.openxmlformats.org/officeDocument/2006/relationships/hyperlink" Target="https://podminky.urs.cz/item/CS_URS_2025_01/912112111" TargetMode="External" /><Relationship Id="rId14" Type="http://schemas.openxmlformats.org/officeDocument/2006/relationships/hyperlink" Target="https://podminky.urs.cz/item/CS_URS_2025_01/914111111" TargetMode="External" /><Relationship Id="rId15" Type="http://schemas.openxmlformats.org/officeDocument/2006/relationships/hyperlink" Target="https://podminky.urs.cz/item/CS_URS_2025_01/914511112" TargetMode="External" /><Relationship Id="rId16" Type="http://schemas.openxmlformats.org/officeDocument/2006/relationships/hyperlink" Target="https://podminky.urs.cz/item/CS_URS_2025_01/919726123" TargetMode="External" /><Relationship Id="rId17" Type="http://schemas.openxmlformats.org/officeDocument/2006/relationships/hyperlink" Target="https://podminky.urs.cz/item/CS_URS_2025_01/919732211" TargetMode="External" /><Relationship Id="rId18" Type="http://schemas.openxmlformats.org/officeDocument/2006/relationships/hyperlink" Target="https://podminky.urs.cz/item/CS_URS_2025_01/966006211" TargetMode="External" /><Relationship Id="rId19" Type="http://schemas.openxmlformats.org/officeDocument/2006/relationships/hyperlink" Target="https://podminky.urs.cz/item/CS_URS_2025_01/998225111" TargetMode="External" /><Relationship Id="rId20" Type="http://schemas.openxmlformats.org/officeDocument/2006/relationships/hyperlink" Target="https://podminky.urs.cz/item/CS_URS_2025_01/998225194" TargetMode="External" /><Relationship Id="rId21" Type="http://schemas.openxmlformats.org/officeDocument/2006/relationships/hyperlink" Target="https://podminky.urs.cz/item/CS_URS_2025_01/998225195" TargetMode="External" /><Relationship Id="rId2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164000" TargetMode="External" /><Relationship Id="rId2" Type="http://schemas.openxmlformats.org/officeDocument/2006/relationships/hyperlink" Target="https://podminky.urs.cz/item/CS_URS_2025_01/012234000" TargetMode="External" /><Relationship Id="rId3" Type="http://schemas.openxmlformats.org/officeDocument/2006/relationships/hyperlink" Target="https://podminky.urs.cz/item/CS_URS_2025_01/012414000" TargetMode="External" /><Relationship Id="rId4" Type="http://schemas.openxmlformats.org/officeDocument/2006/relationships/hyperlink" Target="https://podminky.urs.cz/item/CS_URS_2025_01/013254000" TargetMode="External" /><Relationship Id="rId5" Type="http://schemas.openxmlformats.org/officeDocument/2006/relationships/hyperlink" Target="https://podminky.urs.cz/item/CS_URS_2025_01/030001000" TargetMode="External" /><Relationship Id="rId6" Type="http://schemas.openxmlformats.org/officeDocument/2006/relationships/hyperlink" Target="https://podminky.urs.cz/item/CS_URS_2025_01/034303000" TargetMode="External" /><Relationship Id="rId7" Type="http://schemas.openxmlformats.org/officeDocument/2006/relationships/hyperlink" Target="https://podminky.urs.cz/item/CS_URS_2025_01/043002000" TargetMode="External" /><Relationship Id="rId8" Type="http://schemas.openxmlformats.org/officeDocument/2006/relationships/hyperlink" Target="https://podminky.urs.cz/item/CS_URS_2025_01/045002000" TargetMode="External" /><Relationship Id="rId9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2515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Přechod pro cyklisty přes silnici II/230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9. 6. 2025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Mariánské Lázně, Ruská 155, Mariánské Lázně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ROUND(SUM(AS55:AS57),2)</f>
        <v>0</v>
      </c>
      <c r="AT54" s="105">
        <f>ROUND(SUM(AV54:AW54),2)</f>
        <v>0</v>
      </c>
      <c r="AU54" s="106">
        <f>ROUND(SUM(AU55:AU57),5)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ROUND(SUM(AZ55:AZ57),2)</f>
        <v>0</v>
      </c>
      <c r="BA54" s="105">
        <f>ROUND(SUM(BA55:BA57),2)</f>
        <v>0</v>
      </c>
      <c r="BB54" s="105">
        <f>ROUND(SUM(BB55:BB57),2)</f>
        <v>0</v>
      </c>
      <c r="BC54" s="105">
        <f>ROUND(SUM(BC55:BC57),2)</f>
        <v>0</v>
      </c>
      <c r="BD54" s="107">
        <f>ROUND(SUM(BD55:BD57),2)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'SO-01 - Propustek'!J30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'SO-01 - Propustek'!P89</f>
        <v>0</v>
      </c>
      <c r="AV55" s="119">
        <f>'SO-01 - Propustek'!J33</f>
        <v>0</v>
      </c>
      <c r="AW55" s="119">
        <f>'SO-01 - Propustek'!J34</f>
        <v>0</v>
      </c>
      <c r="AX55" s="119">
        <f>'SO-01 - Propustek'!J35</f>
        <v>0</v>
      </c>
      <c r="AY55" s="119">
        <f>'SO-01 - Propustek'!J36</f>
        <v>0</v>
      </c>
      <c r="AZ55" s="119">
        <f>'SO-01 - Propustek'!F33</f>
        <v>0</v>
      </c>
      <c r="BA55" s="119">
        <f>'SO-01 - Propustek'!F34</f>
        <v>0</v>
      </c>
      <c r="BB55" s="119">
        <f>'SO-01 - Propustek'!F35</f>
        <v>0</v>
      </c>
      <c r="BC55" s="119">
        <f>'SO-01 - Propustek'!F36</f>
        <v>0</v>
      </c>
      <c r="BD55" s="121">
        <f>'SO-01 - Propustek'!F37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82</v>
      </c>
    </row>
    <row r="56" s="7" customFormat="1" ht="16.5" customHeight="1">
      <c r="A56" s="110" t="s">
        <v>76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'SO-02 - Příjezdová komuni...'!J30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18">
        <v>0</v>
      </c>
      <c r="AT56" s="119">
        <f>ROUND(SUM(AV56:AW56),2)</f>
        <v>0</v>
      </c>
      <c r="AU56" s="120">
        <f>'SO-02 - Příjezdová komuni...'!P84</f>
        <v>0</v>
      </c>
      <c r="AV56" s="119">
        <f>'SO-02 - Příjezdová komuni...'!J33</f>
        <v>0</v>
      </c>
      <c r="AW56" s="119">
        <f>'SO-02 - Příjezdová komuni...'!J34</f>
        <v>0</v>
      </c>
      <c r="AX56" s="119">
        <f>'SO-02 - Příjezdová komuni...'!J35</f>
        <v>0</v>
      </c>
      <c r="AY56" s="119">
        <f>'SO-02 - Příjezdová komuni...'!J36</f>
        <v>0</v>
      </c>
      <c r="AZ56" s="119">
        <f>'SO-02 - Příjezdová komuni...'!F33</f>
        <v>0</v>
      </c>
      <c r="BA56" s="119">
        <f>'SO-02 - Příjezdová komuni...'!F34</f>
        <v>0</v>
      </c>
      <c r="BB56" s="119">
        <f>'SO-02 - Příjezdová komuni...'!F35</f>
        <v>0</v>
      </c>
      <c r="BC56" s="119">
        <f>'SO-02 - Příjezdová komuni...'!F36</f>
        <v>0</v>
      </c>
      <c r="BD56" s="121">
        <f>'SO-02 - Příjezdová komuni...'!F37</f>
        <v>0</v>
      </c>
      <c r="BE56" s="7"/>
      <c r="BT56" s="122" t="s">
        <v>80</v>
      </c>
      <c r="BV56" s="122" t="s">
        <v>74</v>
      </c>
      <c r="BW56" s="122" t="s">
        <v>85</v>
      </c>
      <c r="BX56" s="122" t="s">
        <v>5</v>
      </c>
      <c r="CL56" s="122" t="s">
        <v>19</v>
      </c>
      <c r="CM56" s="122" t="s">
        <v>82</v>
      </c>
    </row>
    <row r="57" s="7" customFormat="1" ht="16.5" customHeight="1">
      <c r="A57" s="110" t="s">
        <v>76</v>
      </c>
      <c r="B57" s="111"/>
      <c r="C57" s="112"/>
      <c r="D57" s="113" t="s">
        <v>86</v>
      </c>
      <c r="E57" s="113"/>
      <c r="F57" s="113"/>
      <c r="G57" s="113"/>
      <c r="H57" s="113"/>
      <c r="I57" s="114"/>
      <c r="J57" s="113" t="s">
        <v>87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'SO-03 - Vedlejší rozpočto...'!J30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79</v>
      </c>
      <c r="AR57" s="117"/>
      <c r="AS57" s="123">
        <v>0</v>
      </c>
      <c r="AT57" s="124">
        <f>ROUND(SUM(AV57:AW57),2)</f>
        <v>0</v>
      </c>
      <c r="AU57" s="125">
        <f>'SO-03 - Vedlejší rozpočto...'!P83</f>
        <v>0</v>
      </c>
      <c r="AV57" s="124">
        <f>'SO-03 - Vedlejší rozpočto...'!J33</f>
        <v>0</v>
      </c>
      <c r="AW57" s="124">
        <f>'SO-03 - Vedlejší rozpočto...'!J34</f>
        <v>0</v>
      </c>
      <c r="AX57" s="124">
        <f>'SO-03 - Vedlejší rozpočto...'!J35</f>
        <v>0</v>
      </c>
      <c r="AY57" s="124">
        <f>'SO-03 - Vedlejší rozpočto...'!J36</f>
        <v>0</v>
      </c>
      <c r="AZ57" s="124">
        <f>'SO-03 - Vedlejší rozpočto...'!F33</f>
        <v>0</v>
      </c>
      <c r="BA57" s="124">
        <f>'SO-03 - Vedlejší rozpočto...'!F34</f>
        <v>0</v>
      </c>
      <c r="BB57" s="124">
        <f>'SO-03 - Vedlejší rozpočto...'!F35</f>
        <v>0</v>
      </c>
      <c r="BC57" s="124">
        <f>'SO-03 - Vedlejší rozpočto...'!F36</f>
        <v>0</v>
      </c>
      <c r="BD57" s="126">
        <f>'SO-03 - Vedlejší rozpočto...'!F37</f>
        <v>0</v>
      </c>
      <c r="BE57" s="7"/>
      <c r="BT57" s="122" t="s">
        <v>80</v>
      </c>
      <c r="BV57" s="122" t="s">
        <v>74</v>
      </c>
      <c r="BW57" s="122" t="s">
        <v>88</v>
      </c>
      <c r="BX57" s="122" t="s">
        <v>5</v>
      </c>
      <c r="CL57" s="122" t="s">
        <v>19</v>
      </c>
      <c r="CM57" s="122" t="s">
        <v>82</v>
      </c>
    </row>
    <row r="58" s="2" customFormat="1" ht="30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="2" customFormat="1" ht="6.96" customHeight="1">
      <c r="A59" s="37"/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4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</sheetData>
  <sheetProtection sheet="1" formatColumns="0" formatRows="0" objects="1" scenarios="1" spinCount="100000" saltValue="GIY8gP8ImZVGyDFJ8xY9Ykg/l1BhBDMliZyXi6JPSNGKcW9rUgi4lPLvG3KgWXIkd06xi/AOLGm3Vz8IwhXMDg==" hashValue="7NqUC5j+IEdMqtOfj3SAC+bDn6+SimHJ7ZFVT7kntwmAZMN3wyTMiXvGa4uYg9l3RTNQJ5QVQg5zcY1UrefOe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-01 - Propustek'!C2" display="/"/>
    <hyperlink ref="A56" location="'SO-02 - Příjezdová komuni...'!C2" display="/"/>
    <hyperlink ref="A57" location="'SO-03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Přechod pro cyklisty přes silnici II/230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91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9. 6. 2025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37"/>
      <c r="B27" s="138"/>
      <c r="C27" s="137"/>
      <c r="D27" s="137"/>
      <c r="E27" s="139" t="s">
        <v>37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ROUND(J89,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ROUND((SUM(BE89:BE216)),  2)</f>
        <v>0</v>
      </c>
      <c r="G33" s="37"/>
      <c r="H33" s="37"/>
      <c r="I33" s="147">
        <v>0.20999999999999999</v>
      </c>
      <c r="J33" s="146">
        <f>ROUND(((SUM(BE89:BE216))*I33),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ROUND((SUM(BF89:BF216)),  2)</f>
        <v>0</v>
      </c>
      <c r="G34" s="37"/>
      <c r="H34" s="37"/>
      <c r="I34" s="147">
        <v>0.12</v>
      </c>
      <c r="J34" s="146">
        <f>ROUND(((SUM(BF89:BF216))*I34),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ROUND((SUM(BG89:BG216)),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ROUND((SUM(BH89:BH216)),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ROUND((SUM(BI89:BI216)),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9" t="str">
        <f>E7</f>
        <v>Přechod pro cyklisty přes silnici II/230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SO-01 - Propustek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9. 6. 2025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Mariánské Lázně, Ruská 155, Mariánské Lázně</v>
      </c>
      <c r="G54" s="39"/>
      <c r="H54" s="39"/>
      <c r="I54" s="31" t="s">
        <v>33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J89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hidden="1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J90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J91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0"/>
      <c r="C62" s="171"/>
      <c r="D62" s="172" t="s">
        <v>98</v>
      </c>
      <c r="E62" s="173"/>
      <c r="F62" s="173"/>
      <c r="G62" s="173"/>
      <c r="H62" s="173"/>
      <c r="I62" s="173"/>
      <c r="J62" s="174">
        <f>J128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0"/>
      <c r="C63" s="171"/>
      <c r="D63" s="172" t="s">
        <v>99</v>
      </c>
      <c r="E63" s="173"/>
      <c r="F63" s="173"/>
      <c r="G63" s="173"/>
      <c r="H63" s="173"/>
      <c r="I63" s="173"/>
      <c r="J63" s="174">
        <f>J139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0"/>
      <c r="C64" s="171"/>
      <c r="D64" s="172" t="s">
        <v>100</v>
      </c>
      <c r="E64" s="173"/>
      <c r="F64" s="173"/>
      <c r="G64" s="173"/>
      <c r="H64" s="173"/>
      <c r="I64" s="173"/>
      <c r="J64" s="174">
        <f>J153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0"/>
      <c r="C65" s="171"/>
      <c r="D65" s="172" t="s">
        <v>101</v>
      </c>
      <c r="E65" s="173"/>
      <c r="F65" s="173"/>
      <c r="G65" s="173"/>
      <c r="H65" s="173"/>
      <c r="I65" s="173"/>
      <c r="J65" s="174">
        <f>J170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0"/>
      <c r="C66" s="171"/>
      <c r="D66" s="172" t="s">
        <v>102</v>
      </c>
      <c r="E66" s="173"/>
      <c r="F66" s="173"/>
      <c r="G66" s="173"/>
      <c r="H66" s="173"/>
      <c r="I66" s="173"/>
      <c r="J66" s="174">
        <f>J192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9" customFormat="1" ht="24.96" customHeight="1">
      <c r="A67" s="9"/>
      <c r="B67" s="164"/>
      <c r="C67" s="165"/>
      <c r="D67" s="166" t="s">
        <v>103</v>
      </c>
      <c r="E67" s="167"/>
      <c r="F67" s="167"/>
      <c r="G67" s="167"/>
      <c r="H67" s="167"/>
      <c r="I67" s="167"/>
      <c r="J67" s="168">
        <f>J202</f>
        <v>0</v>
      </c>
      <c r="K67" s="165"/>
      <c r="L67" s="16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0" customFormat="1" ht="19.92" customHeight="1">
      <c r="A68" s="10"/>
      <c r="B68" s="170"/>
      <c r="C68" s="171"/>
      <c r="D68" s="172" t="s">
        <v>104</v>
      </c>
      <c r="E68" s="173"/>
      <c r="F68" s="173"/>
      <c r="G68" s="173"/>
      <c r="H68" s="173"/>
      <c r="I68" s="173"/>
      <c r="J68" s="174">
        <f>J203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70"/>
      <c r="C69" s="171"/>
      <c r="D69" s="172" t="s">
        <v>105</v>
      </c>
      <c r="E69" s="173"/>
      <c r="F69" s="173"/>
      <c r="G69" s="173"/>
      <c r="H69" s="173"/>
      <c r="I69" s="173"/>
      <c r="J69" s="174">
        <f>J212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2" customFormat="1" ht="21.84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hidden="1" s="2" customFormat="1" ht="6.96" customHeight="1">
      <c r="A71" s="37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hidden="1"/>
    <row r="73" hidden="1"/>
    <row r="74" hidden="1"/>
    <row r="75" s="2" customFormat="1" ht="6.96" customHeight="1">
      <c r="A75" s="37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24.96" customHeight="1">
      <c r="A76" s="37"/>
      <c r="B76" s="38"/>
      <c r="C76" s="22" t="s">
        <v>106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16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159" t="str">
        <f>E7</f>
        <v>Přechod pro cyklisty přes silnici II/230</v>
      </c>
      <c r="F79" s="31"/>
      <c r="G79" s="31"/>
      <c r="H79" s="31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90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68" t="str">
        <f>E9</f>
        <v>SO-01 - Propustek</v>
      </c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9"/>
      <c r="E83" s="39"/>
      <c r="F83" s="26" t="str">
        <f>F12</f>
        <v xml:space="preserve"> </v>
      </c>
      <c r="G83" s="39"/>
      <c r="H83" s="39"/>
      <c r="I83" s="31" t="s">
        <v>23</v>
      </c>
      <c r="J83" s="71" t="str">
        <f>IF(J12="","",J12)</f>
        <v>9. 6. 2025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25</v>
      </c>
      <c r="D85" s="39"/>
      <c r="E85" s="39"/>
      <c r="F85" s="26" t="str">
        <f>E15</f>
        <v>Město Mariánské Lázně, Ruská 155, Mariánské Lázně</v>
      </c>
      <c r="G85" s="39"/>
      <c r="H85" s="39"/>
      <c r="I85" s="31" t="s">
        <v>33</v>
      </c>
      <c r="J85" s="35" t="str">
        <f>E21</f>
        <v xml:space="preserve"> 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31</v>
      </c>
      <c r="D86" s="39"/>
      <c r="E86" s="39"/>
      <c r="F86" s="26" t="str">
        <f>IF(E18="","",E18)</f>
        <v>Vyplň údaj</v>
      </c>
      <c r="G86" s="39"/>
      <c r="H86" s="39"/>
      <c r="I86" s="31" t="s">
        <v>35</v>
      </c>
      <c r="J86" s="35" t="str">
        <f>E24</f>
        <v xml:space="preserve"> </v>
      </c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76"/>
      <c r="B88" s="177"/>
      <c r="C88" s="178" t="s">
        <v>107</v>
      </c>
      <c r="D88" s="179" t="s">
        <v>57</v>
      </c>
      <c r="E88" s="179" t="s">
        <v>53</v>
      </c>
      <c r="F88" s="179" t="s">
        <v>54</v>
      </c>
      <c r="G88" s="179" t="s">
        <v>108</v>
      </c>
      <c r="H88" s="179" t="s">
        <v>109</v>
      </c>
      <c r="I88" s="179" t="s">
        <v>110</v>
      </c>
      <c r="J88" s="179" t="s">
        <v>94</v>
      </c>
      <c r="K88" s="180" t="s">
        <v>111</v>
      </c>
      <c r="L88" s="181"/>
      <c r="M88" s="91" t="s">
        <v>19</v>
      </c>
      <c r="N88" s="92" t="s">
        <v>42</v>
      </c>
      <c r="O88" s="92" t="s">
        <v>112</v>
      </c>
      <c r="P88" s="92" t="s">
        <v>113</v>
      </c>
      <c r="Q88" s="92" t="s">
        <v>114</v>
      </c>
      <c r="R88" s="92" t="s">
        <v>115</v>
      </c>
      <c r="S88" s="92" t="s">
        <v>116</v>
      </c>
      <c r="T88" s="93" t="s">
        <v>117</v>
      </c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</row>
    <row r="89" s="2" customFormat="1" ht="22.8" customHeight="1">
      <c r="A89" s="37"/>
      <c r="B89" s="38"/>
      <c r="C89" s="98" t="s">
        <v>118</v>
      </c>
      <c r="D89" s="39"/>
      <c r="E89" s="39"/>
      <c r="F89" s="39"/>
      <c r="G89" s="39"/>
      <c r="H89" s="39"/>
      <c r="I89" s="39"/>
      <c r="J89" s="182">
        <f>BK89</f>
        <v>0</v>
      </c>
      <c r="K89" s="39"/>
      <c r="L89" s="43"/>
      <c r="M89" s="94"/>
      <c r="N89" s="183"/>
      <c r="O89" s="95"/>
      <c r="P89" s="184">
        <f>P90+P202</f>
        <v>0</v>
      </c>
      <c r="Q89" s="95"/>
      <c r="R89" s="184">
        <f>R90+R202</f>
        <v>42.110951400000005</v>
      </c>
      <c r="S89" s="95"/>
      <c r="T89" s="185">
        <f>T90+T202</f>
        <v>1.94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71</v>
      </c>
      <c r="AU89" s="16" t="s">
        <v>95</v>
      </c>
      <c r="BK89" s="186">
        <f>BK90+BK202</f>
        <v>0</v>
      </c>
    </row>
    <row r="90" s="12" customFormat="1" ht="25.92" customHeight="1">
      <c r="A90" s="12"/>
      <c r="B90" s="187"/>
      <c r="C90" s="188"/>
      <c r="D90" s="189" t="s">
        <v>71</v>
      </c>
      <c r="E90" s="190" t="s">
        <v>119</v>
      </c>
      <c r="F90" s="190" t="s">
        <v>120</v>
      </c>
      <c r="G90" s="188"/>
      <c r="H90" s="188"/>
      <c r="I90" s="191"/>
      <c r="J90" s="192">
        <f>BK90</f>
        <v>0</v>
      </c>
      <c r="K90" s="188"/>
      <c r="L90" s="193"/>
      <c r="M90" s="194"/>
      <c r="N90" s="195"/>
      <c r="O90" s="195"/>
      <c r="P90" s="196">
        <f>P91+P128+P139+P153+P170+P192</f>
        <v>0</v>
      </c>
      <c r="Q90" s="195"/>
      <c r="R90" s="196">
        <f>R91+R128+R139+R153+R170+R192</f>
        <v>42.056821400000004</v>
      </c>
      <c r="S90" s="195"/>
      <c r="T90" s="197">
        <f>T91+T128+T139+T153+T170+T192</f>
        <v>1.94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80</v>
      </c>
      <c r="AT90" s="199" t="s">
        <v>71</v>
      </c>
      <c r="AU90" s="199" t="s">
        <v>72</v>
      </c>
      <c r="AY90" s="198" t="s">
        <v>121</v>
      </c>
      <c r="BK90" s="200">
        <f>BK91+BK128+BK139+BK153+BK170+BK192</f>
        <v>0</v>
      </c>
    </row>
    <row r="91" s="12" customFormat="1" ht="22.8" customHeight="1">
      <c r="A91" s="12"/>
      <c r="B91" s="187"/>
      <c r="C91" s="188"/>
      <c r="D91" s="189" t="s">
        <v>71</v>
      </c>
      <c r="E91" s="201" t="s">
        <v>80</v>
      </c>
      <c r="F91" s="201" t="s">
        <v>122</v>
      </c>
      <c r="G91" s="188"/>
      <c r="H91" s="188"/>
      <c r="I91" s="191"/>
      <c r="J91" s="202">
        <f>BK91</f>
        <v>0</v>
      </c>
      <c r="K91" s="188"/>
      <c r="L91" s="193"/>
      <c r="M91" s="194"/>
      <c r="N91" s="195"/>
      <c r="O91" s="195"/>
      <c r="P91" s="196">
        <f>SUM(P92:P127)</f>
        <v>0</v>
      </c>
      <c r="Q91" s="195"/>
      <c r="R91" s="196">
        <f>SUM(R92:R127)</f>
        <v>9.5999999999999996</v>
      </c>
      <c r="S91" s="195"/>
      <c r="T91" s="197">
        <f>SUM(T92:T127)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8" t="s">
        <v>80</v>
      </c>
      <c r="AT91" s="199" t="s">
        <v>71</v>
      </c>
      <c r="AU91" s="199" t="s">
        <v>80</v>
      </c>
      <c r="AY91" s="198" t="s">
        <v>121</v>
      </c>
      <c r="BK91" s="200">
        <f>SUM(BK92:BK127)</f>
        <v>0</v>
      </c>
    </row>
    <row r="92" s="2" customFormat="1" ht="37.8" customHeight="1">
      <c r="A92" s="37"/>
      <c r="B92" s="38"/>
      <c r="C92" s="203" t="s">
        <v>80</v>
      </c>
      <c r="D92" s="203" t="s">
        <v>123</v>
      </c>
      <c r="E92" s="204" t="s">
        <v>124</v>
      </c>
      <c r="F92" s="205" t="s">
        <v>125</v>
      </c>
      <c r="G92" s="206" t="s">
        <v>126</v>
      </c>
      <c r="H92" s="207">
        <v>44.700000000000003</v>
      </c>
      <c r="I92" s="208"/>
      <c r="J92" s="209">
        <f>ROUND(I92*H92,2)</f>
        <v>0</v>
      </c>
      <c r="K92" s="205" t="s">
        <v>127</v>
      </c>
      <c r="L92" s="43"/>
      <c r="M92" s="210" t="s">
        <v>19</v>
      </c>
      <c r="N92" s="211" t="s">
        <v>43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128</v>
      </c>
      <c r="AT92" s="214" t="s">
        <v>123</v>
      </c>
      <c r="AU92" s="214" t="s">
        <v>82</v>
      </c>
      <c r="AY92" s="16" t="s">
        <v>121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80</v>
      </c>
      <c r="BK92" s="215">
        <f>ROUND(I92*H92,2)</f>
        <v>0</v>
      </c>
      <c r="BL92" s="16" t="s">
        <v>128</v>
      </c>
      <c r="BM92" s="214" t="s">
        <v>129</v>
      </c>
    </row>
    <row r="93" s="2" customFormat="1">
      <c r="A93" s="37"/>
      <c r="B93" s="38"/>
      <c r="C93" s="39"/>
      <c r="D93" s="216" t="s">
        <v>130</v>
      </c>
      <c r="E93" s="39"/>
      <c r="F93" s="217" t="s">
        <v>131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130</v>
      </c>
      <c r="AU93" s="16" t="s">
        <v>82</v>
      </c>
    </row>
    <row r="94" s="13" customFormat="1">
      <c r="A94" s="13"/>
      <c r="B94" s="221"/>
      <c r="C94" s="222"/>
      <c r="D94" s="223" t="s">
        <v>132</v>
      </c>
      <c r="E94" s="224" t="s">
        <v>19</v>
      </c>
      <c r="F94" s="225" t="s">
        <v>133</v>
      </c>
      <c r="G94" s="222"/>
      <c r="H94" s="226">
        <v>44.700000000000003</v>
      </c>
      <c r="I94" s="227"/>
      <c r="J94" s="222"/>
      <c r="K94" s="222"/>
      <c r="L94" s="228"/>
      <c r="M94" s="229"/>
      <c r="N94" s="230"/>
      <c r="O94" s="230"/>
      <c r="P94" s="230"/>
      <c r="Q94" s="230"/>
      <c r="R94" s="230"/>
      <c r="S94" s="230"/>
      <c r="T94" s="23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2" t="s">
        <v>132</v>
      </c>
      <c r="AU94" s="232" t="s">
        <v>82</v>
      </c>
      <c r="AV94" s="13" t="s">
        <v>82</v>
      </c>
      <c r="AW94" s="13" t="s">
        <v>34</v>
      </c>
      <c r="AX94" s="13" t="s">
        <v>72</v>
      </c>
      <c r="AY94" s="232" t="s">
        <v>121</v>
      </c>
    </row>
    <row r="95" s="14" customFormat="1">
      <c r="A95" s="14"/>
      <c r="B95" s="233"/>
      <c r="C95" s="234"/>
      <c r="D95" s="223" t="s">
        <v>132</v>
      </c>
      <c r="E95" s="235" t="s">
        <v>19</v>
      </c>
      <c r="F95" s="236" t="s">
        <v>134</v>
      </c>
      <c r="G95" s="234"/>
      <c r="H95" s="237">
        <v>44.700000000000003</v>
      </c>
      <c r="I95" s="238"/>
      <c r="J95" s="234"/>
      <c r="K95" s="234"/>
      <c r="L95" s="239"/>
      <c r="M95" s="240"/>
      <c r="N95" s="241"/>
      <c r="O95" s="241"/>
      <c r="P95" s="241"/>
      <c r="Q95" s="241"/>
      <c r="R95" s="241"/>
      <c r="S95" s="241"/>
      <c r="T95" s="24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3" t="s">
        <v>132</v>
      </c>
      <c r="AU95" s="243" t="s">
        <v>82</v>
      </c>
      <c r="AV95" s="14" t="s">
        <v>128</v>
      </c>
      <c r="AW95" s="14" t="s">
        <v>34</v>
      </c>
      <c r="AX95" s="14" t="s">
        <v>80</v>
      </c>
      <c r="AY95" s="243" t="s">
        <v>121</v>
      </c>
    </row>
    <row r="96" s="2" customFormat="1" ht="44.25" customHeight="1">
      <c r="A96" s="37"/>
      <c r="B96" s="38"/>
      <c r="C96" s="203" t="s">
        <v>82</v>
      </c>
      <c r="D96" s="203" t="s">
        <v>123</v>
      </c>
      <c r="E96" s="204" t="s">
        <v>135</v>
      </c>
      <c r="F96" s="205" t="s">
        <v>136</v>
      </c>
      <c r="G96" s="206" t="s">
        <v>126</v>
      </c>
      <c r="H96" s="207">
        <v>3.2999999999999998</v>
      </c>
      <c r="I96" s="208"/>
      <c r="J96" s="209">
        <f>ROUND(I96*H96,2)</f>
        <v>0</v>
      </c>
      <c r="K96" s="205" t="s">
        <v>127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128</v>
      </c>
      <c r="AT96" s="214" t="s">
        <v>123</v>
      </c>
      <c r="AU96" s="214" t="s">
        <v>82</v>
      </c>
      <c r="AY96" s="16" t="s">
        <v>121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128</v>
      </c>
      <c r="BM96" s="214" t="s">
        <v>137</v>
      </c>
    </row>
    <row r="97" s="2" customFormat="1">
      <c r="A97" s="37"/>
      <c r="B97" s="38"/>
      <c r="C97" s="39"/>
      <c r="D97" s="216" t="s">
        <v>130</v>
      </c>
      <c r="E97" s="39"/>
      <c r="F97" s="217" t="s">
        <v>138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130</v>
      </c>
      <c r="AU97" s="16" t="s">
        <v>82</v>
      </c>
    </row>
    <row r="98" s="13" customFormat="1">
      <c r="A98" s="13"/>
      <c r="B98" s="221"/>
      <c r="C98" s="222"/>
      <c r="D98" s="223" t="s">
        <v>132</v>
      </c>
      <c r="E98" s="224" t="s">
        <v>19</v>
      </c>
      <c r="F98" s="225" t="s">
        <v>139</v>
      </c>
      <c r="G98" s="222"/>
      <c r="H98" s="226">
        <v>3.2999999999999998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2" t="s">
        <v>132</v>
      </c>
      <c r="AU98" s="232" t="s">
        <v>82</v>
      </c>
      <c r="AV98" s="13" t="s">
        <v>82</v>
      </c>
      <c r="AW98" s="13" t="s">
        <v>34</v>
      </c>
      <c r="AX98" s="13" t="s">
        <v>72</v>
      </c>
      <c r="AY98" s="232" t="s">
        <v>121</v>
      </c>
    </row>
    <row r="99" s="14" customFormat="1">
      <c r="A99" s="14"/>
      <c r="B99" s="233"/>
      <c r="C99" s="234"/>
      <c r="D99" s="223" t="s">
        <v>132</v>
      </c>
      <c r="E99" s="235" t="s">
        <v>19</v>
      </c>
      <c r="F99" s="236" t="s">
        <v>134</v>
      </c>
      <c r="G99" s="234"/>
      <c r="H99" s="237">
        <v>3.2999999999999998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3" t="s">
        <v>132</v>
      </c>
      <c r="AU99" s="243" t="s">
        <v>82</v>
      </c>
      <c r="AV99" s="14" t="s">
        <v>128</v>
      </c>
      <c r="AW99" s="14" t="s">
        <v>34</v>
      </c>
      <c r="AX99" s="14" t="s">
        <v>80</v>
      </c>
      <c r="AY99" s="243" t="s">
        <v>121</v>
      </c>
    </row>
    <row r="100" s="2" customFormat="1" ht="62.7" customHeight="1">
      <c r="A100" s="37"/>
      <c r="B100" s="38"/>
      <c r="C100" s="203" t="s">
        <v>140</v>
      </c>
      <c r="D100" s="203" t="s">
        <v>123</v>
      </c>
      <c r="E100" s="204" t="s">
        <v>141</v>
      </c>
      <c r="F100" s="205" t="s">
        <v>142</v>
      </c>
      <c r="G100" s="206" t="s">
        <v>126</v>
      </c>
      <c r="H100" s="207">
        <v>48</v>
      </c>
      <c r="I100" s="208"/>
      <c r="J100" s="209">
        <f>ROUND(I100*H100,2)</f>
        <v>0</v>
      </c>
      <c r="K100" s="205" t="s">
        <v>127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128</v>
      </c>
      <c r="AT100" s="214" t="s">
        <v>123</v>
      </c>
      <c r="AU100" s="214" t="s">
        <v>82</v>
      </c>
      <c r="AY100" s="16" t="s">
        <v>121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128</v>
      </c>
      <c r="BM100" s="214" t="s">
        <v>143</v>
      </c>
    </row>
    <row r="101" s="2" customFormat="1">
      <c r="A101" s="37"/>
      <c r="B101" s="38"/>
      <c r="C101" s="39"/>
      <c r="D101" s="216" t="s">
        <v>130</v>
      </c>
      <c r="E101" s="39"/>
      <c r="F101" s="217" t="s">
        <v>144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130</v>
      </c>
      <c r="AU101" s="16" t="s">
        <v>82</v>
      </c>
    </row>
    <row r="102" s="13" customFormat="1">
      <c r="A102" s="13"/>
      <c r="B102" s="221"/>
      <c r="C102" s="222"/>
      <c r="D102" s="223" t="s">
        <v>132</v>
      </c>
      <c r="E102" s="224" t="s">
        <v>19</v>
      </c>
      <c r="F102" s="225" t="s">
        <v>145</v>
      </c>
      <c r="G102" s="222"/>
      <c r="H102" s="226">
        <v>48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2" t="s">
        <v>132</v>
      </c>
      <c r="AU102" s="232" t="s">
        <v>82</v>
      </c>
      <c r="AV102" s="13" t="s">
        <v>82</v>
      </c>
      <c r="AW102" s="13" t="s">
        <v>34</v>
      </c>
      <c r="AX102" s="13" t="s">
        <v>72</v>
      </c>
      <c r="AY102" s="232" t="s">
        <v>121</v>
      </c>
    </row>
    <row r="103" s="14" customFormat="1">
      <c r="A103" s="14"/>
      <c r="B103" s="233"/>
      <c r="C103" s="234"/>
      <c r="D103" s="223" t="s">
        <v>132</v>
      </c>
      <c r="E103" s="235" t="s">
        <v>19</v>
      </c>
      <c r="F103" s="236" t="s">
        <v>134</v>
      </c>
      <c r="G103" s="234"/>
      <c r="H103" s="237">
        <v>48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3" t="s">
        <v>132</v>
      </c>
      <c r="AU103" s="243" t="s">
        <v>82</v>
      </c>
      <c r="AV103" s="14" t="s">
        <v>128</v>
      </c>
      <c r="AW103" s="14" t="s">
        <v>34</v>
      </c>
      <c r="AX103" s="14" t="s">
        <v>80</v>
      </c>
      <c r="AY103" s="243" t="s">
        <v>121</v>
      </c>
    </row>
    <row r="104" s="2" customFormat="1" ht="66.75" customHeight="1">
      <c r="A104" s="37"/>
      <c r="B104" s="38"/>
      <c r="C104" s="203" t="s">
        <v>128</v>
      </c>
      <c r="D104" s="203" t="s">
        <v>123</v>
      </c>
      <c r="E104" s="204" t="s">
        <v>146</v>
      </c>
      <c r="F104" s="205" t="s">
        <v>147</v>
      </c>
      <c r="G104" s="206" t="s">
        <v>126</v>
      </c>
      <c r="H104" s="207">
        <v>432</v>
      </c>
      <c r="I104" s="208"/>
      <c r="J104" s="209">
        <f>ROUND(I104*H104,2)</f>
        <v>0</v>
      </c>
      <c r="K104" s="205" t="s">
        <v>127</v>
      </c>
      <c r="L104" s="43"/>
      <c r="M104" s="210" t="s">
        <v>19</v>
      </c>
      <c r="N104" s="211" t="s">
        <v>43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128</v>
      </c>
      <c r="AT104" s="214" t="s">
        <v>123</v>
      </c>
      <c r="AU104" s="214" t="s">
        <v>82</v>
      </c>
      <c r="AY104" s="16" t="s">
        <v>121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128</v>
      </c>
      <c r="BM104" s="214" t="s">
        <v>148</v>
      </c>
    </row>
    <row r="105" s="2" customFormat="1">
      <c r="A105" s="37"/>
      <c r="B105" s="38"/>
      <c r="C105" s="39"/>
      <c r="D105" s="216" t="s">
        <v>130</v>
      </c>
      <c r="E105" s="39"/>
      <c r="F105" s="217" t="s">
        <v>149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130</v>
      </c>
      <c r="AU105" s="16" t="s">
        <v>82</v>
      </c>
    </row>
    <row r="106" s="13" customFormat="1">
      <c r="A106" s="13"/>
      <c r="B106" s="221"/>
      <c r="C106" s="222"/>
      <c r="D106" s="223" t="s">
        <v>132</v>
      </c>
      <c r="E106" s="222"/>
      <c r="F106" s="225" t="s">
        <v>150</v>
      </c>
      <c r="G106" s="222"/>
      <c r="H106" s="226">
        <v>432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2" t="s">
        <v>132</v>
      </c>
      <c r="AU106" s="232" t="s">
        <v>82</v>
      </c>
      <c r="AV106" s="13" t="s">
        <v>82</v>
      </c>
      <c r="AW106" s="13" t="s">
        <v>4</v>
      </c>
      <c r="AX106" s="13" t="s">
        <v>80</v>
      </c>
      <c r="AY106" s="232" t="s">
        <v>121</v>
      </c>
    </row>
    <row r="107" s="2" customFormat="1" ht="37.8" customHeight="1">
      <c r="A107" s="37"/>
      <c r="B107" s="38"/>
      <c r="C107" s="203" t="s">
        <v>151</v>
      </c>
      <c r="D107" s="203" t="s">
        <v>123</v>
      </c>
      <c r="E107" s="204" t="s">
        <v>152</v>
      </c>
      <c r="F107" s="205" t="s">
        <v>153</v>
      </c>
      <c r="G107" s="206" t="s">
        <v>154</v>
      </c>
      <c r="H107" s="207">
        <v>70</v>
      </c>
      <c r="I107" s="208"/>
      <c r="J107" s="209">
        <f>ROUND(I107*H107,2)</f>
        <v>0</v>
      </c>
      <c r="K107" s="205" t="s">
        <v>127</v>
      </c>
      <c r="L107" s="43"/>
      <c r="M107" s="210" t="s">
        <v>19</v>
      </c>
      <c r="N107" s="211" t="s">
        <v>43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128</v>
      </c>
      <c r="AT107" s="214" t="s">
        <v>123</v>
      </c>
      <c r="AU107" s="214" t="s">
        <v>82</v>
      </c>
      <c r="AY107" s="16" t="s">
        <v>121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80</v>
      </c>
      <c r="BK107" s="215">
        <f>ROUND(I107*H107,2)</f>
        <v>0</v>
      </c>
      <c r="BL107" s="16" t="s">
        <v>128</v>
      </c>
      <c r="BM107" s="214" t="s">
        <v>155</v>
      </c>
    </row>
    <row r="108" s="2" customFormat="1">
      <c r="A108" s="37"/>
      <c r="B108" s="38"/>
      <c r="C108" s="39"/>
      <c r="D108" s="216" t="s">
        <v>130</v>
      </c>
      <c r="E108" s="39"/>
      <c r="F108" s="217" t="s">
        <v>156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130</v>
      </c>
      <c r="AU108" s="16" t="s">
        <v>82</v>
      </c>
    </row>
    <row r="109" s="2" customFormat="1" ht="44.25" customHeight="1">
      <c r="A109" s="37"/>
      <c r="B109" s="38"/>
      <c r="C109" s="203" t="s">
        <v>157</v>
      </c>
      <c r="D109" s="203" t="s">
        <v>123</v>
      </c>
      <c r="E109" s="204" t="s">
        <v>158</v>
      </c>
      <c r="F109" s="205" t="s">
        <v>159</v>
      </c>
      <c r="G109" s="206" t="s">
        <v>160</v>
      </c>
      <c r="H109" s="207">
        <v>86.400000000000006</v>
      </c>
      <c r="I109" s="208"/>
      <c r="J109" s="209">
        <f>ROUND(I109*H109,2)</f>
        <v>0</v>
      </c>
      <c r="K109" s="205" t="s">
        <v>127</v>
      </c>
      <c r="L109" s="43"/>
      <c r="M109" s="210" t="s">
        <v>19</v>
      </c>
      <c r="N109" s="211" t="s">
        <v>43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128</v>
      </c>
      <c r="AT109" s="214" t="s">
        <v>123</v>
      </c>
      <c r="AU109" s="214" t="s">
        <v>82</v>
      </c>
      <c r="AY109" s="16" t="s">
        <v>121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80</v>
      </c>
      <c r="BK109" s="215">
        <f>ROUND(I109*H109,2)</f>
        <v>0</v>
      </c>
      <c r="BL109" s="16" t="s">
        <v>128</v>
      </c>
      <c r="BM109" s="214" t="s">
        <v>161</v>
      </c>
    </row>
    <row r="110" s="2" customFormat="1">
      <c r="A110" s="37"/>
      <c r="B110" s="38"/>
      <c r="C110" s="39"/>
      <c r="D110" s="216" t="s">
        <v>130</v>
      </c>
      <c r="E110" s="39"/>
      <c r="F110" s="217" t="s">
        <v>162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130</v>
      </c>
      <c r="AU110" s="16" t="s">
        <v>82</v>
      </c>
    </row>
    <row r="111" s="13" customFormat="1">
      <c r="A111" s="13"/>
      <c r="B111" s="221"/>
      <c r="C111" s="222"/>
      <c r="D111" s="223" t="s">
        <v>132</v>
      </c>
      <c r="E111" s="222"/>
      <c r="F111" s="225" t="s">
        <v>163</v>
      </c>
      <c r="G111" s="222"/>
      <c r="H111" s="226">
        <v>86.400000000000006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2" t="s">
        <v>132</v>
      </c>
      <c r="AU111" s="232" t="s">
        <v>82</v>
      </c>
      <c r="AV111" s="13" t="s">
        <v>82</v>
      </c>
      <c r="AW111" s="13" t="s">
        <v>4</v>
      </c>
      <c r="AX111" s="13" t="s">
        <v>80</v>
      </c>
      <c r="AY111" s="232" t="s">
        <v>121</v>
      </c>
    </row>
    <row r="112" s="2" customFormat="1" ht="44.25" customHeight="1">
      <c r="A112" s="37"/>
      <c r="B112" s="38"/>
      <c r="C112" s="203" t="s">
        <v>164</v>
      </c>
      <c r="D112" s="203" t="s">
        <v>123</v>
      </c>
      <c r="E112" s="204" t="s">
        <v>165</v>
      </c>
      <c r="F112" s="205" t="s">
        <v>166</v>
      </c>
      <c r="G112" s="206" t="s">
        <v>126</v>
      </c>
      <c r="H112" s="207">
        <v>1.7</v>
      </c>
      <c r="I112" s="208"/>
      <c r="J112" s="209">
        <f>ROUND(I112*H112,2)</f>
        <v>0</v>
      </c>
      <c r="K112" s="205" t="s">
        <v>127</v>
      </c>
      <c r="L112" s="43"/>
      <c r="M112" s="210" t="s">
        <v>19</v>
      </c>
      <c r="N112" s="211" t="s">
        <v>43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128</v>
      </c>
      <c r="AT112" s="214" t="s">
        <v>123</v>
      </c>
      <c r="AU112" s="214" t="s">
        <v>82</v>
      </c>
      <c r="AY112" s="16" t="s">
        <v>121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80</v>
      </c>
      <c r="BK112" s="215">
        <f>ROUND(I112*H112,2)</f>
        <v>0</v>
      </c>
      <c r="BL112" s="16" t="s">
        <v>128</v>
      </c>
      <c r="BM112" s="214" t="s">
        <v>167</v>
      </c>
    </row>
    <row r="113" s="2" customFormat="1">
      <c r="A113" s="37"/>
      <c r="B113" s="38"/>
      <c r="C113" s="39"/>
      <c r="D113" s="216" t="s">
        <v>130</v>
      </c>
      <c r="E113" s="39"/>
      <c r="F113" s="217" t="s">
        <v>168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130</v>
      </c>
      <c r="AU113" s="16" t="s">
        <v>82</v>
      </c>
    </row>
    <row r="114" s="13" customFormat="1">
      <c r="A114" s="13"/>
      <c r="B114" s="221"/>
      <c r="C114" s="222"/>
      <c r="D114" s="223" t="s">
        <v>132</v>
      </c>
      <c r="E114" s="224" t="s">
        <v>19</v>
      </c>
      <c r="F114" s="225" t="s">
        <v>169</v>
      </c>
      <c r="G114" s="222"/>
      <c r="H114" s="226">
        <v>1.7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2" t="s">
        <v>132</v>
      </c>
      <c r="AU114" s="232" t="s">
        <v>82</v>
      </c>
      <c r="AV114" s="13" t="s">
        <v>82</v>
      </c>
      <c r="AW114" s="13" t="s">
        <v>34</v>
      </c>
      <c r="AX114" s="13" t="s">
        <v>72</v>
      </c>
      <c r="AY114" s="232" t="s">
        <v>121</v>
      </c>
    </row>
    <row r="115" s="14" customFormat="1">
      <c r="A115" s="14"/>
      <c r="B115" s="233"/>
      <c r="C115" s="234"/>
      <c r="D115" s="223" t="s">
        <v>132</v>
      </c>
      <c r="E115" s="235" t="s">
        <v>19</v>
      </c>
      <c r="F115" s="236" t="s">
        <v>134</v>
      </c>
      <c r="G115" s="234"/>
      <c r="H115" s="237">
        <v>1.7</v>
      </c>
      <c r="I115" s="238"/>
      <c r="J115" s="234"/>
      <c r="K115" s="234"/>
      <c r="L115" s="239"/>
      <c r="M115" s="240"/>
      <c r="N115" s="241"/>
      <c r="O115" s="241"/>
      <c r="P115" s="241"/>
      <c r="Q115" s="241"/>
      <c r="R115" s="241"/>
      <c r="S115" s="241"/>
      <c r="T115" s="24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3" t="s">
        <v>132</v>
      </c>
      <c r="AU115" s="243" t="s">
        <v>82</v>
      </c>
      <c r="AV115" s="14" t="s">
        <v>128</v>
      </c>
      <c r="AW115" s="14" t="s">
        <v>34</v>
      </c>
      <c r="AX115" s="14" t="s">
        <v>80</v>
      </c>
      <c r="AY115" s="243" t="s">
        <v>121</v>
      </c>
    </row>
    <row r="116" s="2" customFormat="1" ht="66.75" customHeight="1">
      <c r="A116" s="37"/>
      <c r="B116" s="38"/>
      <c r="C116" s="203" t="s">
        <v>170</v>
      </c>
      <c r="D116" s="203" t="s">
        <v>123</v>
      </c>
      <c r="E116" s="204" t="s">
        <v>171</v>
      </c>
      <c r="F116" s="205" t="s">
        <v>172</v>
      </c>
      <c r="G116" s="206" t="s">
        <v>126</v>
      </c>
      <c r="H116" s="207">
        <v>4.7999999999999998</v>
      </c>
      <c r="I116" s="208"/>
      <c r="J116" s="209">
        <f>ROUND(I116*H116,2)</f>
        <v>0</v>
      </c>
      <c r="K116" s="205" t="s">
        <v>127</v>
      </c>
      <c r="L116" s="43"/>
      <c r="M116" s="210" t="s">
        <v>19</v>
      </c>
      <c r="N116" s="211" t="s">
        <v>43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128</v>
      </c>
      <c r="AT116" s="214" t="s">
        <v>123</v>
      </c>
      <c r="AU116" s="214" t="s">
        <v>82</v>
      </c>
      <c r="AY116" s="16" t="s">
        <v>121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80</v>
      </c>
      <c r="BK116" s="215">
        <f>ROUND(I116*H116,2)</f>
        <v>0</v>
      </c>
      <c r="BL116" s="16" t="s">
        <v>128</v>
      </c>
      <c r="BM116" s="214" t="s">
        <v>173</v>
      </c>
    </row>
    <row r="117" s="2" customFormat="1">
      <c r="A117" s="37"/>
      <c r="B117" s="38"/>
      <c r="C117" s="39"/>
      <c r="D117" s="216" t="s">
        <v>130</v>
      </c>
      <c r="E117" s="39"/>
      <c r="F117" s="217" t="s">
        <v>174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130</v>
      </c>
      <c r="AU117" s="16" t="s">
        <v>82</v>
      </c>
    </row>
    <row r="118" s="13" customFormat="1">
      <c r="A118" s="13"/>
      <c r="B118" s="221"/>
      <c r="C118" s="222"/>
      <c r="D118" s="223" t="s">
        <v>132</v>
      </c>
      <c r="E118" s="224" t="s">
        <v>19</v>
      </c>
      <c r="F118" s="225" t="s">
        <v>175</v>
      </c>
      <c r="G118" s="222"/>
      <c r="H118" s="226">
        <v>4.7999999999999998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132</v>
      </c>
      <c r="AU118" s="232" t="s">
        <v>82</v>
      </c>
      <c r="AV118" s="13" t="s">
        <v>82</v>
      </c>
      <c r="AW118" s="13" t="s">
        <v>34</v>
      </c>
      <c r="AX118" s="13" t="s">
        <v>72</v>
      </c>
      <c r="AY118" s="232" t="s">
        <v>121</v>
      </c>
    </row>
    <row r="119" s="14" customFormat="1">
      <c r="A119" s="14"/>
      <c r="B119" s="233"/>
      <c r="C119" s="234"/>
      <c r="D119" s="223" t="s">
        <v>132</v>
      </c>
      <c r="E119" s="235" t="s">
        <v>19</v>
      </c>
      <c r="F119" s="236" t="s">
        <v>134</v>
      </c>
      <c r="G119" s="234"/>
      <c r="H119" s="237">
        <v>4.7999999999999998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3" t="s">
        <v>132</v>
      </c>
      <c r="AU119" s="243" t="s">
        <v>82</v>
      </c>
      <c r="AV119" s="14" t="s">
        <v>128</v>
      </c>
      <c r="AW119" s="14" t="s">
        <v>34</v>
      </c>
      <c r="AX119" s="14" t="s">
        <v>80</v>
      </c>
      <c r="AY119" s="243" t="s">
        <v>121</v>
      </c>
    </row>
    <row r="120" s="2" customFormat="1" ht="16.5" customHeight="1">
      <c r="A120" s="37"/>
      <c r="B120" s="38"/>
      <c r="C120" s="244" t="s">
        <v>176</v>
      </c>
      <c r="D120" s="244" t="s">
        <v>177</v>
      </c>
      <c r="E120" s="245" t="s">
        <v>178</v>
      </c>
      <c r="F120" s="246" t="s">
        <v>179</v>
      </c>
      <c r="G120" s="247" t="s">
        <v>160</v>
      </c>
      <c r="H120" s="248">
        <v>9.5999999999999996</v>
      </c>
      <c r="I120" s="249"/>
      <c r="J120" s="250">
        <f>ROUND(I120*H120,2)</f>
        <v>0</v>
      </c>
      <c r="K120" s="246" t="s">
        <v>127</v>
      </c>
      <c r="L120" s="251"/>
      <c r="M120" s="252" t="s">
        <v>19</v>
      </c>
      <c r="N120" s="253" t="s">
        <v>43</v>
      </c>
      <c r="O120" s="83"/>
      <c r="P120" s="212">
        <f>O120*H120</f>
        <v>0</v>
      </c>
      <c r="Q120" s="212">
        <v>1</v>
      </c>
      <c r="R120" s="212">
        <f>Q120*H120</f>
        <v>9.5999999999999996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170</v>
      </c>
      <c r="AT120" s="214" t="s">
        <v>177</v>
      </c>
      <c r="AU120" s="214" t="s">
        <v>82</v>
      </c>
      <c r="AY120" s="16" t="s">
        <v>121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80</v>
      </c>
      <c r="BK120" s="215">
        <f>ROUND(I120*H120,2)</f>
        <v>0</v>
      </c>
      <c r="BL120" s="16" t="s">
        <v>128</v>
      </c>
      <c r="BM120" s="214" t="s">
        <v>180</v>
      </c>
    </row>
    <row r="121" s="13" customFormat="1">
      <c r="A121" s="13"/>
      <c r="B121" s="221"/>
      <c r="C121" s="222"/>
      <c r="D121" s="223" t="s">
        <v>132</v>
      </c>
      <c r="E121" s="222"/>
      <c r="F121" s="225" t="s">
        <v>181</v>
      </c>
      <c r="G121" s="222"/>
      <c r="H121" s="226">
        <v>9.5999999999999996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2" t="s">
        <v>132</v>
      </c>
      <c r="AU121" s="232" t="s">
        <v>82</v>
      </c>
      <c r="AV121" s="13" t="s">
        <v>82</v>
      </c>
      <c r="AW121" s="13" t="s">
        <v>4</v>
      </c>
      <c r="AX121" s="13" t="s">
        <v>80</v>
      </c>
      <c r="AY121" s="232" t="s">
        <v>121</v>
      </c>
    </row>
    <row r="122" s="2" customFormat="1" ht="24.15" customHeight="1">
      <c r="A122" s="37"/>
      <c r="B122" s="38"/>
      <c r="C122" s="203" t="s">
        <v>182</v>
      </c>
      <c r="D122" s="203" t="s">
        <v>123</v>
      </c>
      <c r="E122" s="204" t="s">
        <v>183</v>
      </c>
      <c r="F122" s="205" t="s">
        <v>184</v>
      </c>
      <c r="G122" s="206" t="s">
        <v>154</v>
      </c>
      <c r="H122" s="207">
        <v>115</v>
      </c>
      <c r="I122" s="208"/>
      <c r="J122" s="209">
        <f>ROUND(I122*H122,2)</f>
        <v>0</v>
      </c>
      <c r="K122" s="205" t="s">
        <v>127</v>
      </c>
      <c r="L122" s="43"/>
      <c r="M122" s="210" t="s">
        <v>19</v>
      </c>
      <c r="N122" s="211" t="s">
        <v>43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128</v>
      </c>
      <c r="AT122" s="214" t="s">
        <v>123</v>
      </c>
      <c r="AU122" s="214" t="s">
        <v>82</v>
      </c>
      <c r="AY122" s="16" t="s">
        <v>121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80</v>
      </c>
      <c r="BK122" s="215">
        <f>ROUND(I122*H122,2)</f>
        <v>0</v>
      </c>
      <c r="BL122" s="16" t="s">
        <v>128</v>
      </c>
      <c r="BM122" s="214" t="s">
        <v>185</v>
      </c>
    </row>
    <row r="123" s="2" customFormat="1">
      <c r="A123" s="37"/>
      <c r="B123" s="38"/>
      <c r="C123" s="39"/>
      <c r="D123" s="216" t="s">
        <v>130</v>
      </c>
      <c r="E123" s="39"/>
      <c r="F123" s="217" t="s">
        <v>186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130</v>
      </c>
      <c r="AU123" s="16" t="s">
        <v>82</v>
      </c>
    </row>
    <row r="124" s="13" customFormat="1">
      <c r="A124" s="13"/>
      <c r="B124" s="221"/>
      <c r="C124" s="222"/>
      <c r="D124" s="223" t="s">
        <v>132</v>
      </c>
      <c r="E124" s="224" t="s">
        <v>19</v>
      </c>
      <c r="F124" s="225" t="s">
        <v>187</v>
      </c>
      <c r="G124" s="222"/>
      <c r="H124" s="226">
        <v>115</v>
      </c>
      <c r="I124" s="227"/>
      <c r="J124" s="222"/>
      <c r="K124" s="222"/>
      <c r="L124" s="228"/>
      <c r="M124" s="229"/>
      <c r="N124" s="230"/>
      <c r="O124" s="230"/>
      <c r="P124" s="230"/>
      <c r="Q124" s="230"/>
      <c r="R124" s="230"/>
      <c r="S124" s="230"/>
      <c r="T124" s="23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2" t="s">
        <v>132</v>
      </c>
      <c r="AU124" s="232" t="s">
        <v>82</v>
      </c>
      <c r="AV124" s="13" t="s">
        <v>82</v>
      </c>
      <c r="AW124" s="13" t="s">
        <v>34</v>
      </c>
      <c r="AX124" s="13" t="s">
        <v>72</v>
      </c>
      <c r="AY124" s="232" t="s">
        <v>121</v>
      </c>
    </row>
    <row r="125" s="14" customFormat="1">
      <c r="A125" s="14"/>
      <c r="B125" s="233"/>
      <c r="C125" s="234"/>
      <c r="D125" s="223" t="s">
        <v>132</v>
      </c>
      <c r="E125" s="235" t="s">
        <v>19</v>
      </c>
      <c r="F125" s="236" t="s">
        <v>134</v>
      </c>
      <c r="G125" s="234"/>
      <c r="H125" s="237">
        <v>115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3" t="s">
        <v>132</v>
      </c>
      <c r="AU125" s="243" t="s">
        <v>82</v>
      </c>
      <c r="AV125" s="14" t="s">
        <v>128</v>
      </c>
      <c r="AW125" s="14" t="s">
        <v>34</v>
      </c>
      <c r="AX125" s="14" t="s">
        <v>80</v>
      </c>
      <c r="AY125" s="243" t="s">
        <v>121</v>
      </c>
    </row>
    <row r="126" s="2" customFormat="1" ht="49.05" customHeight="1">
      <c r="A126" s="37"/>
      <c r="B126" s="38"/>
      <c r="C126" s="203" t="s">
        <v>188</v>
      </c>
      <c r="D126" s="203" t="s">
        <v>123</v>
      </c>
      <c r="E126" s="204" t="s">
        <v>189</v>
      </c>
      <c r="F126" s="205" t="s">
        <v>190</v>
      </c>
      <c r="G126" s="206" t="s">
        <v>154</v>
      </c>
      <c r="H126" s="207">
        <v>10</v>
      </c>
      <c r="I126" s="208"/>
      <c r="J126" s="209">
        <f>ROUND(I126*H126,2)</f>
        <v>0</v>
      </c>
      <c r="K126" s="205" t="s">
        <v>127</v>
      </c>
      <c r="L126" s="43"/>
      <c r="M126" s="210" t="s">
        <v>19</v>
      </c>
      <c r="N126" s="211" t="s">
        <v>43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128</v>
      </c>
      <c r="AT126" s="214" t="s">
        <v>123</v>
      </c>
      <c r="AU126" s="214" t="s">
        <v>82</v>
      </c>
      <c r="AY126" s="16" t="s">
        <v>121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80</v>
      </c>
      <c r="BK126" s="215">
        <f>ROUND(I126*H126,2)</f>
        <v>0</v>
      </c>
      <c r="BL126" s="16" t="s">
        <v>128</v>
      </c>
      <c r="BM126" s="214" t="s">
        <v>191</v>
      </c>
    </row>
    <row r="127" s="2" customFormat="1">
      <c r="A127" s="37"/>
      <c r="B127" s="38"/>
      <c r="C127" s="39"/>
      <c r="D127" s="216" t="s">
        <v>130</v>
      </c>
      <c r="E127" s="39"/>
      <c r="F127" s="217" t="s">
        <v>192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130</v>
      </c>
      <c r="AU127" s="16" t="s">
        <v>82</v>
      </c>
    </row>
    <row r="128" s="12" customFormat="1" ht="22.8" customHeight="1">
      <c r="A128" s="12"/>
      <c r="B128" s="187"/>
      <c r="C128" s="188"/>
      <c r="D128" s="189" t="s">
        <v>71</v>
      </c>
      <c r="E128" s="201" t="s">
        <v>82</v>
      </c>
      <c r="F128" s="201" t="s">
        <v>193</v>
      </c>
      <c r="G128" s="188"/>
      <c r="H128" s="188"/>
      <c r="I128" s="191"/>
      <c r="J128" s="202">
        <f>BK128</f>
        <v>0</v>
      </c>
      <c r="K128" s="188"/>
      <c r="L128" s="193"/>
      <c r="M128" s="194"/>
      <c r="N128" s="195"/>
      <c r="O128" s="195"/>
      <c r="P128" s="196">
        <f>SUM(P129:P138)</f>
        <v>0</v>
      </c>
      <c r="Q128" s="195"/>
      <c r="R128" s="196">
        <f>SUM(R129:R138)</f>
        <v>4.0277023999999999</v>
      </c>
      <c r="S128" s="195"/>
      <c r="T128" s="197">
        <f>SUM(T129:T138)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8" t="s">
        <v>80</v>
      </c>
      <c r="AT128" s="199" t="s">
        <v>71</v>
      </c>
      <c r="AU128" s="199" t="s">
        <v>80</v>
      </c>
      <c r="AY128" s="198" t="s">
        <v>121</v>
      </c>
      <c r="BK128" s="200">
        <f>SUM(BK129:BK138)</f>
        <v>0</v>
      </c>
    </row>
    <row r="129" s="2" customFormat="1" ht="24.15" customHeight="1">
      <c r="A129" s="37"/>
      <c r="B129" s="38"/>
      <c r="C129" s="203" t="s">
        <v>8</v>
      </c>
      <c r="D129" s="203" t="s">
        <v>123</v>
      </c>
      <c r="E129" s="204" t="s">
        <v>194</v>
      </c>
      <c r="F129" s="205" t="s">
        <v>195</v>
      </c>
      <c r="G129" s="206" t="s">
        <v>126</v>
      </c>
      <c r="H129" s="207">
        <v>1.6000000000000001</v>
      </c>
      <c r="I129" s="208"/>
      <c r="J129" s="209">
        <f>ROUND(I129*H129,2)</f>
        <v>0</v>
      </c>
      <c r="K129" s="205" t="s">
        <v>127</v>
      </c>
      <c r="L129" s="43"/>
      <c r="M129" s="210" t="s">
        <v>19</v>
      </c>
      <c r="N129" s="211" t="s">
        <v>43</v>
      </c>
      <c r="O129" s="83"/>
      <c r="P129" s="212">
        <f>O129*H129</f>
        <v>0</v>
      </c>
      <c r="Q129" s="212">
        <v>2.5018699999999998</v>
      </c>
      <c r="R129" s="212">
        <f>Q129*H129</f>
        <v>4.0029919999999999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128</v>
      </c>
      <c r="AT129" s="214" t="s">
        <v>123</v>
      </c>
      <c r="AU129" s="214" t="s">
        <v>82</v>
      </c>
      <c r="AY129" s="16" t="s">
        <v>121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80</v>
      </c>
      <c r="BK129" s="215">
        <f>ROUND(I129*H129,2)</f>
        <v>0</v>
      </c>
      <c r="BL129" s="16" t="s">
        <v>128</v>
      </c>
      <c r="BM129" s="214" t="s">
        <v>196</v>
      </c>
    </row>
    <row r="130" s="2" customFormat="1">
      <c r="A130" s="37"/>
      <c r="B130" s="38"/>
      <c r="C130" s="39"/>
      <c r="D130" s="216" t="s">
        <v>130</v>
      </c>
      <c r="E130" s="39"/>
      <c r="F130" s="217" t="s">
        <v>197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130</v>
      </c>
      <c r="AU130" s="16" t="s">
        <v>82</v>
      </c>
    </row>
    <row r="131" s="13" customFormat="1">
      <c r="A131" s="13"/>
      <c r="B131" s="221"/>
      <c r="C131" s="222"/>
      <c r="D131" s="223" t="s">
        <v>132</v>
      </c>
      <c r="E131" s="224" t="s">
        <v>19</v>
      </c>
      <c r="F131" s="225" t="s">
        <v>198</v>
      </c>
      <c r="G131" s="222"/>
      <c r="H131" s="226">
        <v>1.6000000000000001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2" t="s">
        <v>132</v>
      </c>
      <c r="AU131" s="232" t="s">
        <v>82</v>
      </c>
      <c r="AV131" s="13" t="s">
        <v>82</v>
      </c>
      <c r="AW131" s="13" t="s">
        <v>34</v>
      </c>
      <c r="AX131" s="13" t="s">
        <v>72</v>
      </c>
      <c r="AY131" s="232" t="s">
        <v>121</v>
      </c>
    </row>
    <row r="132" s="14" customFormat="1">
      <c r="A132" s="14"/>
      <c r="B132" s="233"/>
      <c r="C132" s="234"/>
      <c r="D132" s="223" t="s">
        <v>132</v>
      </c>
      <c r="E132" s="235" t="s">
        <v>19</v>
      </c>
      <c r="F132" s="236" t="s">
        <v>134</v>
      </c>
      <c r="G132" s="234"/>
      <c r="H132" s="237">
        <v>1.6000000000000001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3" t="s">
        <v>132</v>
      </c>
      <c r="AU132" s="243" t="s">
        <v>82</v>
      </c>
      <c r="AV132" s="14" t="s">
        <v>128</v>
      </c>
      <c r="AW132" s="14" t="s">
        <v>34</v>
      </c>
      <c r="AX132" s="14" t="s">
        <v>80</v>
      </c>
      <c r="AY132" s="243" t="s">
        <v>121</v>
      </c>
    </row>
    <row r="133" s="2" customFormat="1" ht="16.5" customHeight="1">
      <c r="A133" s="37"/>
      <c r="B133" s="38"/>
      <c r="C133" s="203" t="s">
        <v>199</v>
      </c>
      <c r="D133" s="203" t="s">
        <v>123</v>
      </c>
      <c r="E133" s="204" t="s">
        <v>200</v>
      </c>
      <c r="F133" s="205" t="s">
        <v>201</v>
      </c>
      <c r="G133" s="206" t="s">
        <v>154</v>
      </c>
      <c r="H133" s="207">
        <v>9.3599999999999994</v>
      </c>
      <c r="I133" s="208"/>
      <c r="J133" s="209">
        <f>ROUND(I133*H133,2)</f>
        <v>0</v>
      </c>
      <c r="K133" s="205" t="s">
        <v>127</v>
      </c>
      <c r="L133" s="43"/>
      <c r="M133" s="210" t="s">
        <v>19</v>
      </c>
      <c r="N133" s="211" t="s">
        <v>43</v>
      </c>
      <c r="O133" s="83"/>
      <c r="P133" s="212">
        <f>O133*H133</f>
        <v>0</v>
      </c>
      <c r="Q133" s="212">
        <v>0.00264</v>
      </c>
      <c r="R133" s="212">
        <f>Q133*H133</f>
        <v>0.024710399999999997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128</v>
      </c>
      <c r="AT133" s="214" t="s">
        <v>123</v>
      </c>
      <c r="AU133" s="214" t="s">
        <v>82</v>
      </c>
      <c r="AY133" s="16" t="s">
        <v>121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80</v>
      </c>
      <c r="BK133" s="215">
        <f>ROUND(I133*H133,2)</f>
        <v>0</v>
      </c>
      <c r="BL133" s="16" t="s">
        <v>128</v>
      </c>
      <c r="BM133" s="214" t="s">
        <v>202</v>
      </c>
    </row>
    <row r="134" s="2" customFormat="1">
      <c r="A134" s="37"/>
      <c r="B134" s="38"/>
      <c r="C134" s="39"/>
      <c r="D134" s="216" t="s">
        <v>130</v>
      </c>
      <c r="E134" s="39"/>
      <c r="F134" s="217" t="s">
        <v>203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130</v>
      </c>
      <c r="AU134" s="16" t="s">
        <v>82</v>
      </c>
    </row>
    <row r="135" s="13" customFormat="1">
      <c r="A135" s="13"/>
      <c r="B135" s="221"/>
      <c r="C135" s="222"/>
      <c r="D135" s="223" t="s">
        <v>132</v>
      </c>
      <c r="E135" s="224" t="s">
        <v>19</v>
      </c>
      <c r="F135" s="225" t="s">
        <v>204</v>
      </c>
      <c r="G135" s="222"/>
      <c r="H135" s="226">
        <v>9.3599999999999994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132</v>
      </c>
      <c r="AU135" s="232" t="s">
        <v>82</v>
      </c>
      <c r="AV135" s="13" t="s">
        <v>82</v>
      </c>
      <c r="AW135" s="13" t="s">
        <v>34</v>
      </c>
      <c r="AX135" s="13" t="s">
        <v>72</v>
      </c>
      <c r="AY135" s="232" t="s">
        <v>121</v>
      </c>
    </row>
    <row r="136" s="14" customFormat="1">
      <c r="A136" s="14"/>
      <c r="B136" s="233"/>
      <c r="C136" s="234"/>
      <c r="D136" s="223" t="s">
        <v>132</v>
      </c>
      <c r="E136" s="235" t="s">
        <v>19</v>
      </c>
      <c r="F136" s="236" t="s">
        <v>134</v>
      </c>
      <c r="G136" s="234"/>
      <c r="H136" s="237">
        <v>9.3599999999999994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3" t="s">
        <v>132</v>
      </c>
      <c r="AU136" s="243" t="s">
        <v>82</v>
      </c>
      <c r="AV136" s="14" t="s">
        <v>128</v>
      </c>
      <c r="AW136" s="14" t="s">
        <v>34</v>
      </c>
      <c r="AX136" s="14" t="s">
        <v>80</v>
      </c>
      <c r="AY136" s="243" t="s">
        <v>121</v>
      </c>
    </row>
    <row r="137" s="2" customFormat="1" ht="16.5" customHeight="1">
      <c r="A137" s="37"/>
      <c r="B137" s="38"/>
      <c r="C137" s="203" t="s">
        <v>205</v>
      </c>
      <c r="D137" s="203" t="s">
        <v>123</v>
      </c>
      <c r="E137" s="204" t="s">
        <v>206</v>
      </c>
      <c r="F137" s="205" t="s">
        <v>207</v>
      </c>
      <c r="G137" s="206" t="s">
        <v>154</v>
      </c>
      <c r="H137" s="207">
        <v>9.3599999999999994</v>
      </c>
      <c r="I137" s="208"/>
      <c r="J137" s="209">
        <f>ROUND(I137*H137,2)</f>
        <v>0</v>
      </c>
      <c r="K137" s="205" t="s">
        <v>127</v>
      </c>
      <c r="L137" s="43"/>
      <c r="M137" s="210" t="s">
        <v>19</v>
      </c>
      <c r="N137" s="211" t="s">
        <v>43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128</v>
      </c>
      <c r="AT137" s="214" t="s">
        <v>123</v>
      </c>
      <c r="AU137" s="214" t="s">
        <v>82</v>
      </c>
      <c r="AY137" s="16" t="s">
        <v>121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80</v>
      </c>
      <c r="BK137" s="215">
        <f>ROUND(I137*H137,2)</f>
        <v>0</v>
      </c>
      <c r="BL137" s="16" t="s">
        <v>128</v>
      </c>
      <c r="BM137" s="214" t="s">
        <v>208</v>
      </c>
    </row>
    <row r="138" s="2" customFormat="1">
      <c r="A138" s="37"/>
      <c r="B138" s="38"/>
      <c r="C138" s="39"/>
      <c r="D138" s="216" t="s">
        <v>130</v>
      </c>
      <c r="E138" s="39"/>
      <c r="F138" s="217" t="s">
        <v>209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130</v>
      </c>
      <c r="AU138" s="16" t="s">
        <v>82</v>
      </c>
    </row>
    <row r="139" s="12" customFormat="1" ht="22.8" customHeight="1">
      <c r="A139" s="12"/>
      <c r="B139" s="187"/>
      <c r="C139" s="188"/>
      <c r="D139" s="189" t="s">
        <v>71</v>
      </c>
      <c r="E139" s="201" t="s">
        <v>128</v>
      </c>
      <c r="F139" s="201" t="s">
        <v>210</v>
      </c>
      <c r="G139" s="188"/>
      <c r="H139" s="188"/>
      <c r="I139" s="191"/>
      <c r="J139" s="202">
        <f>BK139</f>
        <v>0</v>
      </c>
      <c r="K139" s="188"/>
      <c r="L139" s="193"/>
      <c r="M139" s="194"/>
      <c r="N139" s="195"/>
      <c r="O139" s="195"/>
      <c r="P139" s="196">
        <f>SUM(P140:P152)</f>
        <v>0</v>
      </c>
      <c r="Q139" s="195"/>
      <c r="R139" s="196">
        <f>SUM(R140:R152)</f>
        <v>3.04</v>
      </c>
      <c r="S139" s="195"/>
      <c r="T139" s="197">
        <f>SUM(T140:T152)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8" t="s">
        <v>80</v>
      </c>
      <c r="AT139" s="199" t="s">
        <v>71</v>
      </c>
      <c r="AU139" s="199" t="s">
        <v>80</v>
      </c>
      <c r="AY139" s="198" t="s">
        <v>121</v>
      </c>
      <c r="BK139" s="200">
        <f>SUM(BK140:BK152)</f>
        <v>0</v>
      </c>
    </row>
    <row r="140" s="2" customFormat="1" ht="24.15" customHeight="1">
      <c r="A140" s="37"/>
      <c r="B140" s="38"/>
      <c r="C140" s="203" t="s">
        <v>211</v>
      </c>
      <c r="D140" s="203" t="s">
        <v>123</v>
      </c>
      <c r="E140" s="204" t="s">
        <v>212</v>
      </c>
      <c r="F140" s="205" t="s">
        <v>213</v>
      </c>
      <c r="G140" s="206" t="s">
        <v>154</v>
      </c>
      <c r="H140" s="207">
        <v>0.20000000000000001</v>
      </c>
      <c r="I140" s="208"/>
      <c r="J140" s="209">
        <f>ROUND(I140*H140,2)</f>
        <v>0</v>
      </c>
      <c r="K140" s="205" t="s">
        <v>127</v>
      </c>
      <c r="L140" s="43"/>
      <c r="M140" s="210" t="s">
        <v>19</v>
      </c>
      <c r="N140" s="211" t="s">
        <v>43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128</v>
      </c>
      <c r="AT140" s="214" t="s">
        <v>123</v>
      </c>
      <c r="AU140" s="214" t="s">
        <v>82</v>
      </c>
      <c r="AY140" s="16" t="s">
        <v>121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80</v>
      </c>
      <c r="BK140" s="215">
        <f>ROUND(I140*H140,2)</f>
        <v>0</v>
      </c>
      <c r="BL140" s="16" t="s">
        <v>128</v>
      </c>
      <c r="BM140" s="214" t="s">
        <v>214</v>
      </c>
    </row>
    <row r="141" s="2" customFormat="1">
      <c r="A141" s="37"/>
      <c r="B141" s="38"/>
      <c r="C141" s="39"/>
      <c r="D141" s="216" t="s">
        <v>130</v>
      </c>
      <c r="E141" s="39"/>
      <c r="F141" s="217" t="s">
        <v>215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82</v>
      </c>
    </row>
    <row r="142" s="13" customFormat="1">
      <c r="A142" s="13"/>
      <c r="B142" s="221"/>
      <c r="C142" s="222"/>
      <c r="D142" s="223" t="s">
        <v>132</v>
      </c>
      <c r="E142" s="224" t="s">
        <v>19</v>
      </c>
      <c r="F142" s="225" t="s">
        <v>216</v>
      </c>
      <c r="G142" s="222"/>
      <c r="H142" s="226">
        <v>0.20000000000000001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132</v>
      </c>
      <c r="AU142" s="232" t="s">
        <v>82</v>
      </c>
      <c r="AV142" s="13" t="s">
        <v>82</v>
      </c>
      <c r="AW142" s="13" t="s">
        <v>34</v>
      </c>
      <c r="AX142" s="13" t="s">
        <v>72</v>
      </c>
      <c r="AY142" s="232" t="s">
        <v>121</v>
      </c>
    </row>
    <row r="143" s="14" customFormat="1">
      <c r="A143" s="14"/>
      <c r="B143" s="233"/>
      <c r="C143" s="234"/>
      <c r="D143" s="223" t="s">
        <v>132</v>
      </c>
      <c r="E143" s="235" t="s">
        <v>19</v>
      </c>
      <c r="F143" s="236" t="s">
        <v>134</v>
      </c>
      <c r="G143" s="234"/>
      <c r="H143" s="237">
        <v>0.20000000000000001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3" t="s">
        <v>132</v>
      </c>
      <c r="AU143" s="243" t="s">
        <v>82</v>
      </c>
      <c r="AV143" s="14" t="s">
        <v>128</v>
      </c>
      <c r="AW143" s="14" t="s">
        <v>34</v>
      </c>
      <c r="AX143" s="14" t="s">
        <v>80</v>
      </c>
      <c r="AY143" s="243" t="s">
        <v>121</v>
      </c>
    </row>
    <row r="144" s="2" customFormat="1" ht="24.15" customHeight="1">
      <c r="A144" s="37"/>
      <c r="B144" s="38"/>
      <c r="C144" s="203" t="s">
        <v>217</v>
      </c>
      <c r="D144" s="203" t="s">
        <v>123</v>
      </c>
      <c r="E144" s="204" t="s">
        <v>218</v>
      </c>
      <c r="F144" s="205" t="s">
        <v>219</v>
      </c>
      <c r="G144" s="206" t="s">
        <v>154</v>
      </c>
      <c r="H144" s="207">
        <v>7.5999999999999996</v>
      </c>
      <c r="I144" s="208"/>
      <c r="J144" s="209">
        <f>ROUND(I144*H144,2)</f>
        <v>0</v>
      </c>
      <c r="K144" s="205" t="s">
        <v>127</v>
      </c>
      <c r="L144" s="43"/>
      <c r="M144" s="210" t="s">
        <v>19</v>
      </c>
      <c r="N144" s="211" t="s">
        <v>43</v>
      </c>
      <c r="O144" s="83"/>
      <c r="P144" s="212">
        <f>O144*H144</f>
        <v>0</v>
      </c>
      <c r="Q144" s="212">
        <v>0.40000000000000002</v>
      </c>
      <c r="R144" s="212">
        <f>Q144*H144</f>
        <v>3.04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128</v>
      </c>
      <c r="AT144" s="214" t="s">
        <v>123</v>
      </c>
      <c r="AU144" s="214" t="s">
        <v>82</v>
      </c>
      <c r="AY144" s="16" t="s">
        <v>121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80</v>
      </c>
      <c r="BK144" s="215">
        <f>ROUND(I144*H144,2)</f>
        <v>0</v>
      </c>
      <c r="BL144" s="16" t="s">
        <v>128</v>
      </c>
      <c r="BM144" s="214" t="s">
        <v>220</v>
      </c>
    </row>
    <row r="145" s="2" customFormat="1">
      <c r="A145" s="37"/>
      <c r="B145" s="38"/>
      <c r="C145" s="39"/>
      <c r="D145" s="216" t="s">
        <v>130</v>
      </c>
      <c r="E145" s="39"/>
      <c r="F145" s="217" t="s">
        <v>221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130</v>
      </c>
      <c r="AU145" s="16" t="s">
        <v>82</v>
      </c>
    </row>
    <row r="146" s="13" customFormat="1">
      <c r="A146" s="13"/>
      <c r="B146" s="221"/>
      <c r="C146" s="222"/>
      <c r="D146" s="223" t="s">
        <v>132</v>
      </c>
      <c r="E146" s="224" t="s">
        <v>19</v>
      </c>
      <c r="F146" s="225" t="s">
        <v>222</v>
      </c>
      <c r="G146" s="222"/>
      <c r="H146" s="226">
        <v>7.5999999999999996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2" t="s">
        <v>132</v>
      </c>
      <c r="AU146" s="232" t="s">
        <v>82</v>
      </c>
      <c r="AV146" s="13" t="s">
        <v>82</v>
      </c>
      <c r="AW146" s="13" t="s">
        <v>34</v>
      </c>
      <c r="AX146" s="13" t="s">
        <v>72</v>
      </c>
      <c r="AY146" s="232" t="s">
        <v>121</v>
      </c>
    </row>
    <row r="147" s="14" customFormat="1">
      <c r="A147" s="14"/>
      <c r="B147" s="233"/>
      <c r="C147" s="234"/>
      <c r="D147" s="223" t="s">
        <v>132</v>
      </c>
      <c r="E147" s="235" t="s">
        <v>19</v>
      </c>
      <c r="F147" s="236" t="s">
        <v>134</v>
      </c>
      <c r="G147" s="234"/>
      <c r="H147" s="237">
        <v>7.5999999999999996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3" t="s">
        <v>132</v>
      </c>
      <c r="AU147" s="243" t="s">
        <v>82</v>
      </c>
      <c r="AV147" s="14" t="s">
        <v>128</v>
      </c>
      <c r="AW147" s="14" t="s">
        <v>34</v>
      </c>
      <c r="AX147" s="14" t="s">
        <v>80</v>
      </c>
      <c r="AY147" s="243" t="s">
        <v>121</v>
      </c>
    </row>
    <row r="148" s="2" customFormat="1" ht="49.05" customHeight="1">
      <c r="A148" s="37"/>
      <c r="B148" s="38"/>
      <c r="C148" s="203" t="s">
        <v>223</v>
      </c>
      <c r="D148" s="203" t="s">
        <v>123</v>
      </c>
      <c r="E148" s="204" t="s">
        <v>224</v>
      </c>
      <c r="F148" s="205" t="s">
        <v>225</v>
      </c>
      <c r="G148" s="206" t="s">
        <v>126</v>
      </c>
      <c r="H148" s="207">
        <v>2.1000000000000001</v>
      </c>
      <c r="I148" s="208"/>
      <c r="J148" s="209">
        <f>ROUND(I148*H148,2)</f>
        <v>0</v>
      </c>
      <c r="K148" s="205" t="s">
        <v>127</v>
      </c>
      <c r="L148" s="43"/>
      <c r="M148" s="210" t="s">
        <v>19</v>
      </c>
      <c r="N148" s="211" t="s">
        <v>43</v>
      </c>
      <c r="O148" s="83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128</v>
      </c>
      <c r="AT148" s="214" t="s">
        <v>123</v>
      </c>
      <c r="AU148" s="214" t="s">
        <v>82</v>
      </c>
      <c r="AY148" s="16" t="s">
        <v>121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80</v>
      </c>
      <c r="BK148" s="215">
        <f>ROUND(I148*H148,2)</f>
        <v>0</v>
      </c>
      <c r="BL148" s="16" t="s">
        <v>128</v>
      </c>
      <c r="BM148" s="214" t="s">
        <v>226</v>
      </c>
    </row>
    <row r="149" s="2" customFormat="1">
      <c r="A149" s="37"/>
      <c r="B149" s="38"/>
      <c r="C149" s="39"/>
      <c r="D149" s="216" t="s">
        <v>130</v>
      </c>
      <c r="E149" s="39"/>
      <c r="F149" s="217" t="s">
        <v>227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130</v>
      </c>
      <c r="AU149" s="16" t="s">
        <v>82</v>
      </c>
    </row>
    <row r="150" s="13" customFormat="1">
      <c r="A150" s="13"/>
      <c r="B150" s="221"/>
      <c r="C150" s="222"/>
      <c r="D150" s="223" t="s">
        <v>132</v>
      </c>
      <c r="E150" s="224" t="s">
        <v>19</v>
      </c>
      <c r="F150" s="225" t="s">
        <v>228</v>
      </c>
      <c r="G150" s="222"/>
      <c r="H150" s="226">
        <v>1.8999999999999999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2" t="s">
        <v>132</v>
      </c>
      <c r="AU150" s="232" t="s">
        <v>82</v>
      </c>
      <c r="AV150" s="13" t="s">
        <v>82</v>
      </c>
      <c r="AW150" s="13" t="s">
        <v>34</v>
      </c>
      <c r="AX150" s="13" t="s">
        <v>72</v>
      </c>
      <c r="AY150" s="232" t="s">
        <v>121</v>
      </c>
    </row>
    <row r="151" s="13" customFormat="1">
      <c r="A151" s="13"/>
      <c r="B151" s="221"/>
      <c r="C151" s="222"/>
      <c r="D151" s="223" t="s">
        <v>132</v>
      </c>
      <c r="E151" s="224" t="s">
        <v>19</v>
      </c>
      <c r="F151" s="225" t="s">
        <v>229</v>
      </c>
      <c r="G151" s="222"/>
      <c r="H151" s="226">
        <v>0.20000000000000001</v>
      </c>
      <c r="I151" s="227"/>
      <c r="J151" s="222"/>
      <c r="K151" s="222"/>
      <c r="L151" s="228"/>
      <c r="M151" s="229"/>
      <c r="N151" s="230"/>
      <c r="O151" s="230"/>
      <c r="P151" s="230"/>
      <c r="Q151" s="230"/>
      <c r="R151" s="230"/>
      <c r="S151" s="230"/>
      <c r="T151" s="23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2" t="s">
        <v>132</v>
      </c>
      <c r="AU151" s="232" t="s">
        <v>82</v>
      </c>
      <c r="AV151" s="13" t="s">
        <v>82</v>
      </c>
      <c r="AW151" s="13" t="s">
        <v>34</v>
      </c>
      <c r="AX151" s="13" t="s">
        <v>72</v>
      </c>
      <c r="AY151" s="232" t="s">
        <v>121</v>
      </c>
    </row>
    <row r="152" s="14" customFormat="1">
      <c r="A152" s="14"/>
      <c r="B152" s="233"/>
      <c r="C152" s="234"/>
      <c r="D152" s="223" t="s">
        <v>132</v>
      </c>
      <c r="E152" s="235" t="s">
        <v>19</v>
      </c>
      <c r="F152" s="236" t="s">
        <v>134</v>
      </c>
      <c r="G152" s="234"/>
      <c r="H152" s="237">
        <v>2.1000000000000001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3" t="s">
        <v>132</v>
      </c>
      <c r="AU152" s="243" t="s">
        <v>82</v>
      </c>
      <c r="AV152" s="14" t="s">
        <v>128</v>
      </c>
      <c r="AW152" s="14" t="s">
        <v>34</v>
      </c>
      <c r="AX152" s="14" t="s">
        <v>80</v>
      </c>
      <c r="AY152" s="243" t="s">
        <v>121</v>
      </c>
    </row>
    <row r="153" s="12" customFormat="1" ht="22.8" customHeight="1">
      <c r="A153" s="12"/>
      <c r="B153" s="187"/>
      <c r="C153" s="188"/>
      <c r="D153" s="189" t="s">
        <v>71</v>
      </c>
      <c r="E153" s="201" t="s">
        <v>151</v>
      </c>
      <c r="F153" s="201" t="s">
        <v>230</v>
      </c>
      <c r="G153" s="188"/>
      <c r="H153" s="188"/>
      <c r="I153" s="191"/>
      <c r="J153" s="202">
        <f>BK153</f>
        <v>0</v>
      </c>
      <c r="K153" s="188"/>
      <c r="L153" s="193"/>
      <c r="M153" s="194"/>
      <c r="N153" s="195"/>
      <c r="O153" s="195"/>
      <c r="P153" s="196">
        <f>SUM(P154:P169)</f>
        <v>0</v>
      </c>
      <c r="Q153" s="195"/>
      <c r="R153" s="196">
        <f>SUM(R154:R169)</f>
        <v>3.3401339999999999</v>
      </c>
      <c r="S153" s="195"/>
      <c r="T153" s="197">
        <f>SUM(T154:T169)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8" t="s">
        <v>80</v>
      </c>
      <c r="AT153" s="199" t="s">
        <v>71</v>
      </c>
      <c r="AU153" s="199" t="s">
        <v>80</v>
      </c>
      <c r="AY153" s="198" t="s">
        <v>121</v>
      </c>
      <c r="BK153" s="200">
        <f>SUM(BK154:BK169)</f>
        <v>0</v>
      </c>
    </row>
    <row r="154" s="2" customFormat="1" ht="49.05" customHeight="1">
      <c r="A154" s="37"/>
      <c r="B154" s="38"/>
      <c r="C154" s="203" t="s">
        <v>231</v>
      </c>
      <c r="D154" s="203" t="s">
        <v>123</v>
      </c>
      <c r="E154" s="204" t="s">
        <v>232</v>
      </c>
      <c r="F154" s="205" t="s">
        <v>233</v>
      </c>
      <c r="G154" s="206" t="s">
        <v>154</v>
      </c>
      <c r="H154" s="207">
        <v>70</v>
      </c>
      <c r="I154" s="208"/>
      <c r="J154" s="209">
        <f>ROUND(I154*H154,2)</f>
        <v>0</v>
      </c>
      <c r="K154" s="205" t="s">
        <v>127</v>
      </c>
      <c r="L154" s="43"/>
      <c r="M154" s="210" t="s">
        <v>19</v>
      </c>
      <c r="N154" s="211" t="s">
        <v>43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128</v>
      </c>
      <c r="AT154" s="214" t="s">
        <v>123</v>
      </c>
      <c r="AU154" s="214" t="s">
        <v>82</v>
      </c>
      <c r="AY154" s="16" t="s">
        <v>121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80</v>
      </c>
      <c r="BK154" s="215">
        <f>ROUND(I154*H154,2)</f>
        <v>0</v>
      </c>
      <c r="BL154" s="16" t="s">
        <v>128</v>
      </c>
      <c r="BM154" s="214" t="s">
        <v>234</v>
      </c>
    </row>
    <row r="155" s="2" customFormat="1">
      <c r="A155" s="37"/>
      <c r="B155" s="38"/>
      <c r="C155" s="39"/>
      <c r="D155" s="216" t="s">
        <v>130</v>
      </c>
      <c r="E155" s="39"/>
      <c r="F155" s="217" t="s">
        <v>235</v>
      </c>
      <c r="G155" s="39"/>
      <c r="H155" s="39"/>
      <c r="I155" s="218"/>
      <c r="J155" s="39"/>
      <c r="K155" s="39"/>
      <c r="L155" s="43"/>
      <c r="M155" s="219"/>
      <c r="N155" s="22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130</v>
      </c>
      <c r="AU155" s="16" t="s">
        <v>82</v>
      </c>
    </row>
    <row r="156" s="2" customFormat="1" ht="37.8" customHeight="1">
      <c r="A156" s="37"/>
      <c r="B156" s="38"/>
      <c r="C156" s="203" t="s">
        <v>236</v>
      </c>
      <c r="D156" s="203" t="s">
        <v>123</v>
      </c>
      <c r="E156" s="204" t="s">
        <v>237</v>
      </c>
      <c r="F156" s="205" t="s">
        <v>238</v>
      </c>
      <c r="G156" s="206" t="s">
        <v>154</v>
      </c>
      <c r="H156" s="207">
        <v>70</v>
      </c>
      <c r="I156" s="208"/>
      <c r="J156" s="209">
        <f>ROUND(I156*H156,2)</f>
        <v>0</v>
      </c>
      <c r="K156" s="205" t="s">
        <v>127</v>
      </c>
      <c r="L156" s="43"/>
      <c r="M156" s="210" t="s">
        <v>19</v>
      </c>
      <c r="N156" s="211" t="s">
        <v>43</v>
      </c>
      <c r="O156" s="83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128</v>
      </c>
      <c r="AT156" s="214" t="s">
        <v>123</v>
      </c>
      <c r="AU156" s="214" t="s">
        <v>82</v>
      </c>
      <c r="AY156" s="16" t="s">
        <v>121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80</v>
      </c>
      <c r="BK156" s="215">
        <f>ROUND(I156*H156,2)</f>
        <v>0</v>
      </c>
      <c r="BL156" s="16" t="s">
        <v>128</v>
      </c>
      <c r="BM156" s="214" t="s">
        <v>239</v>
      </c>
    </row>
    <row r="157" s="2" customFormat="1">
      <c r="A157" s="37"/>
      <c r="B157" s="38"/>
      <c r="C157" s="39"/>
      <c r="D157" s="216" t="s">
        <v>130</v>
      </c>
      <c r="E157" s="39"/>
      <c r="F157" s="217" t="s">
        <v>240</v>
      </c>
      <c r="G157" s="39"/>
      <c r="H157" s="39"/>
      <c r="I157" s="218"/>
      <c r="J157" s="39"/>
      <c r="K157" s="39"/>
      <c r="L157" s="43"/>
      <c r="M157" s="219"/>
      <c r="N157" s="22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130</v>
      </c>
      <c r="AU157" s="16" t="s">
        <v>82</v>
      </c>
    </row>
    <row r="158" s="2" customFormat="1" ht="33" customHeight="1">
      <c r="A158" s="37"/>
      <c r="B158" s="38"/>
      <c r="C158" s="203" t="s">
        <v>241</v>
      </c>
      <c r="D158" s="203" t="s">
        <v>123</v>
      </c>
      <c r="E158" s="204" t="s">
        <v>242</v>
      </c>
      <c r="F158" s="205" t="s">
        <v>243</v>
      </c>
      <c r="G158" s="206" t="s">
        <v>154</v>
      </c>
      <c r="H158" s="207">
        <v>70</v>
      </c>
      <c r="I158" s="208"/>
      <c r="J158" s="209">
        <f>ROUND(I158*H158,2)</f>
        <v>0</v>
      </c>
      <c r="K158" s="205" t="s">
        <v>127</v>
      </c>
      <c r="L158" s="43"/>
      <c r="M158" s="210" t="s">
        <v>19</v>
      </c>
      <c r="N158" s="211" t="s">
        <v>43</v>
      </c>
      <c r="O158" s="83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128</v>
      </c>
      <c r="AT158" s="214" t="s">
        <v>123</v>
      </c>
      <c r="AU158" s="214" t="s">
        <v>82</v>
      </c>
      <c r="AY158" s="16" t="s">
        <v>121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80</v>
      </c>
      <c r="BK158" s="215">
        <f>ROUND(I158*H158,2)</f>
        <v>0</v>
      </c>
      <c r="BL158" s="16" t="s">
        <v>128</v>
      </c>
      <c r="BM158" s="214" t="s">
        <v>244</v>
      </c>
    </row>
    <row r="159" s="2" customFormat="1">
      <c r="A159" s="37"/>
      <c r="B159" s="38"/>
      <c r="C159" s="39"/>
      <c r="D159" s="216" t="s">
        <v>130</v>
      </c>
      <c r="E159" s="39"/>
      <c r="F159" s="217" t="s">
        <v>245</v>
      </c>
      <c r="G159" s="39"/>
      <c r="H159" s="39"/>
      <c r="I159" s="218"/>
      <c r="J159" s="39"/>
      <c r="K159" s="39"/>
      <c r="L159" s="43"/>
      <c r="M159" s="219"/>
      <c r="N159" s="22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130</v>
      </c>
      <c r="AU159" s="16" t="s">
        <v>82</v>
      </c>
    </row>
    <row r="160" s="2" customFormat="1" ht="37.8" customHeight="1">
      <c r="A160" s="37"/>
      <c r="B160" s="38"/>
      <c r="C160" s="203" t="s">
        <v>7</v>
      </c>
      <c r="D160" s="203" t="s">
        <v>123</v>
      </c>
      <c r="E160" s="204" t="s">
        <v>246</v>
      </c>
      <c r="F160" s="205" t="s">
        <v>247</v>
      </c>
      <c r="G160" s="206" t="s">
        <v>154</v>
      </c>
      <c r="H160" s="207">
        <v>70</v>
      </c>
      <c r="I160" s="208"/>
      <c r="J160" s="209">
        <f>ROUND(I160*H160,2)</f>
        <v>0</v>
      </c>
      <c r="K160" s="205" t="s">
        <v>127</v>
      </c>
      <c r="L160" s="43"/>
      <c r="M160" s="210" t="s">
        <v>19</v>
      </c>
      <c r="N160" s="211" t="s">
        <v>43</v>
      </c>
      <c r="O160" s="83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128</v>
      </c>
      <c r="AT160" s="214" t="s">
        <v>123</v>
      </c>
      <c r="AU160" s="214" t="s">
        <v>82</v>
      </c>
      <c r="AY160" s="16" t="s">
        <v>121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80</v>
      </c>
      <c r="BK160" s="215">
        <f>ROUND(I160*H160,2)</f>
        <v>0</v>
      </c>
      <c r="BL160" s="16" t="s">
        <v>128</v>
      </c>
      <c r="BM160" s="214" t="s">
        <v>248</v>
      </c>
    </row>
    <row r="161" s="2" customFormat="1">
      <c r="A161" s="37"/>
      <c r="B161" s="38"/>
      <c r="C161" s="39"/>
      <c r="D161" s="216" t="s">
        <v>130</v>
      </c>
      <c r="E161" s="39"/>
      <c r="F161" s="217" t="s">
        <v>249</v>
      </c>
      <c r="G161" s="39"/>
      <c r="H161" s="39"/>
      <c r="I161" s="218"/>
      <c r="J161" s="39"/>
      <c r="K161" s="39"/>
      <c r="L161" s="43"/>
      <c r="M161" s="219"/>
      <c r="N161" s="220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130</v>
      </c>
      <c r="AU161" s="16" t="s">
        <v>82</v>
      </c>
    </row>
    <row r="162" s="2" customFormat="1" ht="37.8" customHeight="1">
      <c r="A162" s="37"/>
      <c r="B162" s="38"/>
      <c r="C162" s="203" t="s">
        <v>250</v>
      </c>
      <c r="D162" s="203" t="s">
        <v>123</v>
      </c>
      <c r="E162" s="204" t="s">
        <v>251</v>
      </c>
      <c r="F162" s="205" t="s">
        <v>252</v>
      </c>
      <c r="G162" s="206" t="s">
        <v>154</v>
      </c>
      <c r="H162" s="207">
        <v>7.25</v>
      </c>
      <c r="I162" s="208"/>
      <c r="J162" s="209">
        <f>ROUND(I162*H162,2)</f>
        <v>0</v>
      </c>
      <c r="K162" s="205" t="s">
        <v>127</v>
      </c>
      <c r="L162" s="43"/>
      <c r="M162" s="210" t="s">
        <v>19</v>
      </c>
      <c r="N162" s="211" t="s">
        <v>43</v>
      </c>
      <c r="O162" s="83"/>
      <c r="P162" s="212">
        <f>O162*H162</f>
        <v>0</v>
      </c>
      <c r="Q162" s="212">
        <v>0.32400000000000001</v>
      </c>
      <c r="R162" s="212">
        <f>Q162*H162</f>
        <v>2.3490000000000002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128</v>
      </c>
      <c r="AT162" s="214" t="s">
        <v>123</v>
      </c>
      <c r="AU162" s="214" t="s">
        <v>82</v>
      </c>
      <c r="AY162" s="16" t="s">
        <v>121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80</v>
      </c>
      <c r="BK162" s="215">
        <f>ROUND(I162*H162,2)</f>
        <v>0</v>
      </c>
      <c r="BL162" s="16" t="s">
        <v>128</v>
      </c>
      <c r="BM162" s="214" t="s">
        <v>253</v>
      </c>
    </row>
    <row r="163" s="2" customFormat="1">
      <c r="A163" s="37"/>
      <c r="B163" s="38"/>
      <c r="C163" s="39"/>
      <c r="D163" s="216" t="s">
        <v>130</v>
      </c>
      <c r="E163" s="39"/>
      <c r="F163" s="217" t="s">
        <v>254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130</v>
      </c>
      <c r="AU163" s="16" t="s">
        <v>82</v>
      </c>
    </row>
    <row r="164" s="13" customFormat="1">
      <c r="A164" s="13"/>
      <c r="B164" s="221"/>
      <c r="C164" s="222"/>
      <c r="D164" s="223" t="s">
        <v>132</v>
      </c>
      <c r="E164" s="224" t="s">
        <v>19</v>
      </c>
      <c r="F164" s="225" t="s">
        <v>255</v>
      </c>
      <c r="G164" s="222"/>
      <c r="H164" s="226">
        <v>7.25</v>
      </c>
      <c r="I164" s="227"/>
      <c r="J164" s="222"/>
      <c r="K164" s="222"/>
      <c r="L164" s="228"/>
      <c r="M164" s="229"/>
      <c r="N164" s="230"/>
      <c r="O164" s="230"/>
      <c r="P164" s="230"/>
      <c r="Q164" s="230"/>
      <c r="R164" s="230"/>
      <c r="S164" s="230"/>
      <c r="T164" s="23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2" t="s">
        <v>132</v>
      </c>
      <c r="AU164" s="232" t="s">
        <v>82</v>
      </c>
      <c r="AV164" s="13" t="s">
        <v>82</v>
      </c>
      <c r="AW164" s="13" t="s">
        <v>34</v>
      </c>
      <c r="AX164" s="13" t="s">
        <v>72</v>
      </c>
      <c r="AY164" s="232" t="s">
        <v>121</v>
      </c>
    </row>
    <row r="165" s="14" customFormat="1">
      <c r="A165" s="14"/>
      <c r="B165" s="233"/>
      <c r="C165" s="234"/>
      <c r="D165" s="223" t="s">
        <v>132</v>
      </c>
      <c r="E165" s="235" t="s">
        <v>19</v>
      </c>
      <c r="F165" s="236" t="s">
        <v>134</v>
      </c>
      <c r="G165" s="234"/>
      <c r="H165" s="237">
        <v>7.25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3" t="s">
        <v>132</v>
      </c>
      <c r="AU165" s="243" t="s">
        <v>82</v>
      </c>
      <c r="AV165" s="14" t="s">
        <v>128</v>
      </c>
      <c r="AW165" s="14" t="s">
        <v>34</v>
      </c>
      <c r="AX165" s="14" t="s">
        <v>80</v>
      </c>
      <c r="AY165" s="243" t="s">
        <v>121</v>
      </c>
    </row>
    <row r="166" s="2" customFormat="1" ht="44.25" customHeight="1">
      <c r="A166" s="37"/>
      <c r="B166" s="38"/>
      <c r="C166" s="203" t="s">
        <v>256</v>
      </c>
      <c r="D166" s="203" t="s">
        <v>123</v>
      </c>
      <c r="E166" s="204" t="s">
        <v>257</v>
      </c>
      <c r="F166" s="205" t="s">
        <v>258</v>
      </c>
      <c r="G166" s="206" t="s">
        <v>154</v>
      </c>
      <c r="H166" s="207">
        <v>70</v>
      </c>
      <c r="I166" s="208"/>
      <c r="J166" s="209">
        <f>ROUND(I166*H166,2)</f>
        <v>0</v>
      </c>
      <c r="K166" s="205" t="s">
        <v>127</v>
      </c>
      <c r="L166" s="43"/>
      <c r="M166" s="210" t="s">
        <v>19</v>
      </c>
      <c r="N166" s="211" t="s">
        <v>43</v>
      </c>
      <c r="O166" s="83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128</v>
      </c>
      <c r="AT166" s="214" t="s">
        <v>123</v>
      </c>
      <c r="AU166" s="214" t="s">
        <v>82</v>
      </c>
      <c r="AY166" s="16" t="s">
        <v>121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80</v>
      </c>
      <c r="BK166" s="215">
        <f>ROUND(I166*H166,2)</f>
        <v>0</v>
      </c>
      <c r="BL166" s="16" t="s">
        <v>128</v>
      </c>
      <c r="BM166" s="214" t="s">
        <v>259</v>
      </c>
    </row>
    <row r="167" s="2" customFormat="1">
      <c r="A167" s="37"/>
      <c r="B167" s="38"/>
      <c r="C167" s="39"/>
      <c r="D167" s="216" t="s">
        <v>130</v>
      </c>
      <c r="E167" s="39"/>
      <c r="F167" s="217" t="s">
        <v>260</v>
      </c>
      <c r="G167" s="39"/>
      <c r="H167" s="39"/>
      <c r="I167" s="218"/>
      <c r="J167" s="39"/>
      <c r="K167" s="39"/>
      <c r="L167" s="43"/>
      <c r="M167" s="219"/>
      <c r="N167" s="22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130</v>
      </c>
      <c r="AU167" s="16" t="s">
        <v>82</v>
      </c>
    </row>
    <row r="168" s="2" customFormat="1" ht="37.8" customHeight="1">
      <c r="A168" s="37"/>
      <c r="B168" s="38"/>
      <c r="C168" s="203" t="s">
        <v>261</v>
      </c>
      <c r="D168" s="203" t="s">
        <v>123</v>
      </c>
      <c r="E168" s="204" t="s">
        <v>262</v>
      </c>
      <c r="F168" s="205" t="s">
        <v>263</v>
      </c>
      <c r="G168" s="206" t="s">
        <v>154</v>
      </c>
      <c r="H168" s="207">
        <v>18.449999999999999</v>
      </c>
      <c r="I168" s="208"/>
      <c r="J168" s="209">
        <f>ROUND(I168*H168,2)</f>
        <v>0</v>
      </c>
      <c r="K168" s="205" t="s">
        <v>127</v>
      </c>
      <c r="L168" s="43"/>
      <c r="M168" s="210" t="s">
        <v>19</v>
      </c>
      <c r="N168" s="211" t="s">
        <v>43</v>
      </c>
      <c r="O168" s="83"/>
      <c r="P168" s="212">
        <f>O168*H168</f>
        <v>0</v>
      </c>
      <c r="Q168" s="212">
        <v>0.053719999999999997</v>
      </c>
      <c r="R168" s="212">
        <f>Q168*H168</f>
        <v>0.99113399999999996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128</v>
      </c>
      <c r="AT168" s="214" t="s">
        <v>123</v>
      </c>
      <c r="AU168" s="214" t="s">
        <v>82</v>
      </c>
      <c r="AY168" s="16" t="s">
        <v>121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80</v>
      </c>
      <c r="BK168" s="215">
        <f>ROUND(I168*H168,2)</f>
        <v>0</v>
      </c>
      <c r="BL168" s="16" t="s">
        <v>128</v>
      </c>
      <c r="BM168" s="214" t="s">
        <v>264</v>
      </c>
    </row>
    <row r="169" s="2" customFormat="1">
      <c r="A169" s="37"/>
      <c r="B169" s="38"/>
      <c r="C169" s="39"/>
      <c r="D169" s="216" t="s">
        <v>130</v>
      </c>
      <c r="E169" s="39"/>
      <c r="F169" s="217" t="s">
        <v>265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130</v>
      </c>
      <c r="AU169" s="16" t="s">
        <v>82</v>
      </c>
    </row>
    <row r="170" s="12" customFormat="1" ht="22.8" customHeight="1">
      <c r="A170" s="12"/>
      <c r="B170" s="187"/>
      <c r="C170" s="188"/>
      <c r="D170" s="189" t="s">
        <v>71</v>
      </c>
      <c r="E170" s="201" t="s">
        <v>176</v>
      </c>
      <c r="F170" s="201" t="s">
        <v>266</v>
      </c>
      <c r="G170" s="188"/>
      <c r="H170" s="188"/>
      <c r="I170" s="191"/>
      <c r="J170" s="202">
        <f>BK170</f>
        <v>0</v>
      </c>
      <c r="K170" s="188"/>
      <c r="L170" s="193"/>
      <c r="M170" s="194"/>
      <c r="N170" s="195"/>
      <c r="O170" s="195"/>
      <c r="P170" s="196">
        <f>SUM(P171:P191)</f>
        <v>0</v>
      </c>
      <c r="Q170" s="195"/>
      <c r="R170" s="196">
        <f>SUM(R171:R191)</f>
        <v>22.048985000000002</v>
      </c>
      <c r="S170" s="195"/>
      <c r="T170" s="197">
        <f>SUM(T171:T191)</f>
        <v>1.94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8" t="s">
        <v>80</v>
      </c>
      <c r="AT170" s="199" t="s">
        <v>71</v>
      </c>
      <c r="AU170" s="199" t="s">
        <v>80</v>
      </c>
      <c r="AY170" s="198" t="s">
        <v>121</v>
      </c>
      <c r="BK170" s="200">
        <f>SUM(BK171:BK191)</f>
        <v>0</v>
      </c>
    </row>
    <row r="171" s="2" customFormat="1" ht="24.15" customHeight="1">
      <c r="A171" s="37"/>
      <c r="B171" s="38"/>
      <c r="C171" s="203" t="s">
        <v>267</v>
      </c>
      <c r="D171" s="203" t="s">
        <v>123</v>
      </c>
      <c r="E171" s="204" t="s">
        <v>268</v>
      </c>
      <c r="F171" s="205" t="s">
        <v>269</v>
      </c>
      <c r="G171" s="206" t="s">
        <v>270</v>
      </c>
      <c r="H171" s="207">
        <v>2</v>
      </c>
      <c r="I171" s="208"/>
      <c r="J171" s="209">
        <f>ROUND(I171*H171,2)</f>
        <v>0</v>
      </c>
      <c r="K171" s="205" t="s">
        <v>19</v>
      </c>
      <c r="L171" s="43"/>
      <c r="M171" s="210" t="s">
        <v>19</v>
      </c>
      <c r="N171" s="211" t="s">
        <v>43</v>
      </c>
      <c r="O171" s="83"/>
      <c r="P171" s="212">
        <f>O171*H171</f>
        <v>0</v>
      </c>
      <c r="Q171" s="212">
        <v>0.11171</v>
      </c>
      <c r="R171" s="212">
        <f>Q171*H171</f>
        <v>0.22342000000000001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128</v>
      </c>
      <c r="AT171" s="214" t="s">
        <v>123</v>
      </c>
      <c r="AU171" s="214" t="s">
        <v>82</v>
      </c>
      <c r="AY171" s="16" t="s">
        <v>121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80</v>
      </c>
      <c r="BK171" s="215">
        <f>ROUND(I171*H171,2)</f>
        <v>0</v>
      </c>
      <c r="BL171" s="16" t="s">
        <v>128</v>
      </c>
      <c r="BM171" s="214" t="s">
        <v>271</v>
      </c>
    </row>
    <row r="172" s="2" customFormat="1" ht="33" customHeight="1">
      <c r="A172" s="37"/>
      <c r="B172" s="38"/>
      <c r="C172" s="203" t="s">
        <v>272</v>
      </c>
      <c r="D172" s="203" t="s">
        <v>123</v>
      </c>
      <c r="E172" s="204" t="s">
        <v>273</v>
      </c>
      <c r="F172" s="205" t="s">
        <v>274</v>
      </c>
      <c r="G172" s="206" t="s">
        <v>270</v>
      </c>
      <c r="H172" s="207">
        <v>2</v>
      </c>
      <c r="I172" s="208"/>
      <c r="J172" s="209">
        <f>ROUND(I172*H172,2)</f>
        <v>0</v>
      </c>
      <c r="K172" s="205" t="s">
        <v>127</v>
      </c>
      <c r="L172" s="43"/>
      <c r="M172" s="210" t="s">
        <v>19</v>
      </c>
      <c r="N172" s="211" t="s">
        <v>43</v>
      </c>
      <c r="O172" s="83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14" t="s">
        <v>128</v>
      </c>
      <c r="AT172" s="214" t="s">
        <v>123</v>
      </c>
      <c r="AU172" s="214" t="s">
        <v>82</v>
      </c>
      <c r="AY172" s="16" t="s">
        <v>121</v>
      </c>
      <c r="BE172" s="215">
        <f>IF(N172="základní",J172,0)</f>
        <v>0</v>
      </c>
      <c r="BF172" s="215">
        <f>IF(N172="snížená",J172,0)</f>
        <v>0</v>
      </c>
      <c r="BG172" s="215">
        <f>IF(N172="zákl. přenesená",J172,0)</f>
        <v>0</v>
      </c>
      <c r="BH172" s="215">
        <f>IF(N172="sníž. přenesená",J172,0)</f>
        <v>0</v>
      </c>
      <c r="BI172" s="215">
        <f>IF(N172="nulová",J172,0)</f>
        <v>0</v>
      </c>
      <c r="BJ172" s="16" t="s">
        <v>80</v>
      </c>
      <c r="BK172" s="215">
        <f>ROUND(I172*H172,2)</f>
        <v>0</v>
      </c>
      <c r="BL172" s="16" t="s">
        <v>128</v>
      </c>
      <c r="BM172" s="214" t="s">
        <v>275</v>
      </c>
    </row>
    <row r="173" s="2" customFormat="1">
      <c r="A173" s="37"/>
      <c r="B173" s="38"/>
      <c r="C173" s="39"/>
      <c r="D173" s="216" t="s">
        <v>130</v>
      </c>
      <c r="E173" s="39"/>
      <c r="F173" s="217" t="s">
        <v>276</v>
      </c>
      <c r="G173" s="39"/>
      <c r="H173" s="39"/>
      <c r="I173" s="218"/>
      <c r="J173" s="39"/>
      <c r="K173" s="39"/>
      <c r="L173" s="43"/>
      <c r="M173" s="219"/>
      <c r="N173" s="220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130</v>
      </c>
      <c r="AU173" s="16" t="s">
        <v>82</v>
      </c>
    </row>
    <row r="174" s="2" customFormat="1" ht="16.5" customHeight="1">
      <c r="A174" s="37"/>
      <c r="B174" s="38"/>
      <c r="C174" s="244" t="s">
        <v>277</v>
      </c>
      <c r="D174" s="244" t="s">
        <v>177</v>
      </c>
      <c r="E174" s="245" t="s">
        <v>278</v>
      </c>
      <c r="F174" s="246" t="s">
        <v>279</v>
      </c>
      <c r="G174" s="247" t="s">
        <v>270</v>
      </c>
      <c r="H174" s="248">
        <v>2</v>
      </c>
      <c r="I174" s="249"/>
      <c r="J174" s="250">
        <f>ROUND(I174*H174,2)</f>
        <v>0</v>
      </c>
      <c r="K174" s="246" t="s">
        <v>127</v>
      </c>
      <c r="L174" s="251"/>
      <c r="M174" s="252" t="s">
        <v>19</v>
      </c>
      <c r="N174" s="253" t="s">
        <v>43</v>
      </c>
      <c r="O174" s="83"/>
      <c r="P174" s="212">
        <f>O174*H174</f>
        <v>0</v>
      </c>
      <c r="Q174" s="212">
        <v>0.0020999999999999999</v>
      </c>
      <c r="R174" s="212">
        <f>Q174*H174</f>
        <v>0.0041999999999999997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170</v>
      </c>
      <c r="AT174" s="214" t="s">
        <v>177</v>
      </c>
      <c r="AU174" s="214" t="s">
        <v>82</v>
      </c>
      <c r="AY174" s="16" t="s">
        <v>121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80</v>
      </c>
      <c r="BK174" s="215">
        <f>ROUND(I174*H174,2)</f>
        <v>0</v>
      </c>
      <c r="BL174" s="16" t="s">
        <v>128</v>
      </c>
      <c r="BM174" s="214" t="s">
        <v>280</v>
      </c>
    </row>
    <row r="175" s="2" customFormat="1" ht="33" customHeight="1">
      <c r="A175" s="37"/>
      <c r="B175" s="38"/>
      <c r="C175" s="203" t="s">
        <v>281</v>
      </c>
      <c r="D175" s="203" t="s">
        <v>123</v>
      </c>
      <c r="E175" s="204" t="s">
        <v>282</v>
      </c>
      <c r="F175" s="205" t="s">
        <v>283</v>
      </c>
      <c r="G175" s="206" t="s">
        <v>284</v>
      </c>
      <c r="H175" s="207">
        <v>1</v>
      </c>
      <c r="I175" s="208"/>
      <c r="J175" s="209">
        <f>ROUND(I175*H175,2)</f>
        <v>0</v>
      </c>
      <c r="K175" s="205" t="s">
        <v>127</v>
      </c>
      <c r="L175" s="43"/>
      <c r="M175" s="210" t="s">
        <v>19</v>
      </c>
      <c r="N175" s="211" t="s">
        <v>43</v>
      </c>
      <c r="O175" s="83"/>
      <c r="P175" s="212">
        <f>O175*H175</f>
        <v>0</v>
      </c>
      <c r="Q175" s="212">
        <v>16.75142</v>
      </c>
      <c r="R175" s="212">
        <f>Q175*H175</f>
        <v>16.75142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128</v>
      </c>
      <c r="AT175" s="214" t="s">
        <v>123</v>
      </c>
      <c r="AU175" s="214" t="s">
        <v>82</v>
      </c>
      <c r="AY175" s="16" t="s">
        <v>121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80</v>
      </c>
      <c r="BK175" s="215">
        <f>ROUND(I175*H175,2)</f>
        <v>0</v>
      </c>
      <c r="BL175" s="16" t="s">
        <v>128</v>
      </c>
      <c r="BM175" s="214" t="s">
        <v>285</v>
      </c>
    </row>
    <row r="176" s="2" customFormat="1">
      <c r="A176" s="37"/>
      <c r="B176" s="38"/>
      <c r="C176" s="39"/>
      <c r="D176" s="216" t="s">
        <v>130</v>
      </c>
      <c r="E176" s="39"/>
      <c r="F176" s="217" t="s">
        <v>286</v>
      </c>
      <c r="G176" s="39"/>
      <c r="H176" s="39"/>
      <c r="I176" s="218"/>
      <c r="J176" s="39"/>
      <c r="K176" s="39"/>
      <c r="L176" s="43"/>
      <c r="M176" s="219"/>
      <c r="N176" s="22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130</v>
      </c>
      <c r="AU176" s="16" t="s">
        <v>82</v>
      </c>
    </row>
    <row r="177" s="2" customFormat="1" ht="24.15" customHeight="1">
      <c r="A177" s="37"/>
      <c r="B177" s="38"/>
      <c r="C177" s="203" t="s">
        <v>287</v>
      </c>
      <c r="D177" s="203" t="s">
        <v>123</v>
      </c>
      <c r="E177" s="204" t="s">
        <v>288</v>
      </c>
      <c r="F177" s="205" t="s">
        <v>289</v>
      </c>
      <c r="G177" s="206" t="s">
        <v>126</v>
      </c>
      <c r="H177" s="207">
        <v>1.8999999999999999</v>
      </c>
      <c r="I177" s="208"/>
      <c r="J177" s="209">
        <f>ROUND(I177*H177,2)</f>
        <v>0</v>
      </c>
      <c r="K177" s="205" t="s">
        <v>127</v>
      </c>
      <c r="L177" s="43"/>
      <c r="M177" s="210" t="s">
        <v>19</v>
      </c>
      <c r="N177" s="211" t="s">
        <v>43</v>
      </c>
      <c r="O177" s="83"/>
      <c r="P177" s="212">
        <f>O177*H177</f>
        <v>0</v>
      </c>
      <c r="Q177" s="212">
        <v>2.5122499999999999</v>
      </c>
      <c r="R177" s="212">
        <f>Q177*H177</f>
        <v>4.7732749999999999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128</v>
      </c>
      <c r="AT177" s="214" t="s">
        <v>123</v>
      </c>
      <c r="AU177" s="214" t="s">
        <v>82</v>
      </c>
      <c r="AY177" s="16" t="s">
        <v>121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80</v>
      </c>
      <c r="BK177" s="215">
        <f>ROUND(I177*H177,2)</f>
        <v>0</v>
      </c>
      <c r="BL177" s="16" t="s">
        <v>128</v>
      </c>
      <c r="BM177" s="214" t="s">
        <v>290</v>
      </c>
    </row>
    <row r="178" s="2" customFormat="1">
      <c r="A178" s="37"/>
      <c r="B178" s="38"/>
      <c r="C178" s="39"/>
      <c r="D178" s="216" t="s">
        <v>130</v>
      </c>
      <c r="E178" s="39"/>
      <c r="F178" s="217" t="s">
        <v>291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130</v>
      </c>
      <c r="AU178" s="16" t="s">
        <v>82</v>
      </c>
    </row>
    <row r="179" s="13" customFormat="1">
      <c r="A179" s="13"/>
      <c r="B179" s="221"/>
      <c r="C179" s="222"/>
      <c r="D179" s="223" t="s">
        <v>132</v>
      </c>
      <c r="E179" s="224" t="s">
        <v>19</v>
      </c>
      <c r="F179" s="225" t="s">
        <v>292</v>
      </c>
      <c r="G179" s="222"/>
      <c r="H179" s="226">
        <v>1.8999999999999999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132</v>
      </c>
      <c r="AU179" s="232" t="s">
        <v>82</v>
      </c>
      <c r="AV179" s="13" t="s">
        <v>82</v>
      </c>
      <c r="AW179" s="13" t="s">
        <v>34</v>
      </c>
      <c r="AX179" s="13" t="s">
        <v>72</v>
      </c>
      <c r="AY179" s="232" t="s">
        <v>121</v>
      </c>
    </row>
    <row r="180" s="14" customFormat="1">
      <c r="A180" s="14"/>
      <c r="B180" s="233"/>
      <c r="C180" s="234"/>
      <c r="D180" s="223" t="s">
        <v>132</v>
      </c>
      <c r="E180" s="235" t="s">
        <v>19</v>
      </c>
      <c r="F180" s="236" t="s">
        <v>134</v>
      </c>
      <c r="G180" s="234"/>
      <c r="H180" s="237">
        <v>1.8999999999999999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3" t="s">
        <v>132</v>
      </c>
      <c r="AU180" s="243" t="s">
        <v>82</v>
      </c>
      <c r="AV180" s="14" t="s">
        <v>128</v>
      </c>
      <c r="AW180" s="14" t="s">
        <v>34</v>
      </c>
      <c r="AX180" s="14" t="s">
        <v>80</v>
      </c>
      <c r="AY180" s="243" t="s">
        <v>121</v>
      </c>
    </row>
    <row r="181" s="2" customFormat="1" ht="33" customHeight="1">
      <c r="A181" s="37"/>
      <c r="B181" s="38"/>
      <c r="C181" s="203" t="s">
        <v>293</v>
      </c>
      <c r="D181" s="203" t="s">
        <v>123</v>
      </c>
      <c r="E181" s="204" t="s">
        <v>294</v>
      </c>
      <c r="F181" s="205" t="s">
        <v>295</v>
      </c>
      <c r="G181" s="206" t="s">
        <v>296</v>
      </c>
      <c r="H181" s="207">
        <v>9</v>
      </c>
      <c r="I181" s="208"/>
      <c r="J181" s="209">
        <f>ROUND(I181*H181,2)</f>
        <v>0</v>
      </c>
      <c r="K181" s="205" t="s">
        <v>127</v>
      </c>
      <c r="L181" s="43"/>
      <c r="M181" s="210" t="s">
        <v>19</v>
      </c>
      <c r="N181" s="211" t="s">
        <v>43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128</v>
      </c>
      <c r="AT181" s="214" t="s">
        <v>123</v>
      </c>
      <c r="AU181" s="214" t="s">
        <v>82</v>
      </c>
      <c r="AY181" s="16" t="s">
        <v>121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80</v>
      </c>
      <c r="BK181" s="215">
        <f>ROUND(I181*H181,2)</f>
        <v>0</v>
      </c>
      <c r="BL181" s="16" t="s">
        <v>128</v>
      </c>
      <c r="BM181" s="214" t="s">
        <v>297</v>
      </c>
    </row>
    <row r="182" s="2" customFormat="1">
      <c r="A182" s="37"/>
      <c r="B182" s="38"/>
      <c r="C182" s="39"/>
      <c r="D182" s="216" t="s">
        <v>130</v>
      </c>
      <c r="E182" s="39"/>
      <c r="F182" s="217" t="s">
        <v>298</v>
      </c>
      <c r="G182" s="39"/>
      <c r="H182" s="39"/>
      <c r="I182" s="218"/>
      <c r="J182" s="39"/>
      <c r="K182" s="39"/>
      <c r="L182" s="43"/>
      <c r="M182" s="219"/>
      <c r="N182" s="22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130</v>
      </c>
      <c r="AU182" s="16" t="s">
        <v>82</v>
      </c>
    </row>
    <row r="183" s="2" customFormat="1" ht="24.15" customHeight="1">
      <c r="A183" s="37"/>
      <c r="B183" s="38"/>
      <c r="C183" s="244" t="s">
        <v>299</v>
      </c>
      <c r="D183" s="244" t="s">
        <v>177</v>
      </c>
      <c r="E183" s="245" t="s">
        <v>300</v>
      </c>
      <c r="F183" s="246" t="s">
        <v>301</v>
      </c>
      <c r="G183" s="247" t="s">
        <v>296</v>
      </c>
      <c r="H183" s="248">
        <v>12</v>
      </c>
      <c r="I183" s="249"/>
      <c r="J183" s="250">
        <f>ROUND(I183*H183,2)</f>
        <v>0</v>
      </c>
      <c r="K183" s="246" t="s">
        <v>127</v>
      </c>
      <c r="L183" s="251"/>
      <c r="M183" s="252" t="s">
        <v>19</v>
      </c>
      <c r="N183" s="253" t="s">
        <v>43</v>
      </c>
      <c r="O183" s="83"/>
      <c r="P183" s="212">
        <f>O183*H183</f>
        <v>0</v>
      </c>
      <c r="Q183" s="212">
        <v>0.020240000000000001</v>
      </c>
      <c r="R183" s="212">
        <f>Q183*H183</f>
        <v>0.24288000000000001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170</v>
      </c>
      <c r="AT183" s="214" t="s">
        <v>177</v>
      </c>
      <c r="AU183" s="214" t="s">
        <v>82</v>
      </c>
      <c r="AY183" s="16" t="s">
        <v>121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80</v>
      </c>
      <c r="BK183" s="215">
        <f>ROUND(I183*H183,2)</f>
        <v>0</v>
      </c>
      <c r="BL183" s="16" t="s">
        <v>128</v>
      </c>
      <c r="BM183" s="214" t="s">
        <v>302</v>
      </c>
    </row>
    <row r="184" s="2" customFormat="1" ht="37.8" customHeight="1">
      <c r="A184" s="37"/>
      <c r="B184" s="38"/>
      <c r="C184" s="203" t="s">
        <v>303</v>
      </c>
      <c r="D184" s="203" t="s">
        <v>123</v>
      </c>
      <c r="E184" s="204" t="s">
        <v>304</v>
      </c>
      <c r="F184" s="205" t="s">
        <v>305</v>
      </c>
      <c r="G184" s="206" t="s">
        <v>154</v>
      </c>
      <c r="H184" s="207">
        <v>70</v>
      </c>
      <c r="I184" s="208"/>
      <c r="J184" s="209">
        <f>ROUND(I184*H184,2)</f>
        <v>0</v>
      </c>
      <c r="K184" s="205" t="s">
        <v>127</v>
      </c>
      <c r="L184" s="43"/>
      <c r="M184" s="210" t="s">
        <v>19</v>
      </c>
      <c r="N184" s="211" t="s">
        <v>43</v>
      </c>
      <c r="O184" s="83"/>
      <c r="P184" s="212">
        <f>O184*H184</f>
        <v>0</v>
      </c>
      <c r="Q184" s="212">
        <v>0.00068999999999999997</v>
      </c>
      <c r="R184" s="212">
        <f>Q184*H184</f>
        <v>0.048299999999999996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128</v>
      </c>
      <c r="AT184" s="214" t="s">
        <v>123</v>
      </c>
      <c r="AU184" s="214" t="s">
        <v>82</v>
      </c>
      <c r="AY184" s="16" t="s">
        <v>121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80</v>
      </c>
      <c r="BK184" s="215">
        <f>ROUND(I184*H184,2)</f>
        <v>0</v>
      </c>
      <c r="BL184" s="16" t="s">
        <v>128</v>
      </c>
      <c r="BM184" s="214" t="s">
        <v>306</v>
      </c>
    </row>
    <row r="185" s="2" customFormat="1">
      <c r="A185" s="37"/>
      <c r="B185" s="38"/>
      <c r="C185" s="39"/>
      <c r="D185" s="216" t="s">
        <v>130</v>
      </c>
      <c r="E185" s="39"/>
      <c r="F185" s="217" t="s">
        <v>307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130</v>
      </c>
      <c r="AU185" s="16" t="s">
        <v>82</v>
      </c>
    </row>
    <row r="186" s="2" customFormat="1" ht="62.7" customHeight="1">
      <c r="A186" s="37"/>
      <c r="B186" s="38"/>
      <c r="C186" s="203" t="s">
        <v>308</v>
      </c>
      <c r="D186" s="203" t="s">
        <v>123</v>
      </c>
      <c r="E186" s="204" t="s">
        <v>309</v>
      </c>
      <c r="F186" s="205" t="s">
        <v>310</v>
      </c>
      <c r="G186" s="206" t="s">
        <v>296</v>
      </c>
      <c r="H186" s="207">
        <v>9</v>
      </c>
      <c r="I186" s="208"/>
      <c r="J186" s="209">
        <f>ROUND(I186*H186,2)</f>
        <v>0</v>
      </c>
      <c r="K186" s="205" t="s">
        <v>127</v>
      </c>
      <c r="L186" s="43"/>
      <c r="M186" s="210" t="s">
        <v>19</v>
      </c>
      <c r="N186" s="211" t="s">
        <v>43</v>
      </c>
      <c r="O186" s="83"/>
      <c r="P186" s="212">
        <f>O186*H186</f>
        <v>0</v>
      </c>
      <c r="Q186" s="212">
        <v>0.00060999999999999997</v>
      </c>
      <c r="R186" s="212">
        <f>Q186*H186</f>
        <v>0.0054900000000000001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128</v>
      </c>
      <c r="AT186" s="214" t="s">
        <v>123</v>
      </c>
      <c r="AU186" s="214" t="s">
        <v>82</v>
      </c>
      <c r="AY186" s="16" t="s">
        <v>121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80</v>
      </c>
      <c r="BK186" s="215">
        <f>ROUND(I186*H186,2)</f>
        <v>0</v>
      </c>
      <c r="BL186" s="16" t="s">
        <v>128</v>
      </c>
      <c r="BM186" s="214" t="s">
        <v>311</v>
      </c>
    </row>
    <row r="187" s="2" customFormat="1">
      <c r="A187" s="37"/>
      <c r="B187" s="38"/>
      <c r="C187" s="39"/>
      <c r="D187" s="216" t="s">
        <v>130</v>
      </c>
      <c r="E187" s="39"/>
      <c r="F187" s="217" t="s">
        <v>312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130</v>
      </c>
      <c r="AU187" s="16" t="s">
        <v>82</v>
      </c>
    </row>
    <row r="188" s="13" customFormat="1">
      <c r="A188" s="13"/>
      <c r="B188" s="221"/>
      <c r="C188" s="222"/>
      <c r="D188" s="223" t="s">
        <v>132</v>
      </c>
      <c r="E188" s="224" t="s">
        <v>19</v>
      </c>
      <c r="F188" s="225" t="s">
        <v>313</v>
      </c>
      <c r="G188" s="222"/>
      <c r="H188" s="226">
        <v>9</v>
      </c>
      <c r="I188" s="227"/>
      <c r="J188" s="222"/>
      <c r="K188" s="222"/>
      <c r="L188" s="228"/>
      <c r="M188" s="229"/>
      <c r="N188" s="230"/>
      <c r="O188" s="230"/>
      <c r="P188" s="230"/>
      <c r="Q188" s="230"/>
      <c r="R188" s="230"/>
      <c r="S188" s="230"/>
      <c r="T188" s="23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2" t="s">
        <v>132</v>
      </c>
      <c r="AU188" s="232" t="s">
        <v>82</v>
      </c>
      <c r="AV188" s="13" t="s">
        <v>82</v>
      </c>
      <c r="AW188" s="13" t="s">
        <v>34</v>
      </c>
      <c r="AX188" s="13" t="s">
        <v>72</v>
      </c>
      <c r="AY188" s="232" t="s">
        <v>121</v>
      </c>
    </row>
    <row r="189" s="14" customFormat="1">
      <c r="A189" s="14"/>
      <c r="B189" s="233"/>
      <c r="C189" s="234"/>
      <c r="D189" s="223" t="s">
        <v>132</v>
      </c>
      <c r="E189" s="235" t="s">
        <v>19</v>
      </c>
      <c r="F189" s="236" t="s">
        <v>134</v>
      </c>
      <c r="G189" s="234"/>
      <c r="H189" s="237">
        <v>9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3" t="s">
        <v>132</v>
      </c>
      <c r="AU189" s="243" t="s">
        <v>82</v>
      </c>
      <c r="AV189" s="14" t="s">
        <v>128</v>
      </c>
      <c r="AW189" s="14" t="s">
        <v>34</v>
      </c>
      <c r="AX189" s="14" t="s">
        <v>80</v>
      </c>
      <c r="AY189" s="243" t="s">
        <v>121</v>
      </c>
    </row>
    <row r="190" s="2" customFormat="1" ht="90" customHeight="1">
      <c r="A190" s="37"/>
      <c r="B190" s="38"/>
      <c r="C190" s="203" t="s">
        <v>314</v>
      </c>
      <c r="D190" s="203" t="s">
        <v>123</v>
      </c>
      <c r="E190" s="204" t="s">
        <v>315</v>
      </c>
      <c r="F190" s="205" t="s">
        <v>316</v>
      </c>
      <c r="G190" s="206" t="s">
        <v>296</v>
      </c>
      <c r="H190" s="207">
        <v>10</v>
      </c>
      <c r="I190" s="208"/>
      <c r="J190" s="209">
        <f>ROUND(I190*H190,2)</f>
        <v>0</v>
      </c>
      <c r="K190" s="205" t="s">
        <v>127</v>
      </c>
      <c r="L190" s="43"/>
      <c r="M190" s="210" t="s">
        <v>19</v>
      </c>
      <c r="N190" s="211" t="s">
        <v>43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0.19400000000000001</v>
      </c>
      <c r="T190" s="213">
        <f>S190*H190</f>
        <v>1.94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128</v>
      </c>
      <c r="AT190" s="214" t="s">
        <v>123</v>
      </c>
      <c r="AU190" s="214" t="s">
        <v>82</v>
      </c>
      <c r="AY190" s="16" t="s">
        <v>121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80</v>
      </c>
      <c r="BK190" s="215">
        <f>ROUND(I190*H190,2)</f>
        <v>0</v>
      </c>
      <c r="BL190" s="16" t="s">
        <v>128</v>
      </c>
      <c r="BM190" s="214" t="s">
        <v>317</v>
      </c>
    </row>
    <row r="191" s="2" customFormat="1">
      <c r="A191" s="37"/>
      <c r="B191" s="38"/>
      <c r="C191" s="39"/>
      <c r="D191" s="216" t="s">
        <v>130</v>
      </c>
      <c r="E191" s="39"/>
      <c r="F191" s="217" t="s">
        <v>318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130</v>
      </c>
      <c r="AU191" s="16" t="s">
        <v>82</v>
      </c>
    </row>
    <row r="192" s="12" customFormat="1" ht="22.8" customHeight="1">
      <c r="A192" s="12"/>
      <c r="B192" s="187"/>
      <c r="C192" s="188"/>
      <c r="D192" s="189" t="s">
        <v>71</v>
      </c>
      <c r="E192" s="201" t="s">
        <v>319</v>
      </c>
      <c r="F192" s="201" t="s">
        <v>320</v>
      </c>
      <c r="G192" s="188"/>
      <c r="H192" s="188"/>
      <c r="I192" s="191"/>
      <c r="J192" s="202">
        <f>BK192</f>
        <v>0</v>
      </c>
      <c r="K192" s="188"/>
      <c r="L192" s="193"/>
      <c r="M192" s="194"/>
      <c r="N192" s="195"/>
      <c r="O192" s="195"/>
      <c r="P192" s="196">
        <f>SUM(P193:P201)</f>
        <v>0</v>
      </c>
      <c r="Q192" s="195"/>
      <c r="R192" s="196">
        <f>SUM(R193:R201)</f>
        <v>0</v>
      </c>
      <c r="S192" s="195"/>
      <c r="T192" s="197">
        <f>SUM(T193:T201)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98" t="s">
        <v>80</v>
      </c>
      <c r="AT192" s="199" t="s">
        <v>71</v>
      </c>
      <c r="AU192" s="199" t="s">
        <v>80</v>
      </c>
      <c r="AY192" s="198" t="s">
        <v>121</v>
      </c>
      <c r="BK192" s="200">
        <f>SUM(BK193:BK201)</f>
        <v>0</v>
      </c>
    </row>
    <row r="193" s="2" customFormat="1" ht="44.25" customHeight="1">
      <c r="A193" s="37"/>
      <c r="B193" s="38"/>
      <c r="C193" s="203" t="s">
        <v>321</v>
      </c>
      <c r="D193" s="203" t="s">
        <v>123</v>
      </c>
      <c r="E193" s="204" t="s">
        <v>322</v>
      </c>
      <c r="F193" s="205" t="s">
        <v>323</v>
      </c>
      <c r="G193" s="206" t="s">
        <v>160</v>
      </c>
      <c r="H193" s="207">
        <v>74.728999999999999</v>
      </c>
      <c r="I193" s="208"/>
      <c r="J193" s="209">
        <f>ROUND(I193*H193,2)</f>
        <v>0</v>
      </c>
      <c r="K193" s="205" t="s">
        <v>127</v>
      </c>
      <c r="L193" s="43"/>
      <c r="M193" s="210" t="s">
        <v>19</v>
      </c>
      <c r="N193" s="211" t="s">
        <v>43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128</v>
      </c>
      <c r="AT193" s="214" t="s">
        <v>123</v>
      </c>
      <c r="AU193" s="214" t="s">
        <v>82</v>
      </c>
      <c r="AY193" s="16" t="s">
        <v>121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80</v>
      </c>
      <c r="BK193" s="215">
        <f>ROUND(I193*H193,2)</f>
        <v>0</v>
      </c>
      <c r="BL193" s="16" t="s">
        <v>128</v>
      </c>
      <c r="BM193" s="214" t="s">
        <v>324</v>
      </c>
    </row>
    <row r="194" s="2" customFormat="1">
      <c r="A194" s="37"/>
      <c r="B194" s="38"/>
      <c r="C194" s="39"/>
      <c r="D194" s="216" t="s">
        <v>130</v>
      </c>
      <c r="E194" s="39"/>
      <c r="F194" s="217" t="s">
        <v>325</v>
      </c>
      <c r="G194" s="39"/>
      <c r="H194" s="39"/>
      <c r="I194" s="218"/>
      <c r="J194" s="39"/>
      <c r="K194" s="39"/>
      <c r="L194" s="43"/>
      <c r="M194" s="219"/>
      <c r="N194" s="22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130</v>
      </c>
      <c r="AU194" s="16" t="s">
        <v>82</v>
      </c>
    </row>
    <row r="195" s="2" customFormat="1" ht="55.5" customHeight="1">
      <c r="A195" s="37"/>
      <c r="B195" s="38"/>
      <c r="C195" s="203" t="s">
        <v>326</v>
      </c>
      <c r="D195" s="203" t="s">
        <v>123</v>
      </c>
      <c r="E195" s="204" t="s">
        <v>327</v>
      </c>
      <c r="F195" s="205" t="s">
        <v>328</v>
      </c>
      <c r="G195" s="206" t="s">
        <v>160</v>
      </c>
      <c r="H195" s="207">
        <v>73.728999999999999</v>
      </c>
      <c r="I195" s="208"/>
      <c r="J195" s="209">
        <f>ROUND(I195*H195,2)</f>
        <v>0</v>
      </c>
      <c r="K195" s="205" t="s">
        <v>127</v>
      </c>
      <c r="L195" s="43"/>
      <c r="M195" s="210" t="s">
        <v>19</v>
      </c>
      <c r="N195" s="211" t="s">
        <v>43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128</v>
      </c>
      <c r="AT195" s="214" t="s">
        <v>123</v>
      </c>
      <c r="AU195" s="214" t="s">
        <v>82</v>
      </c>
      <c r="AY195" s="16" t="s">
        <v>121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80</v>
      </c>
      <c r="BK195" s="215">
        <f>ROUND(I195*H195,2)</f>
        <v>0</v>
      </c>
      <c r="BL195" s="16" t="s">
        <v>128</v>
      </c>
      <c r="BM195" s="214" t="s">
        <v>329</v>
      </c>
    </row>
    <row r="196" s="2" customFormat="1">
      <c r="A196" s="37"/>
      <c r="B196" s="38"/>
      <c r="C196" s="39"/>
      <c r="D196" s="216" t="s">
        <v>130</v>
      </c>
      <c r="E196" s="39"/>
      <c r="F196" s="217" t="s">
        <v>330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130</v>
      </c>
      <c r="AU196" s="16" t="s">
        <v>82</v>
      </c>
    </row>
    <row r="197" s="2" customFormat="1" ht="62.7" customHeight="1">
      <c r="A197" s="37"/>
      <c r="B197" s="38"/>
      <c r="C197" s="203" t="s">
        <v>331</v>
      </c>
      <c r="D197" s="203" t="s">
        <v>123</v>
      </c>
      <c r="E197" s="204" t="s">
        <v>332</v>
      </c>
      <c r="F197" s="205" t="s">
        <v>333</v>
      </c>
      <c r="G197" s="206" t="s">
        <v>160</v>
      </c>
      <c r="H197" s="207">
        <v>368.64499999999998</v>
      </c>
      <c r="I197" s="208"/>
      <c r="J197" s="209">
        <f>ROUND(I197*H197,2)</f>
        <v>0</v>
      </c>
      <c r="K197" s="205" t="s">
        <v>127</v>
      </c>
      <c r="L197" s="43"/>
      <c r="M197" s="210" t="s">
        <v>19</v>
      </c>
      <c r="N197" s="211" t="s">
        <v>43</v>
      </c>
      <c r="O197" s="83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128</v>
      </c>
      <c r="AT197" s="214" t="s">
        <v>123</v>
      </c>
      <c r="AU197" s="214" t="s">
        <v>82</v>
      </c>
      <c r="AY197" s="16" t="s">
        <v>121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80</v>
      </c>
      <c r="BK197" s="215">
        <f>ROUND(I197*H197,2)</f>
        <v>0</v>
      </c>
      <c r="BL197" s="16" t="s">
        <v>128</v>
      </c>
      <c r="BM197" s="214" t="s">
        <v>334</v>
      </c>
    </row>
    <row r="198" s="2" customFormat="1">
      <c r="A198" s="37"/>
      <c r="B198" s="38"/>
      <c r="C198" s="39"/>
      <c r="D198" s="216" t="s">
        <v>130</v>
      </c>
      <c r="E198" s="39"/>
      <c r="F198" s="217" t="s">
        <v>335</v>
      </c>
      <c r="G198" s="39"/>
      <c r="H198" s="39"/>
      <c r="I198" s="218"/>
      <c r="J198" s="39"/>
      <c r="K198" s="39"/>
      <c r="L198" s="43"/>
      <c r="M198" s="219"/>
      <c r="N198" s="22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130</v>
      </c>
      <c r="AU198" s="16" t="s">
        <v>82</v>
      </c>
    </row>
    <row r="199" s="13" customFormat="1">
      <c r="A199" s="13"/>
      <c r="B199" s="221"/>
      <c r="C199" s="222"/>
      <c r="D199" s="223" t="s">
        <v>132</v>
      </c>
      <c r="E199" s="222"/>
      <c r="F199" s="225" t="s">
        <v>336</v>
      </c>
      <c r="G199" s="222"/>
      <c r="H199" s="226">
        <v>368.64499999999998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2" t="s">
        <v>132</v>
      </c>
      <c r="AU199" s="232" t="s">
        <v>82</v>
      </c>
      <c r="AV199" s="13" t="s">
        <v>82</v>
      </c>
      <c r="AW199" s="13" t="s">
        <v>4</v>
      </c>
      <c r="AX199" s="13" t="s">
        <v>80</v>
      </c>
      <c r="AY199" s="232" t="s">
        <v>121</v>
      </c>
    </row>
    <row r="200" s="2" customFormat="1" ht="49.05" customHeight="1">
      <c r="A200" s="37"/>
      <c r="B200" s="38"/>
      <c r="C200" s="203" t="s">
        <v>337</v>
      </c>
      <c r="D200" s="203" t="s">
        <v>123</v>
      </c>
      <c r="E200" s="204" t="s">
        <v>338</v>
      </c>
      <c r="F200" s="205" t="s">
        <v>339</v>
      </c>
      <c r="G200" s="206" t="s">
        <v>160</v>
      </c>
      <c r="H200" s="207">
        <v>0.24299999999999999</v>
      </c>
      <c r="I200" s="208"/>
      <c r="J200" s="209">
        <f>ROUND(I200*H200,2)</f>
        <v>0</v>
      </c>
      <c r="K200" s="205" t="s">
        <v>127</v>
      </c>
      <c r="L200" s="43"/>
      <c r="M200" s="210" t="s">
        <v>19</v>
      </c>
      <c r="N200" s="211" t="s">
        <v>43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128</v>
      </c>
      <c r="AT200" s="214" t="s">
        <v>123</v>
      </c>
      <c r="AU200" s="214" t="s">
        <v>82</v>
      </c>
      <c r="AY200" s="16" t="s">
        <v>121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80</v>
      </c>
      <c r="BK200" s="215">
        <f>ROUND(I200*H200,2)</f>
        <v>0</v>
      </c>
      <c r="BL200" s="16" t="s">
        <v>128</v>
      </c>
      <c r="BM200" s="214" t="s">
        <v>340</v>
      </c>
    </row>
    <row r="201" s="2" customFormat="1">
      <c r="A201" s="37"/>
      <c r="B201" s="38"/>
      <c r="C201" s="39"/>
      <c r="D201" s="216" t="s">
        <v>130</v>
      </c>
      <c r="E201" s="39"/>
      <c r="F201" s="217" t="s">
        <v>341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130</v>
      </c>
      <c r="AU201" s="16" t="s">
        <v>82</v>
      </c>
    </row>
    <row r="202" s="12" customFormat="1" ht="25.92" customHeight="1">
      <c r="A202" s="12"/>
      <c r="B202" s="187"/>
      <c r="C202" s="188"/>
      <c r="D202" s="189" t="s">
        <v>71</v>
      </c>
      <c r="E202" s="190" t="s">
        <v>342</v>
      </c>
      <c r="F202" s="190" t="s">
        <v>343</v>
      </c>
      <c r="G202" s="188"/>
      <c r="H202" s="188"/>
      <c r="I202" s="191"/>
      <c r="J202" s="192">
        <f>BK202</f>
        <v>0</v>
      </c>
      <c r="K202" s="188"/>
      <c r="L202" s="193"/>
      <c r="M202" s="194"/>
      <c r="N202" s="195"/>
      <c r="O202" s="195"/>
      <c r="P202" s="196">
        <f>P203+P212</f>
        <v>0</v>
      </c>
      <c r="Q202" s="195"/>
      <c r="R202" s="196">
        <f>R203+R212</f>
        <v>0.054130000000000004</v>
      </c>
      <c r="S202" s="195"/>
      <c r="T202" s="197">
        <f>T203+T212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8" t="s">
        <v>82</v>
      </c>
      <c r="AT202" s="199" t="s">
        <v>71</v>
      </c>
      <c r="AU202" s="199" t="s">
        <v>72</v>
      </c>
      <c r="AY202" s="198" t="s">
        <v>121</v>
      </c>
      <c r="BK202" s="200">
        <f>BK203+BK212</f>
        <v>0</v>
      </c>
    </row>
    <row r="203" s="12" customFormat="1" ht="22.8" customHeight="1">
      <c r="A203" s="12"/>
      <c r="B203" s="187"/>
      <c r="C203" s="188"/>
      <c r="D203" s="189" t="s">
        <v>71</v>
      </c>
      <c r="E203" s="201" t="s">
        <v>344</v>
      </c>
      <c r="F203" s="201" t="s">
        <v>345</v>
      </c>
      <c r="G203" s="188"/>
      <c r="H203" s="188"/>
      <c r="I203" s="191"/>
      <c r="J203" s="202">
        <f>BK203</f>
        <v>0</v>
      </c>
      <c r="K203" s="188"/>
      <c r="L203" s="193"/>
      <c r="M203" s="194"/>
      <c r="N203" s="195"/>
      <c r="O203" s="195"/>
      <c r="P203" s="196">
        <f>SUM(P204:P211)</f>
        <v>0</v>
      </c>
      <c r="Q203" s="195"/>
      <c r="R203" s="196">
        <f>SUM(R204:R211)</f>
        <v>0.052430000000000004</v>
      </c>
      <c r="S203" s="195"/>
      <c r="T203" s="197">
        <f>SUM(T204:T211)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8" t="s">
        <v>82</v>
      </c>
      <c r="AT203" s="199" t="s">
        <v>71</v>
      </c>
      <c r="AU203" s="199" t="s">
        <v>80</v>
      </c>
      <c r="AY203" s="198" t="s">
        <v>121</v>
      </c>
      <c r="BK203" s="200">
        <f>SUM(BK204:BK211)</f>
        <v>0</v>
      </c>
    </row>
    <row r="204" s="2" customFormat="1" ht="55.5" customHeight="1">
      <c r="A204" s="37"/>
      <c r="B204" s="38"/>
      <c r="C204" s="203" t="s">
        <v>346</v>
      </c>
      <c r="D204" s="203" t="s">
        <v>123</v>
      </c>
      <c r="E204" s="204" t="s">
        <v>347</v>
      </c>
      <c r="F204" s="205" t="s">
        <v>348</v>
      </c>
      <c r="G204" s="206" t="s">
        <v>296</v>
      </c>
      <c r="H204" s="207">
        <v>8.5</v>
      </c>
      <c r="I204" s="208"/>
      <c r="J204" s="209">
        <f>ROUND(I204*H204,2)</f>
        <v>0</v>
      </c>
      <c r="K204" s="205" t="s">
        <v>127</v>
      </c>
      <c r="L204" s="43"/>
      <c r="M204" s="210" t="s">
        <v>19</v>
      </c>
      <c r="N204" s="211" t="s">
        <v>43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217</v>
      </c>
      <c r="AT204" s="214" t="s">
        <v>123</v>
      </c>
      <c r="AU204" s="214" t="s">
        <v>82</v>
      </c>
      <c r="AY204" s="16" t="s">
        <v>121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80</v>
      </c>
      <c r="BK204" s="215">
        <f>ROUND(I204*H204,2)</f>
        <v>0</v>
      </c>
      <c r="BL204" s="16" t="s">
        <v>217</v>
      </c>
      <c r="BM204" s="214" t="s">
        <v>349</v>
      </c>
    </row>
    <row r="205" s="2" customFormat="1">
      <c r="A205" s="37"/>
      <c r="B205" s="38"/>
      <c r="C205" s="39"/>
      <c r="D205" s="216" t="s">
        <v>130</v>
      </c>
      <c r="E205" s="39"/>
      <c r="F205" s="217" t="s">
        <v>350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130</v>
      </c>
      <c r="AU205" s="16" t="s">
        <v>82</v>
      </c>
    </row>
    <row r="206" s="2" customFormat="1" ht="21.75" customHeight="1">
      <c r="A206" s="37"/>
      <c r="B206" s="38"/>
      <c r="C206" s="244" t="s">
        <v>351</v>
      </c>
      <c r="D206" s="244" t="s">
        <v>177</v>
      </c>
      <c r="E206" s="245" t="s">
        <v>352</v>
      </c>
      <c r="F206" s="246" t="s">
        <v>353</v>
      </c>
      <c r="G206" s="247" t="s">
        <v>126</v>
      </c>
      <c r="H206" s="248">
        <v>0.085000000000000006</v>
      </c>
      <c r="I206" s="249"/>
      <c r="J206" s="250">
        <f>ROUND(I206*H206,2)</f>
        <v>0</v>
      </c>
      <c r="K206" s="246" t="s">
        <v>127</v>
      </c>
      <c r="L206" s="251"/>
      <c r="M206" s="252" t="s">
        <v>19</v>
      </c>
      <c r="N206" s="253" t="s">
        <v>43</v>
      </c>
      <c r="O206" s="83"/>
      <c r="P206" s="212">
        <f>O206*H206</f>
        <v>0</v>
      </c>
      <c r="Q206" s="212">
        <v>0.55000000000000004</v>
      </c>
      <c r="R206" s="212">
        <f>Q206*H206</f>
        <v>0.046750000000000007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303</v>
      </c>
      <c r="AT206" s="214" t="s">
        <v>177</v>
      </c>
      <c r="AU206" s="214" t="s">
        <v>82</v>
      </c>
      <c r="AY206" s="16" t="s">
        <v>121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80</v>
      </c>
      <c r="BK206" s="215">
        <f>ROUND(I206*H206,2)</f>
        <v>0</v>
      </c>
      <c r="BL206" s="16" t="s">
        <v>217</v>
      </c>
      <c r="BM206" s="214" t="s">
        <v>354</v>
      </c>
    </row>
    <row r="207" s="13" customFormat="1">
      <c r="A207" s="13"/>
      <c r="B207" s="221"/>
      <c r="C207" s="222"/>
      <c r="D207" s="223" t="s">
        <v>132</v>
      </c>
      <c r="E207" s="224" t="s">
        <v>19</v>
      </c>
      <c r="F207" s="225" t="s">
        <v>355</v>
      </c>
      <c r="G207" s="222"/>
      <c r="H207" s="226">
        <v>0.085000000000000006</v>
      </c>
      <c r="I207" s="227"/>
      <c r="J207" s="222"/>
      <c r="K207" s="222"/>
      <c r="L207" s="228"/>
      <c r="M207" s="229"/>
      <c r="N207" s="230"/>
      <c r="O207" s="230"/>
      <c r="P207" s="230"/>
      <c r="Q207" s="230"/>
      <c r="R207" s="230"/>
      <c r="S207" s="230"/>
      <c r="T207" s="23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2" t="s">
        <v>132</v>
      </c>
      <c r="AU207" s="232" t="s">
        <v>82</v>
      </c>
      <c r="AV207" s="13" t="s">
        <v>82</v>
      </c>
      <c r="AW207" s="13" t="s">
        <v>34</v>
      </c>
      <c r="AX207" s="13" t="s">
        <v>72</v>
      </c>
      <c r="AY207" s="232" t="s">
        <v>121</v>
      </c>
    </row>
    <row r="208" s="14" customFormat="1">
      <c r="A208" s="14"/>
      <c r="B208" s="233"/>
      <c r="C208" s="234"/>
      <c r="D208" s="223" t="s">
        <v>132</v>
      </c>
      <c r="E208" s="235" t="s">
        <v>19</v>
      </c>
      <c r="F208" s="236" t="s">
        <v>134</v>
      </c>
      <c r="G208" s="234"/>
      <c r="H208" s="237">
        <v>0.085000000000000006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3" t="s">
        <v>132</v>
      </c>
      <c r="AU208" s="243" t="s">
        <v>82</v>
      </c>
      <c r="AV208" s="14" t="s">
        <v>128</v>
      </c>
      <c r="AW208" s="14" t="s">
        <v>34</v>
      </c>
      <c r="AX208" s="14" t="s">
        <v>80</v>
      </c>
      <c r="AY208" s="243" t="s">
        <v>121</v>
      </c>
    </row>
    <row r="209" s="2" customFormat="1" ht="21.75" customHeight="1">
      <c r="A209" s="37"/>
      <c r="B209" s="38"/>
      <c r="C209" s="244" t="s">
        <v>356</v>
      </c>
      <c r="D209" s="244" t="s">
        <v>177</v>
      </c>
      <c r="E209" s="245" t="s">
        <v>357</v>
      </c>
      <c r="F209" s="246" t="s">
        <v>358</v>
      </c>
      <c r="G209" s="247" t="s">
        <v>270</v>
      </c>
      <c r="H209" s="248">
        <v>4</v>
      </c>
      <c r="I209" s="249"/>
      <c r="J209" s="250">
        <f>ROUND(I209*H209,2)</f>
        <v>0</v>
      </c>
      <c r="K209" s="246" t="s">
        <v>127</v>
      </c>
      <c r="L209" s="251"/>
      <c r="M209" s="252" t="s">
        <v>19</v>
      </c>
      <c r="N209" s="253" t="s">
        <v>43</v>
      </c>
      <c r="O209" s="83"/>
      <c r="P209" s="212">
        <f>O209*H209</f>
        <v>0</v>
      </c>
      <c r="Q209" s="212">
        <v>0.00142</v>
      </c>
      <c r="R209" s="212">
        <f>Q209*H209</f>
        <v>0.0056800000000000002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303</v>
      </c>
      <c r="AT209" s="214" t="s">
        <v>177</v>
      </c>
      <c r="AU209" s="214" t="s">
        <v>82</v>
      </c>
      <c r="AY209" s="16" t="s">
        <v>121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80</v>
      </c>
      <c r="BK209" s="215">
        <f>ROUND(I209*H209,2)</f>
        <v>0</v>
      </c>
      <c r="BL209" s="16" t="s">
        <v>217</v>
      </c>
      <c r="BM209" s="214" t="s">
        <v>359</v>
      </c>
    </row>
    <row r="210" s="2" customFormat="1" ht="49.05" customHeight="1">
      <c r="A210" s="37"/>
      <c r="B210" s="38"/>
      <c r="C210" s="203" t="s">
        <v>360</v>
      </c>
      <c r="D210" s="203" t="s">
        <v>123</v>
      </c>
      <c r="E210" s="204" t="s">
        <v>361</v>
      </c>
      <c r="F210" s="205" t="s">
        <v>362</v>
      </c>
      <c r="G210" s="206" t="s">
        <v>363</v>
      </c>
      <c r="H210" s="254"/>
      <c r="I210" s="208"/>
      <c r="J210" s="209">
        <f>ROUND(I210*H210,2)</f>
        <v>0</v>
      </c>
      <c r="K210" s="205" t="s">
        <v>127</v>
      </c>
      <c r="L210" s="43"/>
      <c r="M210" s="210" t="s">
        <v>19</v>
      </c>
      <c r="N210" s="211" t="s">
        <v>43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217</v>
      </c>
      <c r="AT210" s="214" t="s">
        <v>123</v>
      </c>
      <c r="AU210" s="214" t="s">
        <v>82</v>
      </c>
      <c r="AY210" s="16" t="s">
        <v>121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80</v>
      </c>
      <c r="BK210" s="215">
        <f>ROUND(I210*H210,2)</f>
        <v>0</v>
      </c>
      <c r="BL210" s="16" t="s">
        <v>217</v>
      </c>
      <c r="BM210" s="214" t="s">
        <v>364</v>
      </c>
    </row>
    <row r="211" s="2" customFormat="1">
      <c r="A211" s="37"/>
      <c r="B211" s="38"/>
      <c r="C211" s="39"/>
      <c r="D211" s="216" t="s">
        <v>130</v>
      </c>
      <c r="E211" s="39"/>
      <c r="F211" s="217" t="s">
        <v>365</v>
      </c>
      <c r="G211" s="39"/>
      <c r="H211" s="39"/>
      <c r="I211" s="218"/>
      <c r="J211" s="39"/>
      <c r="K211" s="39"/>
      <c r="L211" s="43"/>
      <c r="M211" s="219"/>
      <c r="N211" s="22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130</v>
      </c>
      <c r="AU211" s="16" t="s">
        <v>82</v>
      </c>
    </row>
    <row r="212" s="12" customFormat="1" ht="22.8" customHeight="1">
      <c r="A212" s="12"/>
      <c r="B212" s="187"/>
      <c r="C212" s="188"/>
      <c r="D212" s="189" t="s">
        <v>71</v>
      </c>
      <c r="E212" s="201" t="s">
        <v>366</v>
      </c>
      <c r="F212" s="201" t="s">
        <v>367</v>
      </c>
      <c r="G212" s="188"/>
      <c r="H212" s="188"/>
      <c r="I212" s="191"/>
      <c r="J212" s="202">
        <f>BK212</f>
        <v>0</v>
      </c>
      <c r="K212" s="188"/>
      <c r="L212" s="193"/>
      <c r="M212" s="194"/>
      <c r="N212" s="195"/>
      <c r="O212" s="195"/>
      <c r="P212" s="196">
        <f>SUM(P213:P216)</f>
        <v>0</v>
      </c>
      <c r="Q212" s="195"/>
      <c r="R212" s="196">
        <f>SUM(R213:R216)</f>
        <v>0.0016999999999999999</v>
      </c>
      <c r="S212" s="195"/>
      <c r="T212" s="197">
        <f>SUM(T213:T216)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98" t="s">
        <v>82</v>
      </c>
      <c r="AT212" s="199" t="s">
        <v>71</v>
      </c>
      <c r="AU212" s="199" t="s">
        <v>80</v>
      </c>
      <c r="AY212" s="198" t="s">
        <v>121</v>
      </c>
      <c r="BK212" s="200">
        <f>SUM(BK213:BK216)</f>
        <v>0</v>
      </c>
    </row>
    <row r="213" s="2" customFormat="1" ht="24.15" customHeight="1">
      <c r="A213" s="37"/>
      <c r="B213" s="38"/>
      <c r="C213" s="203" t="s">
        <v>368</v>
      </c>
      <c r="D213" s="203" t="s">
        <v>123</v>
      </c>
      <c r="E213" s="204" t="s">
        <v>369</v>
      </c>
      <c r="F213" s="205" t="s">
        <v>370</v>
      </c>
      <c r="G213" s="206" t="s">
        <v>154</v>
      </c>
      <c r="H213" s="207">
        <v>6.7999999999999998</v>
      </c>
      <c r="I213" s="208"/>
      <c r="J213" s="209">
        <f>ROUND(I213*H213,2)</f>
        <v>0</v>
      </c>
      <c r="K213" s="205" t="s">
        <v>127</v>
      </c>
      <c r="L213" s="43"/>
      <c r="M213" s="210" t="s">
        <v>19</v>
      </c>
      <c r="N213" s="211" t="s">
        <v>43</v>
      </c>
      <c r="O213" s="83"/>
      <c r="P213" s="212">
        <f>O213*H213</f>
        <v>0</v>
      </c>
      <c r="Q213" s="212">
        <v>0.00025000000000000001</v>
      </c>
      <c r="R213" s="212">
        <f>Q213*H213</f>
        <v>0.0016999999999999999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217</v>
      </c>
      <c r="AT213" s="214" t="s">
        <v>123</v>
      </c>
      <c r="AU213" s="214" t="s">
        <v>82</v>
      </c>
      <c r="AY213" s="16" t="s">
        <v>121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80</v>
      </c>
      <c r="BK213" s="215">
        <f>ROUND(I213*H213,2)</f>
        <v>0</v>
      </c>
      <c r="BL213" s="16" t="s">
        <v>217</v>
      </c>
      <c r="BM213" s="214" t="s">
        <v>371</v>
      </c>
    </row>
    <row r="214" s="2" customFormat="1">
      <c r="A214" s="37"/>
      <c r="B214" s="38"/>
      <c r="C214" s="39"/>
      <c r="D214" s="216" t="s">
        <v>130</v>
      </c>
      <c r="E214" s="39"/>
      <c r="F214" s="217" t="s">
        <v>372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130</v>
      </c>
      <c r="AU214" s="16" t="s">
        <v>82</v>
      </c>
    </row>
    <row r="215" s="13" customFormat="1">
      <c r="A215" s="13"/>
      <c r="B215" s="221"/>
      <c r="C215" s="222"/>
      <c r="D215" s="223" t="s">
        <v>132</v>
      </c>
      <c r="E215" s="224" t="s">
        <v>19</v>
      </c>
      <c r="F215" s="225" t="s">
        <v>373</v>
      </c>
      <c r="G215" s="222"/>
      <c r="H215" s="226">
        <v>6.7999999999999998</v>
      </c>
      <c r="I215" s="227"/>
      <c r="J215" s="222"/>
      <c r="K215" s="222"/>
      <c r="L215" s="228"/>
      <c r="M215" s="229"/>
      <c r="N215" s="230"/>
      <c r="O215" s="230"/>
      <c r="P215" s="230"/>
      <c r="Q215" s="230"/>
      <c r="R215" s="230"/>
      <c r="S215" s="230"/>
      <c r="T215" s="23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2" t="s">
        <v>132</v>
      </c>
      <c r="AU215" s="232" t="s">
        <v>82</v>
      </c>
      <c r="AV215" s="13" t="s">
        <v>82</v>
      </c>
      <c r="AW215" s="13" t="s">
        <v>34</v>
      </c>
      <c r="AX215" s="13" t="s">
        <v>72</v>
      </c>
      <c r="AY215" s="232" t="s">
        <v>121</v>
      </c>
    </row>
    <row r="216" s="14" customFormat="1">
      <c r="A216" s="14"/>
      <c r="B216" s="233"/>
      <c r="C216" s="234"/>
      <c r="D216" s="223" t="s">
        <v>132</v>
      </c>
      <c r="E216" s="235" t="s">
        <v>19</v>
      </c>
      <c r="F216" s="236" t="s">
        <v>134</v>
      </c>
      <c r="G216" s="234"/>
      <c r="H216" s="237">
        <v>6.7999999999999998</v>
      </c>
      <c r="I216" s="238"/>
      <c r="J216" s="234"/>
      <c r="K216" s="234"/>
      <c r="L216" s="239"/>
      <c r="M216" s="255"/>
      <c r="N216" s="256"/>
      <c r="O216" s="256"/>
      <c r="P216" s="256"/>
      <c r="Q216" s="256"/>
      <c r="R216" s="256"/>
      <c r="S216" s="256"/>
      <c r="T216" s="25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3" t="s">
        <v>132</v>
      </c>
      <c r="AU216" s="243" t="s">
        <v>82</v>
      </c>
      <c r="AV216" s="14" t="s">
        <v>128</v>
      </c>
      <c r="AW216" s="14" t="s">
        <v>34</v>
      </c>
      <c r="AX216" s="14" t="s">
        <v>80</v>
      </c>
      <c r="AY216" s="243" t="s">
        <v>121</v>
      </c>
    </row>
    <row r="217" s="2" customFormat="1" ht="6.96" customHeight="1">
      <c r="A217" s="37"/>
      <c r="B217" s="58"/>
      <c r="C217" s="59"/>
      <c r="D217" s="59"/>
      <c r="E217" s="59"/>
      <c r="F217" s="59"/>
      <c r="G217" s="59"/>
      <c r="H217" s="59"/>
      <c r="I217" s="59"/>
      <c r="J217" s="59"/>
      <c r="K217" s="59"/>
      <c r="L217" s="43"/>
      <c r="M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</row>
  </sheetData>
  <sheetProtection sheet="1" autoFilter="0" formatColumns="0" formatRows="0" objects="1" scenarios="1" spinCount="100000" saltValue="KflIti/v0oTI23i4Y+0vBN6XkwgzExN+6y5jrrhMzprM91ikm/b301mQtXiwdoDO9Zyc866aO/QVxtiLoZ9e6g==" hashValue="n7XuNYVQzIDZDVthmOExtStevM7gCS3sNGrhTMJEtJkKMUecfrHu17PV8kJCoQsBFUw2OMwM7FDDNA+ws0Wh9Q==" algorithmName="SHA-512" password="CC35"/>
  <autoFilter ref="C88:K21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5_01/122252204"/>
    <hyperlink ref="F97" r:id="rId2" display="https://podminky.urs.cz/item/CS_URS_2025_01/131151100"/>
    <hyperlink ref="F101" r:id="rId3" display="https://podminky.urs.cz/item/CS_URS_2025_01/162751117"/>
    <hyperlink ref="F105" r:id="rId4" display="https://podminky.urs.cz/item/CS_URS_2025_01/162751119"/>
    <hyperlink ref="F108" r:id="rId5" display="https://podminky.urs.cz/item/CS_URS_2025_01/171152501"/>
    <hyperlink ref="F110" r:id="rId6" display="https://podminky.urs.cz/item/CS_URS_2025_01/171201231"/>
    <hyperlink ref="F113" r:id="rId7" display="https://podminky.urs.cz/item/CS_URS_2025_01/174111101"/>
    <hyperlink ref="F117" r:id="rId8" display="https://podminky.urs.cz/item/CS_URS_2025_01/175151101"/>
    <hyperlink ref="F123" r:id="rId9" display="https://podminky.urs.cz/item/CS_URS_2025_01/181252305"/>
    <hyperlink ref="F127" r:id="rId10" display="https://podminky.urs.cz/item/CS_URS_2025_01/182151112"/>
    <hyperlink ref="F130" r:id="rId11" display="https://podminky.urs.cz/item/CS_URS_2025_01/275313811"/>
    <hyperlink ref="F134" r:id="rId12" display="https://podminky.urs.cz/item/CS_URS_2025_01/275351121"/>
    <hyperlink ref="F138" r:id="rId13" display="https://podminky.urs.cz/item/CS_URS_2025_01/275351122"/>
    <hyperlink ref="F141" r:id="rId14" display="https://podminky.urs.cz/item/CS_URS_2025_01/451315114"/>
    <hyperlink ref="F145" r:id="rId15" display="https://podminky.urs.cz/item/CS_URS_2025_01/451576121"/>
    <hyperlink ref="F149" r:id="rId16" display="https://podminky.urs.cz/item/CS_URS_2025_01/452311151"/>
    <hyperlink ref="F155" r:id="rId17" display="https://podminky.urs.cz/item/CS_URS_2025_01/564671011"/>
    <hyperlink ref="F157" r:id="rId18" display="https://podminky.urs.cz/item/CS_URS_2025_01/564811011"/>
    <hyperlink ref="F159" r:id="rId19" display="https://podminky.urs.cz/item/CS_URS_2025_01/564851011"/>
    <hyperlink ref="F161" r:id="rId20" display="https://podminky.urs.cz/item/CS_URS_2025_01/564910411"/>
    <hyperlink ref="F163" r:id="rId21" display="https://podminky.urs.cz/item/CS_URS_2025_01/569951133"/>
    <hyperlink ref="F167" r:id="rId22" display="https://podminky.urs.cz/item/CS_URS_2025_01/577133121"/>
    <hyperlink ref="F169" r:id="rId23" display="https://podminky.urs.cz/item/CS_URS_2025_01/599632111"/>
    <hyperlink ref="F173" r:id="rId24" display="https://podminky.urs.cz/item/CS_URS_2025_01/912211111"/>
    <hyperlink ref="F176" r:id="rId25" display="https://podminky.urs.cz/item/CS_URS_2025_01/919441221"/>
    <hyperlink ref="F178" r:id="rId26" display="https://podminky.urs.cz/item/CS_URS_2025_01/919535558"/>
    <hyperlink ref="F182" r:id="rId27" display="https://podminky.urs.cz/item/CS_URS_2025_01/919551114"/>
    <hyperlink ref="F185" r:id="rId28" display="https://podminky.urs.cz/item/CS_URS_2025_01/919726123"/>
    <hyperlink ref="F187" r:id="rId29" display="https://podminky.urs.cz/item/CS_URS_2025_01/919732211"/>
    <hyperlink ref="F191" r:id="rId30" display="https://podminky.urs.cz/item/CS_URS_2025_01/938902112"/>
    <hyperlink ref="F194" r:id="rId31" display="https://podminky.urs.cz/item/CS_URS_2025_01/998225111"/>
    <hyperlink ref="F196" r:id="rId32" display="https://podminky.urs.cz/item/CS_URS_2025_01/998225194"/>
    <hyperlink ref="F198" r:id="rId33" display="https://podminky.urs.cz/item/CS_URS_2025_01/998225195"/>
    <hyperlink ref="F201" r:id="rId34" display="https://podminky.urs.cz/item/CS_URS_2025_01/998276101"/>
    <hyperlink ref="F205" r:id="rId35" display="https://podminky.urs.cz/item/CS_URS_2025_01/762124210"/>
    <hyperlink ref="F211" r:id="rId36" display="https://podminky.urs.cz/item/CS_URS_2025_01/998762311"/>
    <hyperlink ref="F214" r:id="rId37" display="https://podminky.urs.cz/item/CS_URS_2025_01/783218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Přechod pro cyklisty přes silnici II/230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374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9. 6. 2025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71.25" customHeight="1">
      <c r="A27" s="137"/>
      <c r="B27" s="138"/>
      <c r="C27" s="137"/>
      <c r="D27" s="137"/>
      <c r="E27" s="139" t="s">
        <v>37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ROUND((SUM(BE84:BE142)),  2)</f>
        <v>0</v>
      </c>
      <c r="G33" s="37"/>
      <c r="H33" s="37"/>
      <c r="I33" s="147">
        <v>0.20999999999999999</v>
      </c>
      <c r="J33" s="146">
        <f>ROUND(((SUM(BE84:BE142))*I33),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ROUND((SUM(BF84:BF142)),  2)</f>
        <v>0</v>
      </c>
      <c r="G34" s="37"/>
      <c r="H34" s="37"/>
      <c r="I34" s="147">
        <v>0.12</v>
      </c>
      <c r="J34" s="146">
        <f>ROUND(((SUM(BF84:BF142))*I34),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ROUND((SUM(BG84:BG142)),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ROUND((SUM(BH84:BH142)),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ROUND((SUM(BI84:BI142)),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9" t="str">
        <f>E7</f>
        <v>Přechod pro cyklisty přes silnici II/230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SO-02 - Příjezdová komunikace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9. 6. 2025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Mariánské Lázně, Ruská 155, Mariánské Lázně</v>
      </c>
      <c r="G54" s="39"/>
      <c r="H54" s="39"/>
      <c r="I54" s="31" t="s">
        <v>33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hidden="1" s="9" customFormat="1" ht="24.96" customHeight="1">
      <c r="A60" s="9"/>
      <c r="B60" s="164"/>
      <c r="C60" s="165"/>
      <c r="D60" s="166" t="s">
        <v>96</v>
      </c>
      <c r="E60" s="167"/>
      <c r="F60" s="167"/>
      <c r="G60" s="167"/>
      <c r="H60" s="167"/>
      <c r="I60" s="167"/>
      <c r="J60" s="168">
        <f>J85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0"/>
      <c r="C61" s="171"/>
      <c r="D61" s="172" t="s">
        <v>97</v>
      </c>
      <c r="E61" s="173"/>
      <c r="F61" s="173"/>
      <c r="G61" s="173"/>
      <c r="H61" s="173"/>
      <c r="I61" s="173"/>
      <c r="J61" s="174">
        <f>J86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0"/>
      <c r="C62" s="171"/>
      <c r="D62" s="172" t="s">
        <v>100</v>
      </c>
      <c r="E62" s="173"/>
      <c r="F62" s="173"/>
      <c r="G62" s="173"/>
      <c r="H62" s="173"/>
      <c r="I62" s="173"/>
      <c r="J62" s="174">
        <f>J105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0"/>
      <c r="C63" s="171"/>
      <c r="D63" s="172" t="s">
        <v>101</v>
      </c>
      <c r="E63" s="173"/>
      <c r="F63" s="173"/>
      <c r="G63" s="173"/>
      <c r="H63" s="173"/>
      <c r="I63" s="173"/>
      <c r="J63" s="174">
        <f>J121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0"/>
      <c r="C64" s="171"/>
      <c r="D64" s="172" t="s">
        <v>102</v>
      </c>
      <c r="E64" s="173"/>
      <c r="F64" s="173"/>
      <c r="G64" s="173"/>
      <c r="H64" s="173"/>
      <c r="I64" s="173"/>
      <c r="J64" s="174">
        <f>J135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2" customFormat="1" ht="21.84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 s="2" customFormat="1" ht="6.96" customHeight="1">
      <c r="A66" s="37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hidden="1"/>
    <row r="68" hidden="1"/>
    <row r="69" hidden="1"/>
    <row r="70" s="2" customFormat="1" ht="6.96" customHeight="1">
      <c r="A70" s="37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24.96" customHeight="1">
      <c r="A71" s="37"/>
      <c r="B71" s="38"/>
      <c r="C71" s="22" t="s">
        <v>106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6.96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159" t="str">
        <f>E7</f>
        <v>Přechod pro cyklisty přes silnici II/230</v>
      </c>
      <c r="F74" s="31"/>
      <c r="G74" s="31"/>
      <c r="H74" s="31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90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6.5" customHeight="1">
      <c r="A76" s="37"/>
      <c r="B76" s="38"/>
      <c r="C76" s="39"/>
      <c r="D76" s="39"/>
      <c r="E76" s="68" t="str">
        <f>E9</f>
        <v>SO-02 - Příjezdová komunikace</v>
      </c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21</v>
      </c>
      <c r="D78" s="39"/>
      <c r="E78" s="39"/>
      <c r="F78" s="26" t="str">
        <f>F12</f>
        <v xml:space="preserve"> </v>
      </c>
      <c r="G78" s="39"/>
      <c r="H78" s="39"/>
      <c r="I78" s="31" t="s">
        <v>23</v>
      </c>
      <c r="J78" s="71" t="str">
        <f>IF(J12="","",J12)</f>
        <v>9. 6. 2025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6.96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25</v>
      </c>
      <c r="D80" s="39"/>
      <c r="E80" s="39"/>
      <c r="F80" s="26" t="str">
        <f>E15</f>
        <v>Město Mariánské Lázně, Ruská 155, Mariánské Lázně</v>
      </c>
      <c r="G80" s="39"/>
      <c r="H80" s="39"/>
      <c r="I80" s="31" t="s">
        <v>33</v>
      </c>
      <c r="J80" s="35" t="str">
        <f>E21</f>
        <v xml:space="preserve"> 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31</v>
      </c>
      <c r="D81" s="39"/>
      <c r="E81" s="39"/>
      <c r="F81" s="26" t="str">
        <f>IF(E18="","",E18)</f>
        <v>Vyplň údaj</v>
      </c>
      <c r="G81" s="39"/>
      <c r="H81" s="39"/>
      <c r="I81" s="31" t="s">
        <v>35</v>
      </c>
      <c r="J81" s="35" t="str">
        <f>E24</f>
        <v xml:space="preserve"> 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0.32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1" customFormat="1" ht="29.28" customHeight="1">
      <c r="A83" s="176"/>
      <c r="B83" s="177"/>
      <c r="C83" s="178" t="s">
        <v>107</v>
      </c>
      <c r="D83" s="179" t="s">
        <v>57</v>
      </c>
      <c r="E83" s="179" t="s">
        <v>53</v>
      </c>
      <c r="F83" s="179" t="s">
        <v>54</v>
      </c>
      <c r="G83" s="179" t="s">
        <v>108</v>
      </c>
      <c r="H83" s="179" t="s">
        <v>109</v>
      </c>
      <c r="I83" s="179" t="s">
        <v>110</v>
      </c>
      <c r="J83" s="179" t="s">
        <v>94</v>
      </c>
      <c r="K83" s="180" t="s">
        <v>111</v>
      </c>
      <c r="L83" s="181"/>
      <c r="M83" s="91" t="s">
        <v>19</v>
      </c>
      <c r="N83" s="92" t="s">
        <v>42</v>
      </c>
      <c r="O83" s="92" t="s">
        <v>112</v>
      </c>
      <c r="P83" s="92" t="s">
        <v>113</v>
      </c>
      <c r="Q83" s="92" t="s">
        <v>114</v>
      </c>
      <c r="R83" s="92" t="s">
        <v>115</v>
      </c>
      <c r="S83" s="92" t="s">
        <v>116</v>
      </c>
      <c r="T83" s="93" t="s">
        <v>117</v>
      </c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</row>
    <row r="84" s="2" customFormat="1" ht="22.8" customHeight="1">
      <c r="A84" s="37"/>
      <c r="B84" s="38"/>
      <c r="C84" s="98" t="s">
        <v>118</v>
      </c>
      <c r="D84" s="39"/>
      <c r="E84" s="39"/>
      <c r="F84" s="39"/>
      <c r="G84" s="39"/>
      <c r="H84" s="39"/>
      <c r="I84" s="39"/>
      <c r="J84" s="182">
        <f>BK84</f>
        <v>0</v>
      </c>
      <c r="K84" s="39"/>
      <c r="L84" s="43"/>
      <c r="M84" s="94"/>
      <c r="N84" s="183"/>
      <c r="O84" s="95"/>
      <c r="P84" s="184">
        <f>P85</f>
        <v>0</v>
      </c>
      <c r="Q84" s="95"/>
      <c r="R84" s="184">
        <f>R85</f>
        <v>14.00094</v>
      </c>
      <c r="S84" s="95"/>
      <c r="T84" s="185">
        <f>T85</f>
        <v>0.0080000000000000002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6" t="s">
        <v>71</v>
      </c>
      <c r="AU84" s="16" t="s">
        <v>95</v>
      </c>
      <c r="BK84" s="186">
        <f>BK85</f>
        <v>0</v>
      </c>
    </row>
    <row r="85" s="12" customFormat="1" ht="25.92" customHeight="1">
      <c r="A85" s="12"/>
      <c r="B85" s="187"/>
      <c r="C85" s="188"/>
      <c r="D85" s="189" t="s">
        <v>71</v>
      </c>
      <c r="E85" s="190" t="s">
        <v>119</v>
      </c>
      <c r="F85" s="190" t="s">
        <v>120</v>
      </c>
      <c r="G85" s="188"/>
      <c r="H85" s="188"/>
      <c r="I85" s="191"/>
      <c r="J85" s="192">
        <f>BK85</f>
        <v>0</v>
      </c>
      <c r="K85" s="188"/>
      <c r="L85" s="193"/>
      <c r="M85" s="194"/>
      <c r="N85" s="195"/>
      <c r="O85" s="195"/>
      <c r="P85" s="196">
        <f>P86+P105+P121+P135</f>
        <v>0</v>
      </c>
      <c r="Q85" s="195"/>
      <c r="R85" s="196">
        <f>R86+R105+R121+R135</f>
        <v>14.00094</v>
      </c>
      <c r="S85" s="195"/>
      <c r="T85" s="197">
        <f>T86+T105+T121+T135</f>
        <v>0.0080000000000000002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80</v>
      </c>
      <c r="AT85" s="199" t="s">
        <v>71</v>
      </c>
      <c r="AU85" s="199" t="s">
        <v>72</v>
      </c>
      <c r="AY85" s="198" t="s">
        <v>121</v>
      </c>
      <c r="BK85" s="200">
        <f>BK86+BK105+BK121+BK135</f>
        <v>0</v>
      </c>
    </row>
    <row r="86" s="12" customFormat="1" ht="22.8" customHeight="1">
      <c r="A86" s="12"/>
      <c r="B86" s="187"/>
      <c r="C86" s="188"/>
      <c r="D86" s="189" t="s">
        <v>71</v>
      </c>
      <c r="E86" s="201" t="s">
        <v>80</v>
      </c>
      <c r="F86" s="201" t="s">
        <v>122</v>
      </c>
      <c r="G86" s="188"/>
      <c r="H86" s="188"/>
      <c r="I86" s="191"/>
      <c r="J86" s="202">
        <f>BK86</f>
        <v>0</v>
      </c>
      <c r="K86" s="188"/>
      <c r="L86" s="193"/>
      <c r="M86" s="194"/>
      <c r="N86" s="195"/>
      <c r="O86" s="195"/>
      <c r="P86" s="196">
        <f>SUM(P87:P104)</f>
        <v>0</v>
      </c>
      <c r="Q86" s="195"/>
      <c r="R86" s="196">
        <f>SUM(R87:R104)</f>
        <v>0</v>
      </c>
      <c r="S86" s="195"/>
      <c r="T86" s="197">
        <f>SUM(T87:T104)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80</v>
      </c>
      <c r="AT86" s="199" t="s">
        <v>71</v>
      </c>
      <c r="AU86" s="199" t="s">
        <v>80</v>
      </c>
      <c r="AY86" s="198" t="s">
        <v>121</v>
      </c>
      <c r="BK86" s="200">
        <f>SUM(BK87:BK104)</f>
        <v>0</v>
      </c>
    </row>
    <row r="87" s="2" customFormat="1" ht="37.8" customHeight="1">
      <c r="A87" s="37"/>
      <c r="B87" s="38"/>
      <c r="C87" s="203" t="s">
        <v>80</v>
      </c>
      <c r="D87" s="203" t="s">
        <v>123</v>
      </c>
      <c r="E87" s="204" t="s">
        <v>124</v>
      </c>
      <c r="F87" s="205" t="s">
        <v>125</v>
      </c>
      <c r="G87" s="206" t="s">
        <v>126</v>
      </c>
      <c r="H87" s="207">
        <v>149.05000000000001</v>
      </c>
      <c r="I87" s="208"/>
      <c r="J87" s="209">
        <f>ROUND(I87*H87,2)</f>
        <v>0</v>
      </c>
      <c r="K87" s="205" t="s">
        <v>127</v>
      </c>
      <c r="L87" s="43"/>
      <c r="M87" s="210" t="s">
        <v>19</v>
      </c>
      <c r="N87" s="211" t="s">
        <v>43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128</v>
      </c>
      <c r="AT87" s="214" t="s">
        <v>123</v>
      </c>
      <c r="AU87" s="214" t="s">
        <v>82</v>
      </c>
      <c r="AY87" s="16" t="s">
        <v>121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80</v>
      </c>
      <c r="BK87" s="215">
        <f>ROUND(I87*H87,2)</f>
        <v>0</v>
      </c>
      <c r="BL87" s="16" t="s">
        <v>128</v>
      </c>
      <c r="BM87" s="214" t="s">
        <v>375</v>
      </c>
    </row>
    <row r="88" s="2" customFormat="1">
      <c r="A88" s="37"/>
      <c r="B88" s="38"/>
      <c r="C88" s="39"/>
      <c r="D88" s="216" t="s">
        <v>130</v>
      </c>
      <c r="E88" s="39"/>
      <c r="F88" s="217" t="s">
        <v>131</v>
      </c>
      <c r="G88" s="39"/>
      <c r="H88" s="39"/>
      <c r="I88" s="218"/>
      <c r="J88" s="39"/>
      <c r="K88" s="39"/>
      <c r="L88" s="43"/>
      <c r="M88" s="219"/>
      <c r="N88" s="220"/>
      <c r="O88" s="83"/>
      <c r="P88" s="83"/>
      <c r="Q88" s="83"/>
      <c r="R88" s="83"/>
      <c r="S88" s="83"/>
      <c r="T88" s="84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130</v>
      </c>
      <c r="AU88" s="16" t="s">
        <v>82</v>
      </c>
    </row>
    <row r="89" s="13" customFormat="1">
      <c r="A89" s="13"/>
      <c r="B89" s="221"/>
      <c r="C89" s="222"/>
      <c r="D89" s="223" t="s">
        <v>132</v>
      </c>
      <c r="E89" s="224" t="s">
        <v>19</v>
      </c>
      <c r="F89" s="225" t="s">
        <v>376</v>
      </c>
      <c r="G89" s="222"/>
      <c r="H89" s="226">
        <v>149.05000000000001</v>
      </c>
      <c r="I89" s="227"/>
      <c r="J89" s="222"/>
      <c r="K89" s="222"/>
      <c r="L89" s="228"/>
      <c r="M89" s="229"/>
      <c r="N89" s="230"/>
      <c r="O89" s="230"/>
      <c r="P89" s="230"/>
      <c r="Q89" s="230"/>
      <c r="R89" s="230"/>
      <c r="S89" s="230"/>
      <c r="T89" s="231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2" t="s">
        <v>132</v>
      </c>
      <c r="AU89" s="232" t="s">
        <v>82</v>
      </c>
      <c r="AV89" s="13" t="s">
        <v>82</v>
      </c>
      <c r="AW89" s="13" t="s">
        <v>34</v>
      </c>
      <c r="AX89" s="13" t="s">
        <v>72</v>
      </c>
      <c r="AY89" s="232" t="s">
        <v>121</v>
      </c>
    </row>
    <row r="90" s="14" customFormat="1">
      <c r="A90" s="14"/>
      <c r="B90" s="233"/>
      <c r="C90" s="234"/>
      <c r="D90" s="223" t="s">
        <v>132</v>
      </c>
      <c r="E90" s="235" t="s">
        <v>19</v>
      </c>
      <c r="F90" s="236" t="s">
        <v>134</v>
      </c>
      <c r="G90" s="234"/>
      <c r="H90" s="237">
        <v>149.05000000000001</v>
      </c>
      <c r="I90" s="238"/>
      <c r="J90" s="234"/>
      <c r="K90" s="234"/>
      <c r="L90" s="239"/>
      <c r="M90" s="240"/>
      <c r="N90" s="241"/>
      <c r="O90" s="241"/>
      <c r="P90" s="241"/>
      <c r="Q90" s="241"/>
      <c r="R90" s="241"/>
      <c r="S90" s="241"/>
      <c r="T90" s="242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3" t="s">
        <v>132</v>
      </c>
      <c r="AU90" s="243" t="s">
        <v>82</v>
      </c>
      <c r="AV90" s="14" t="s">
        <v>128</v>
      </c>
      <c r="AW90" s="14" t="s">
        <v>34</v>
      </c>
      <c r="AX90" s="14" t="s">
        <v>80</v>
      </c>
      <c r="AY90" s="243" t="s">
        <v>121</v>
      </c>
    </row>
    <row r="91" s="2" customFormat="1" ht="62.7" customHeight="1">
      <c r="A91" s="37"/>
      <c r="B91" s="38"/>
      <c r="C91" s="203" t="s">
        <v>82</v>
      </c>
      <c r="D91" s="203" t="s">
        <v>123</v>
      </c>
      <c r="E91" s="204" t="s">
        <v>141</v>
      </c>
      <c r="F91" s="205" t="s">
        <v>142</v>
      </c>
      <c r="G91" s="206" t="s">
        <v>126</v>
      </c>
      <c r="H91" s="207">
        <v>149.05000000000001</v>
      </c>
      <c r="I91" s="208"/>
      <c r="J91" s="209">
        <f>ROUND(I91*H91,2)</f>
        <v>0</v>
      </c>
      <c r="K91" s="205" t="s">
        <v>127</v>
      </c>
      <c r="L91" s="43"/>
      <c r="M91" s="210" t="s">
        <v>19</v>
      </c>
      <c r="N91" s="211" t="s">
        <v>43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128</v>
      </c>
      <c r="AT91" s="214" t="s">
        <v>123</v>
      </c>
      <c r="AU91" s="214" t="s">
        <v>82</v>
      </c>
      <c r="AY91" s="16" t="s">
        <v>121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80</v>
      </c>
      <c r="BK91" s="215">
        <f>ROUND(I91*H91,2)</f>
        <v>0</v>
      </c>
      <c r="BL91" s="16" t="s">
        <v>128</v>
      </c>
      <c r="BM91" s="214" t="s">
        <v>377</v>
      </c>
    </row>
    <row r="92" s="2" customFormat="1">
      <c r="A92" s="37"/>
      <c r="B92" s="38"/>
      <c r="C92" s="39"/>
      <c r="D92" s="216" t="s">
        <v>130</v>
      </c>
      <c r="E92" s="39"/>
      <c r="F92" s="217" t="s">
        <v>144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130</v>
      </c>
      <c r="AU92" s="16" t="s">
        <v>82</v>
      </c>
    </row>
    <row r="93" s="2" customFormat="1" ht="66.75" customHeight="1">
      <c r="A93" s="37"/>
      <c r="B93" s="38"/>
      <c r="C93" s="203" t="s">
        <v>140</v>
      </c>
      <c r="D93" s="203" t="s">
        <v>123</v>
      </c>
      <c r="E93" s="204" t="s">
        <v>146</v>
      </c>
      <c r="F93" s="205" t="s">
        <v>147</v>
      </c>
      <c r="G93" s="206" t="s">
        <v>126</v>
      </c>
      <c r="H93" s="207">
        <v>1341.4500000000001</v>
      </c>
      <c r="I93" s="208"/>
      <c r="J93" s="209">
        <f>ROUND(I93*H93,2)</f>
        <v>0</v>
      </c>
      <c r="K93" s="205" t="s">
        <v>127</v>
      </c>
      <c r="L93" s="43"/>
      <c r="M93" s="210" t="s">
        <v>19</v>
      </c>
      <c r="N93" s="211" t="s">
        <v>43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128</v>
      </c>
      <c r="AT93" s="214" t="s">
        <v>123</v>
      </c>
      <c r="AU93" s="214" t="s">
        <v>82</v>
      </c>
      <c r="AY93" s="16" t="s">
        <v>121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80</v>
      </c>
      <c r="BK93" s="215">
        <f>ROUND(I93*H93,2)</f>
        <v>0</v>
      </c>
      <c r="BL93" s="16" t="s">
        <v>128</v>
      </c>
      <c r="BM93" s="214" t="s">
        <v>378</v>
      </c>
    </row>
    <row r="94" s="2" customFormat="1">
      <c r="A94" s="37"/>
      <c r="B94" s="38"/>
      <c r="C94" s="39"/>
      <c r="D94" s="216" t="s">
        <v>130</v>
      </c>
      <c r="E94" s="39"/>
      <c r="F94" s="217" t="s">
        <v>149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130</v>
      </c>
      <c r="AU94" s="16" t="s">
        <v>82</v>
      </c>
    </row>
    <row r="95" s="13" customFormat="1">
      <c r="A95" s="13"/>
      <c r="B95" s="221"/>
      <c r="C95" s="222"/>
      <c r="D95" s="223" t="s">
        <v>132</v>
      </c>
      <c r="E95" s="222"/>
      <c r="F95" s="225" t="s">
        <v>379</v>
      </c>
      <c r="G95" s="222"/>
      <c r="H95" s="226">
        <v>1341.4500000000001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2" t="s">
        <v>132</v>
      </c>
      <c r="AU95" s="232" t="s">
        <v>82</v>
      </c>
      <c r="AV95" s="13" t="s">
        <v>82</v>
      </c>
      <c r="AW95" s="13" t="s">
        <v>4</v>
      </c>
      <c r="AX95" s="13" t="s">
        <v>80</v>
      </c>
      <c r="AY95" s="232" t="s">
        <v>121</v>
      </c>
    </row>
    <row r="96" s="2" customFormat="1" ht="37.8" customHeight="1">
      <c r="A96" s="37"/>
      <c r="B96" s="38"/>
      <c r="C96" s="203" t="s">
        <v>128</v>
      </c>
      <c r="D96" s="203" t="s">
        <v>123</v>
      </c>
      <c r="E96" s="204" t="s">
        <v>152</v>
      </c>
      <c r="F96" s="205" t="s">
        <v>153</v>
      </c>
      <c r="G96" s="206" t="s">
        <v>154</v>
      </c>
      <c r="H96" s="207">
        <v>271</v>
      </c>
      <c r="I96" s="208"/>
      <c r="J96" s="209">
        <f>ROUND(I96*H96,2)</f>
        <v>0</v>
      </c>
      <c r="K96" s="205" t="s">
        <v>127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128</v>
      </c>
      <c r="AT96" s="214" t="s">
        <v>123</v>
      </c>
      <c r="AU96" s="214" t="s">
        <v>82</v>
      </c>
      <c r="AY96" s="16" t="s">
        <v>121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128</v>
      </c>
      <c r="BM96" s="214" t="s">
        <v>380</v>
      </c>
    </row>
    <row r="97" s="2" customFormat="1">
      <c r="A97" s="37"/>
      <c r="B97" s="38"/>
      <c r="C97" s="39"/>
      <c r="D97" s="216" t="s">
        <v>130</v>
      </c>
      <c r="E97" s="39"/>
      <c r="F97" s="217" t="s">
        <v>156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130</v>
      </c>
      <c r="AU97" s="16" t="s">
        <v>82</v>
      </c>
    </row>
    <row r="98" s="2" customFormat="1" ht="44.25" customHeight="1">
      <c r="A98" s="37"/>
      <c r="B98" s="38"/>
      <c r="C98" s="203" t="s">
        <v>151</v>
      </c>
      <c r="D98" s="203" t="s">
        <v>123</v>
      </c>
      <c r="E98" s="204" t="s">
        <v>158</v>
      </c>
      <c r="F98" s="205" t="s">
        <v>159</v>
      </c>
      <c r="G98" s="206" t="s">
        <v>160</v>
      </c>
      <c r="H98" s="207">
        <v>253.38499999999999</v>
      </c>
      <c r="I98" s="208"/>
      <c r="J98" s="209">
        <f>ROUND(I98*H98,2)</f>
        <v>0</v>
      </c>
      <c r="K98" s="205" t="s">
        <v>127</v>
      </c>
      <c r="L98" s="43"/>
      <c r="M98" s="210" t="s">
        <v>19</v>
      </c>
      <c r="N98" s="211" t="s">
        <v>43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128</v>
      </c>
      <c r="AT98" s="214" t="s">
        <v>123</v>
      </c>
      <c r="AU98" s="214" t="s">
        <v>82</v>
      </c>
      <c r="AY98" s="16" t="s">
        <v>121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128</v>
      </c>
      <c r="BM98" s="214" t="s">
        <v>381</v>
      </c>
    </row>
    <row r="99" s="2" customFormat="1">
      <c r="A99" s="37"/>
      <c r="B99" s="38"/>
      <c r="C99" s="39"/>
      <c r="D99" s="216" t="s">
        <v>130</v>
      </c>
      <c r="E99" s="39"/>
      <c r="F99" s="217" t="s">
        <v>162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130</v>
      </c>
      <c r="AU99" s="16" t="s">
        <v>82</v>
      </c>
    </row>
    <row r="100" s="13" customFormat="1">
      <c r="A100" s="13"/>
      <c r="B100" s="221"/>
      <c r="C100" s="222"/>
      <c r="D100" s="223" t="s">
        <v>132</v>
      </c>
      <c r="E100" s="222"/>
      <c r="F100" s="225" t="s">
        <v>382</v>
      </c>
      <c r="G100" s="222"/>
      <c r="H100" s="226">
        <v>253.38499999999999</v>
      </c>
      <c r="I100" s="227"/>
      <c r="J100" s="222"/>
      <c r="K100" s="222"/>
      <c r="L100" s="228"/>
      <c r="M100" s="229"/>
      <c r="N100" s="230"/>
      <c r="O100" s="230"/>
      <c r="P100" s="230"/>
      <c r="Q100" s="230"/>
      <c r="R100" s="230"/>
      <c r="S100" s="230"/>
      <c r="T100" s="23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2" t="s">
        <v>132</v>
      </c>
      <c r="AU100" s="232" t="s">
        <v>82</v>
      </c>
      <c r="AV100" s="13" t="s">
        <v>82</v>
      </c>
      <c r="AW100" s="13" t="s">
        <v>4</v>
      </c>
      <c r="AX100" s="13" t="s">
        <v>80</v>
      </c>
      <c r="AY100" s="232" t="s">
        <v>121</v>
      </c>
    </row>
    <row r="101" s="2" customFormat="1" ht="24.15" customHeight="1">
      <c r="A101" s="37"/>
      <c r="B101" s="38"/>
      <c r="C101" s="203" t="s">
        <v>157</v>
      </c>
      <c r="D101" s="203" t="s">
        <v>123</v>
      </c>
      <c r="E101" s="204" t="s">
        <v>183</v>
      </c>
      <c r="F101" s="205" t="s">
        <v>184</v>
      </c>
      <c r="G101" s="206" t="s">
        <v>154</v>
      </c>
      <c r="H101" s="207">
        <v>507</v>
      </c>
      <c r="I101" s="208"/>
      <c r="J101" s="209">
        <f>ROUND(I101*H101,2)</f>
        <v>0</v>
      </c>
      <c r="K101" s="205" t="s">
        <v>127</v>
      </c>
      <c r="L101" s="43"/>
      <c r="M101" s="210" t="s">
        <v>19</v>
      </c>
      <c r="N101" s="211" t="s">
        <v>43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128</v>
      </c>
      <c r="AT101" s="214" t="s">
        <v>123</v>
      </c>
      <c r="AU101" s="214" t="s">
        <v>82</v>
      </c>
      <c r="AY101" s="16" t="s">
        <v>121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80</v>
      </c>
      <c r="BK101" s="215">
        <f>ROUND(I101*H101,2)</f>
        <v>0</v>
      </c>
      <c r="BL101" s="16" t="s">
        <v>128</v>
      </c>
      <c r="BM101" s="214" t="s">
        <v>383</v>
      </c>
    </row>
    <row r="102" s="2" customFormat="1">
      <c r="A102" s="37"/>
      <c r="B102" s="38"/>
      <c r="C102" s="39"/>
      <c r="D102" s="216" t="s">
        <v>130</v>
      </c>
      <c r="E102" s="39"/>
      <c r="F102" s="217" t="s">
        <v>186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130</v>
      </c>
      <c r="AU102" s="16" t="s">
        <v>82</v>
      </c>
    </row>
    <row r="103" s="13" customFormat="1">
      <c r="A103" s="13"/>
      <c r="B103" s="221"/>
      <c r="C103" s="222"/>
      <c r="D103" s="223" t="s">
        <v>132</v>
      </c>
      <c r="E103" s="224" t="s">
        <v>19</v>
      </c>
      <c r="F103" s="225" t="s">
        <v>384</v>
      </c>
      <c r="G103" s="222"/>
      <c r="H103" s="226">
        <v>507</v>
      </c>
      <c r="I103" s="227"/>
      <c r="J103" s="222"/>
      <c r="K103" s="222"/>
      <c r="L103" s="228"/>
      <c r="M103" s="229"/>
      <c r="N103" s="230"/>
      <c r="O103" s="230"/>
      <c r="P103" s="230"/>
      <c r="Q103" s="230"/>
      <c r="R103" s="230"/>
      <c r="S103" s="230"/>
      <c r="T103" s="23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2" t="s">
        <v>132</v>
      </c>
      <c r="AU103" s="232" t="s">
        <v>82</v>
      </c>
      <c r="AV103" s="13" t="s">
        <v>82</v>
      </c>
      <c r="AW103" s="13" t="s">
        <v>34</v>
      </c>
      <c r="AX103" s="13" t="s">
        <v>72</v>
      </c>
      <c r="AY103" s="232" t="s">
        <v>121</v>
      </c>
    </row>
    <row r="104" s="14" customFormat="1">
      <c r="A104" s="14"/>
      <c r="B104" s="233"/>
      <c r="C104" s="234"/>
      <c r="D104" s="223" t="s">
        <v>132</v>
      </c>
      <c r="E104" s="235" t="s">
        <v>19</v>
      </c>
      <c r="F104" s="236" t="s">
        <v>134</v>
      </c>
      <c r="G104" s="234"/>
      <c r="H104" s="237">
        <v>507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3" t="s">
        <v>132</v>
      </c>
      <c r="AU104" s="243" t="s">
        <v>82</v>
      </c>
      <c r="AV104" s="14" t="s">
        <v>128</v>
      </c>
      <c r="AW104" s="14" t="s">
        <v>34</v>
      </c>
      <c r="AX104" s="14" t="s">
        <v>80</v>
      </c>
      <c r="AY104" s="243" t="s">
        <v>121</v>
      </c>
    </row>
    <row r="105" s="12" customFormat="1" ht="22.8" customHeight="1">
      <c r="A105" s="12"/>
      <c r="B105" s="187"/>
      <c r="C105" s="188"/>
      <c r="D105" s="189" t="s">
        <v>71</v>
      </c>
      <c r="E105" s="201" t="s">
        <v>151</v>
      </c>
      <c r="F105" s="201" t="s">
        <v>230</v>
      </c>
      <c r="G105" s="188"/>
      <c r="H105" s="188"/>
      <c r="I105" s="191"/>
      <c r="J105" s="202">
        <f>BK105</f>
        <v>0</v>
      </c>
      <c r="K105" s="188"/>
      <c r="L105" s="193"/>
      <c r="M105" s="194"/>
      <c r="N105" s="195"/>
      <c r="O105" s="195"/>
      <c r="P105" s="196">
        <f>SUM(P106:P120)</f>
        <v>0</v>
      </c>
      <c r="Q105" s="195"/>
      <c r="R105" s="196">
        <f>SUM(R106:R120)</f>
        <v>13.689</v>
      </c>
      <c r="S105" s="195"/>
      <c r="T105" s="197">
        <f>SUM(T106:T120)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8" t="s">
        <v>80</v>
      </c>
      <c r="AT105" s="199" t="s">
        <v>71</v>
      </c>
      <c r="AU105" s="199" t="s">
        <v>80</v>
      </c>
      <c r="AY105" s="198" t="s">
        <v>121</v>
      </c>
      <c r="BK105" s="200">
        <f>SUM(BK106:BK120)</f>
        <v>0</v>
      </c>
    </row>
    <row r="106" s="2" customFormat="1" ht="37.8" customHeight="1">
      <c r="A106" s="37"/>
      <c r="B106" s="38"/>
      <c r="C106" s="203" t="s">
        <v>164</v>
      </c>
      <c r="D106" s="203" t="s">
        <v>123</v>
      </c>
      <c r="E106" s="204" t="s">
        <v>385</v>
      </c>
      <c r="F106" s="205" t="s">
        <v>386</v>
      </c>
      <c r="G106" s="206" t="s">
        <v>154</v>
      </c>
      <c r="H106" s="207">
        <v>271</v>
      </c>
      <c r="I106" s="208"/>
      <c r="J106" s="209">
        <f>ROUND(I106*H106,2)</f>
        <v>0</v>
      </c>
      <c r="K106" s="205" t="s">
        <v>127</v>
      </c>
      <c r="L106" s="43"/>
      <c r="M106" s="210" t="s">
        <v>19</v>
      </c>
      <c r="N106" s="211" t="s">
        <v>43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128</v>
      </c>
      <c r="AT106" s="214" t="s">
        <v>123</v>
      </c>
      <c r="AU106" s="214" t="s">
        <v>82</v>
      </c>
      <c r="AY106" s="16" t="s">
        <v>121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128</v>
      </c>
      <c r="BM106" s="214" t="s">
        <v>387</v>
      </c>
    </row>
    <row r="107" s="2" customFormat="1">
      <c r="A107" s="37"/>
      <c r="B107" s="38"/>
      <c r="C107" s="39"/>
      <c r="D107" s="216" t="s">
        <v>130</v>
      </c>
      <c r="E107" s="39"/>
      <c r="F107" s="217" t="s">
        <v>388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130</v>
      </c>
      <c r="AU107" s="16" t="s">
        <v>82</v>
      </c>
    </row>
    <row r="108" s="2" customFormat="1" ht="37.8" customHeight="1">
      <c r="A108" s="37"/>
      <c r="B108" s="38"/>
      <c r="C108" s="203" t="s">
        <v>170</v>
      </c>
      <c r="D108" s="203" t="s">
        <v>123</v>
      </c>
      <c r="E108" s="204" t="s">
        <v>389</v>
      </c>
      <c r="F108" s="205" t="s">
        <v>390</v>
      </c>
      <c r="G108" s="206" t="s">
        <v>154</v>
      </c>
      <c r="H108" s="207">
        <v>271</v>
      </c>
      <c r="I108" s="208"/>
      <c r="J108" s="209">
        <f>ROUND(I108*H108,2)</f>
        <v>0</v>
      </c>
      <c r="K108" s="205" t="s">
        <v>127</v>
      </c>
      <c r="L108" s="43"/>
      <c r="M108" s="210" t="s">
        <v>19</v>
      </c>
      <c r="N108" s="211" t="s">
        <v>43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128</v>
      </c>
      <c r="AT108" s="214" t="s">
        <v>123</v>
      </c>
      <c r="AU108" s="214" t="s">
        <v>82</v>
      </c>
      <c r="AY108" s="16" t="s">
        <v>121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128</v>
      </c>
      <c r="BM108" s="214" t="s">
        <v>391</v>
      </c>
    </row>
    <row r="109" s="2" customFormat="1">
      <c r="A109" s="37"/>
      <c r="B109" s="38"/>
      <c r="C109" s="39"/>
      <c r="D109" s="216" t="s">
        <v>130</v>
      </c>
      <c r="E109" s="39"/>
      <c r="F109" s="217" t="s">
        <v>392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130</v>
      </c>
      <c r="AU109" s="16" t="s">
        <v>82</v>
      </c>
    </row>
    <row r="110" s="2" customFormat="1" ht="33" customHeight="1">
      <c r="A110" s="37"/>
      <c r="B110" s="38"/>
      <c r="C110" s="203" t="s">
        <v>176</v>
      </c>
      <c r="D110" s="203" t="s">
        <v>123</v>
      </c>
      <c r="E110" s="204" t="s">
        <v>393</v>
      </c>
      <c r="F110" s="205" t="s">
        <v>394</v>
      </c>
      <c r="G110" s="206" t="s">
        <v>154</v>
      </c>
      <c r="H110" s="207">
        <v>271</v>
      </c>
      <c r="I110" s="208"/>
      <c r="J110" s="209">
        <f>ROUND(I110*H110,2)</f>
        <v>0</v>
      </c>
      <c r="K110" s="205" t="s">
        <v>127</v>
      </c>
      <c r="L110" s="43"/>
      <c r="M110" s="210" t="s">
        <v>19</v>
      </c>
      <c r="N110" s="211" t="s">
        <v>43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128</v>
      </c>
      <c r="AT110" s="214" t="s">
        <v>123</v>
      </c>
      <c r="AU110" s="214" t="s">
        <v>82</v>
      </c>
      <c r="AY110" s="16" t="s">
        <v>121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80</v>
      </c>
      <c r="BK110" s="215">
        <f>ROUND(I110*H110,2)</f>
        <v>0</v>
      </c>
      <c r="BL110" s="16" t="s">
        <v>128</v>
      </c>
      <c r="BM110" s="214" t="s">
        <v>395</v>
      </c>
    </row>
    <row r="111" s="2" customFormat="1">
      <c r="A111" s="37"/>
      <c r="B111" s="38"/>
      <c r="C111" s="39"/>
      <c r="D111" s="216" t="s">
        <v>130</v>
      </c>
      <c r="E111" s="39"/>
      <c r="F111" s="217" t="s">
        <v>396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130</v>
      </c>
      <c r="AU111" s="16" t="s">
        <v>82</v>
      </c>
    </row>
    <row r="112" s="2" customFormat="1" ht="37.8" customHeight="1">
      <c r="A112" s="37"/>
      <c r="B112" s="38"/>
      <c r="C112" s="203" t="s">
        <v>182</v>
      </c>
      <c r="D112" s="203" t="s">
        <v>123</v>
      </c>
      <c r="E112" s="204" t="s">
        <v>397</v>
      </c>
      <c r="F112" s="205" t="s">
        <v>398</v>
      </c>
      <c r="G112" s="206" t="s">
        <v>154</v>
      </c>
      <c r="H112" s="207">
        <v>271</v>
      </c>
      <c r="I112" s="208"/>
      <c r="J112" s="209">
        <f>ROUND(I112*H112,2)</f>
        <v>0</v>
      </c>
      <c r="K112" s="205" t="s">
        <v>127</v>
      </c>
      <c r="L112" s="43"/>
      <c r="M112" s="210" t="s">
        <v>19</v>
      </c>
      <c r="N112" s="211" t="s">
        <v>43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128</v>
      </c>
      <c r="AT112" s="214" t="s">
        <v>123</v>
      </c>
      <c r="AU112" s="214" t="s">
        <v>82</v>
      </c>
      <c r="AY112" s="16" t="s">
        <v>121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80</v>
      </c>
      <c r="BK112" s="215">
        <f>ROUND(I112*H112,2)</f>
        <v>0</v>
      </c>
      <c r="BL112" s="16" t="s">
        <v>128</v>
      </c>
      <c r="BM112" s="214" t="s">
        <v>399</v>
      </c>
    </row>
    <row r="113" s="2" customFormat="1">
      <c r="A113" s="37"/>
      <c r="B113" s="38"/>
      <c r="C113" s="39"/>
      <c r="D113" s="216" t="s">
        <v>130</v>
      </c>
      <c r="E113" s="39"/>
      <c r="F113" s="217" t="s">
        <v>400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130</v>
      </c>
      <c r="AU113" s="16" t="s">
        <v>82</v>
      </c>
    </row>
    <row r="114" s="2" customFormat="1" ht="37.8" customHeight="1">
      <c r="A114" s="37"/>
      <c r="B114" s="38"/>
      <c r="C114" s="203" t="s">
        <v>188</v>
      </c>
      <c r="D114" s="203" t="s">
        <v>123</v>
      </c>
      <c r="E114" s="204" t="s">
        <v>251</v>
      </c>
      <c r="F114" s="205" t="s">
        <v>252</v>
      </c>
      <c r="G114" s="206" t="s">
        <v>154</v>
      </c>
      <c r="H114" s="207">
        <v>42.25</v>
      </c>
      <c r="I114" s="208"/>
      <c r="J114" s="209">
        <f>ROUND(I114*H114,2)</f>
        <v>0</v>
      </c>
      <c r="K114" s="205" t="s">
        <v>127</v>
      </c>
      <c r="L114" s="43"/>
      <c r="M114" s="210" t="s">
        <v>19</v>
      </c>
      <c r="N114" s="211" t="s">
        <v>43</v>
      </c>
      <c r="O114" s="83"/>
      <c r="P114" s="212">
        <f>O114*H114</f>
        <v>0</v>
      </c>
      <c r="Q114" s="212">
        <v>0.32400000000000001</v>
      </c>
      <c r="R114" s="212">
        <f>Q114*H114</f>
        <v>13.689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128</v>
      </c>
      <c r="AT114" s="214" t="s">
        <v>123</v>
      </c>
      <c r="AU114" s="214" t="s">
        <v>82</v>
      </c>
      <c r="AY114" s="16" t="s">
        <v>121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80</v>
      </c>
      <c r="BK114" s="215">
        <f>ROUND(I114*H114,2)</f>
        <v>0</v>
      </c>
      <c r="BL114" s="16" t="s">
        <v>128</v>
      </c>
      <c r="BM114" s="214" t="s">
        <v>401</v>
      </c>
    </row>
    <row r="115" s="2" customFormat="1">
      <c r="A115" s="37"/>
      <c r="B115" s="38"/>
      <c r="C115" s="39"/>
      <c r="D115" s="216" t="s">
        <v>130</v>
      </c>
      <c r="E115" s="39"/>
      <c r="F115" s="217" t="s">
        <v>254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130</v>
      </c>
      <c r="AU115" s="16" t="s">
        <v>82</v>
      </c>
    </row>
    <row r="116" s="13" customFormat="1">
      <c r="A116" s="13"/>
      <c r="B116" s="221"/>
      <c r="C116" s="222"/>
      <c r="D116" s="223" t="s">
        <v>132</v>
      </c>
      <c r="E116" s="224" t="s">
        <v>19</v>
      </c>
      <c r="F116" s="225" t="s">
        <v>402</v>
      </c>
      <c r="G116" s="222"/>
      <c r="H116" s="226">
        <v>23</v>
      </c>
      <c r="I116" s="227"/>
      <c r="J116" s="222"/>
      <c r="K116" s="222"/>
      <c r="L116" s="228"/>
      <c r="M116" s="229"/>
      <c r="N116" s="230"/>
      <c r="O116" s="230"/>
      <c r="P116" s="230"/>
      <c r="Q116" s="230"/>
      <c r="R116" s="230"/>
      <c r="S116" s="230"/>
      <c r="T116" s="23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2" t="s">
        <v>132</v>
      </c>
      <c r="AU116" s="232" t="s">
        <v>82</v>
      </c>
      <c r="AV116" s="13" t="s">
        <v>82</v>
      </c>
      <c r="AW116" s="13" t="s">
        <v>34</v>
      </c>
      <c r="AX116" s="13" t="s">
        <v>72</v>
      </c>
      <c r="AY116" s="232" t="s">
        <v>121</v>
      </c>
    </row>
    <row r="117" s="13" customFormat="1">
      <c r="A117" s="13"/>
      <c r="B117" s="221"/>
      <c r="C117" s="222"/>
      <c r="D117" s="223" t="s">
        <v>132</v>
      </c>
      <c r="E117" s="224" t="s">
        <v>19</v>
      </c>
      <c r="F117" s="225" t="s">
        <v>403</v>
      </c>
      <c r="G117" s="222"/>
      <c r="H117" s="226">
        <v>19.25</v>
      </c>
      <c r="I117" s="227"/>
      <c r="J117" s="222"/>
      <c r="K117" s="222"/>
      <c r="L117" s="228"/>
      <c r="M117" s="229"/>
      <c r="N117" s="230"/>
      <c r="O117" s="230"/>
      <c r="P117" s="230"/>
      <c r="Q117" s="230"/>
      <c r="R117" s="230"/>
      <c r="S117" s="230"/>
      <c r="T117" s="231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2" t="s">
        <v>132</v>
      </c>
      <c r="AU117" s="232" t="s">
        <v>82</v>
      </c>
      <c r="AV117" s="13" t="s">
        <v>82</v>
      </c>
      <c r="AW117" s="13" t="s">
        <v>34</v>
      </c>
      <c r="AX117" s="13" t="s">
        <v>72</v>
      </c>
      <c r="AY117" s="232" t="s">
        <v>121</v>
      </c>
    </row>
    <row r="118" s="14" customFormat="1">
      <c r="A118" s="14"/>
      <c r="B118" s="233"/>
      <c r="C118" s="234"/>
      <c r="D118" s="223" t="s">
        <v>132</v>
      </c>
      <c r="E118" s="235" t="s">
        <v>19</v>
      </c>
      <c r="F118" s="236" t="s">
        <v>134</v>
      </c>
      <c r="G118" s="234"/>
      <c r="H118" s="237">
        <v>42.25</v>
      </c>
      <c r="I118" s="238"/>
      <c r="J118" s="234"/>
      <c r="K118" s="234"/>
      <c r="L118" s="239"/>
      <c r="M118" s="240"/>
      <c r="N118" s="241"/>
      <c r="O118" s="241"/>
      <c r="P118" s="241"/>
      <c r="Q118" s="241"/>
      <c r="R118" s="241"/>
      <c r="S118" s="241"/>
      <c r="T118" s="24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3" t="s">
        <v>132</v>
      </c>
      <c r="AU118" s="243" t="s">
        <v>82</v>
      </c>
      <c r="AV118" s="14" t="s">
        <v>128</v>
      </c>
      <c r="AW118" s="14" t="s">
        <v>34</v>
      </c>
      <c r="AX118" s="14" t="s">
        <v>80</v>
      </c>
      <c r="AY118" s="243" t="s">
        <v>121</v>
      </c>
    </row>
    <row r="119" s="2" customFormat="1" ht="44.25" customHeight="1">
      <c r="A119" s="37"/>
      <c r="B119" s="38"/>
      <c r="C119" s="203" t="s">
        <v>8</v>
      </c>
      <c r="D119" s="203" t="s">
        <v>123</v>
      </c>
      <c r="E119" s="204" t="s">
        <v>257</v>
      </c>
      <c r="F119" s="205" t="s">
        <v>258</v>
      </c>
      <c r="G119" s="206" t="s">
        <v>154</v>
      </c>
      <c r="H119" s="207">
        <v>271</v>
      </c>
      <c r="I119" s="208"/>
      <c r="J119" s="209">
        <f>ROUND(I119*H119,2)</f>
        <v>0</v>
      </c>
      <c r="K119" s="205" t="s">
        <v>127</v>
      </c>
      <c r="L119" s="43"/>
      <c r="M119" s="210" t="s">
        <v>19</v>
      </c>
      <c r="N119" s="211" t="s">
        <v>43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128</v>
      </c>
      <c r="AT119" s="214" t="s">
        <v>123</v>
      </c>
      <c r="AU119" s="214" t="s">
        <v>82</v>
      </c>
      <c r="AY119" s="16" t="s">
        <v>121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80</v>
      </c>
      <c r="BK119" s="215">
        <f>ROUND(I119*H119,2)</f>
        <v>0</v>
      </c>
      <c r="BL119" s="16" t="s">
        <v>128</v>
      </c>
      <c r="BM119" s="214" t="s">
        <v>404</v>
      </c>
    </row>
    <row r="120" s="2" customFormat="1">
      <c r="A120" s="37"/>
      <c r="B120" s="38"/>
      <c r="C120" s="39"/>
      <c r="D120" s="216" t="s">
        <v>130</v>
      </c>
      <c r="E120" s="39"/>
      <c r="F120" s="217" t="s">
        <v>260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130</v>
      </c>
      <c r="AU120" s="16" t="s">
        <v>82</v>
      </c>
    </row>
    <row r="121" s="12" customFormat="1" ht="22.8" customHeight="1">
      <c r="A121" s="12"/>
      <c r="B121" s="187"/>
      <c r="C121" s="188"/>
      <c r="D121" s="189" t="s">
        <v>71</v>
      </c>
      <c r="E121" s="201" t="s">
        <v>176</v>
      </c>
      <c r="F121" s="201" t="s">
        <v>266</v>
      </c>
      <c r="G121" s="188"/>
      <c r="H121" s="188"/>
      <c r="I121" s="191"/>
      <c r="J121" s="202">
        <f>BK121</f>
        <v>0</v>
      </c>
      <c r="K121" s="188"/>
      <c r="L121" s="193"/>
      <c r="M121" s="194"/>
      <c r="N121" s="195"/>
      <c r="O121" s="195"/>
      <c r="P121" s="196">
        <f>SUM(P122:P134)</f>
        <v>0</v>
      </c>
      <c r="Q121" s="195"/>
      <c r="R121" s="196">
        <f>SUM(R122:R134)</f>
        <v>0.31194</v>
      </c>
      <c r="S121" s="195"/>
      <c r="T121" s="197">
        <f>SUM(T122:T134)</f>
        <v>0.0080000000000000002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8" t="s">
        <v>80</v>
      </c>
      <c r="AT121" s="199" t="s">
        <v>71</v>
      </c>
      <c r="AU121" s="199" t="s">
        <v>80</v>
      </c>
      <c r="AY121" s="198" t="s">
        <v>121</v>
      </c>
      <c r="BK121" s="200">
        <f>SUM(BK122:BK134)</f>
        <v>0</v>
      </c>
    </row>
    <row r="122" s="2" customFormat="1" ht="16.5" customHeight="1">
      <c r="A122" s="37"/>
      <c r="B122" s="38"/>
      <c r="C122" s="203" t="s">
        <v>199</v>
      </c>
      <c r="D122" s="203" t="s">
        <v>123</v>
      </c>
      <c r="E122" s="204" t="s">
        <v>405</v>
      </c>
      <c r="F122" s="205" t="s">
        <v>406</v>
      </c>
      <c r="G122" s="206" t="s">
        <v>270</v>
      </c>
      <c r="H122" s="207">
        <v>1</v>
      </c>
      <c r="I122" s="208"/>
      <c r="J122" s="209">
        <f>ROUND(I122*H122,2)</f>
        <v>0</v>
      </c>
      <c r="K122" s="205" t="s">
        <v>127</v>
      </c>
      <c r="L122" s="43"/>
      <c r="M122" s="210" t="s">
        <v>19</v>
      </c>
      <c r="N122" s="211" t="s">
        <v>43</v>
      </c>
      <c r="O122" s="83"/>
      <c r="P122" s="212">
        <f>O122*H122</f>
        <v>0</v>
      </c>
      <c r="Q122" s="212">
        <v>0.0060000000000000001</v>
      </c>
      <c r="R122" s="212">
        <f>Q122*H122</f>
        <v>0.0060000000000000001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128</v>
      </c>
      <c r="AT122" s="214" t="s">
        <v>123</v>
      </c>
      <c r="AU122" s="214" t="s">
        <v>82</v>
      </c>
      <c r="AY122" s="16" t="s">
        <v>121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80</v>
      </c>
      <c r="BK122" s="215">
        <f>ROUND(I122*H122,2)</f>
        <v>0</v>
      </c>
      <c r="BL122" s="16" t="s">
        <v>128</v>
      </c>
      <c r="BM122" s="214" t="s">
        <v>407</v>
      </c>
    </row>
    <row r="123" s="2" customFormat="1">
      <c r="A123" s="37"/>
      <c r="B123" s="38"/>
      <c r="C123" s="39"/>
      <c r="D123" s="216" t="s">
        <v>130</v>
      </c>
      <c r="E123" s="39"/>
      <c r="F123" s="217" t="s">
        <v>408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130</v>
      </c>
      <c r="AU123" s="16" t="s">
        <v>82</v>
      </c>
    </row>
    <row r="124" s="2" customFormat="1" ht="16.5" customHeight="1">
      <c r="A124" s="37"/>
      <c r="B124" s="38"/>
      <c r="C124" s="244" t="s">
        <v>205</v>
      </c>
      <c r="D124" s="244" t="s">
        <v>177</v>
      </c>
      <c r="E124" s="245" t="s">
        <v>409</v>
      </c>
      <c r="F124" s="246" t="s">
        <v>410</v>
      </c>
      <c r="G124" s="247" t="s">
        <v>270</v>
      </c>
      <c r="H124" s="248">
        <v>1</v>
      </c>
      <c r="I124" s="249"/>
      <c r="J124" s="250">
        <f>ROUND(I124*H124,2)</f>
        <v>0</v>
      </c>
      <c r="K124" s="246" t="s">
        <v>19</v>
      </c>
      <c r="L124" s="251"/>
      <c r="M124" s="252" t="s">
        <v>19</v>
      </c>
      <c r="N124" s="253" t="s">
        <v>43</v>
      </c>
      <c r="O124" s="83"/>
      <c r="P124" s="212">
        <f>O124*H124</f>
        <v>0</v>
      </c>
      <c r="Q124" s="212">
        <v>0.0012999999999999999</v>
      </c>
      <c r="R124" s="212">
        <f>Q124*H124</f>
        <v>0.0012999999999999999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170</v>
      </c>
      <c r="AT124" s="214" t="s">
        <v>177</v>
      </c>
      <c r="AU124" s="214" t="s">
        <v>82</v>
      </c>
      <c r="AY124" s="16" t="s">
        <v>121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80</v>
      </c>
      <c r="BK124" s="215">
        <f>ROUND(I124*H124,2)</f>
        <v>0</v>
      </c>
      <c r="BL124" s="16" t="s">
        <v>128</v>
      </c>
      <c r="BM124" s="214" t="s">
        <v>411</v>
      </c>
    </row>
    <row r="125" s="2" customFormat="1" ht="24.15" customHeight="1">
      <c r="A125" s="37"/>
      <c r="B125" s="38"/>
      <c r="C125" s="203" t="s">
        <v>211</v>
      </c>
      <c r="D125" s="203" t="s">
        <v>123</v>
      </c>
      <c r="E125" s="204" t="s">
        <v>412</v>
      </c>
      <c r="F125" s="205" t="s">
        <v>413</v>
      </c>
      <c r="G125" s="206" t="s">
        <v>270</v>
      </c>
      <c r="H125" s="207">
        <v>4</v>
      </c>
      <c r="I125" s="208"/>
      <c r="J125" s="209">
        <f>ROUND(I125*H125,2)</f>
        <v>0</v>
      </c>
      <c r="K125" s="205" t="s">
        <v>127</v>
      </c>
      <c r="L125" s="43"/>
      <c r="M125" s="210" t="s">
        <v>19</v>
      </c>
      <c r="N125" s="211" t="s">
        <v>43</v>
      </c>
      <c r="O125" s="83"/>
      <c r="P125" s="212">
        <f>O125*H125</f>
        <v>0</v>
      </c>
      <c r="Q125" s="212">
        <v>0.00069999999999999999</v>
      </c>
      <c r="R125" s="212">
        <f>Q125*H125</f>
        <v>0.0028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128</v>
      </c>
      <c r="AT125" s="214" t="s">
        <v>123</v>
      </c>
      <c r="AU125" s="214" t="s">
        <v>82</v>
      </c>
      <c r="AY125" s="16" t="s">
        <v>121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80</v>
      </c>
      <c r="BK125" s="215">
        <f>ROUND(I125*H125,2)</f>
        <v>0</v>
      </c>
      <c r="BL125" s="16" t="s">
        <v>128</v>
      </c>
      <c r="BM125" s="214" t="s">
        <v>414</v>
      </c>
    </row>
    <row r="126" s="2" customFormat="1">
      <c r="A126" s="37"/>
      <c r="B126" s="38"/>
      <c r="C126" s="39"/>
      <c r="D126" s="216" t="s">
        <v>130</v>
      </c>
      <c r="E126" s="39"/>
      <c r="F126" s="217" t="s">
        <v>415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130</v>
      </c>
      <c r="AU126" s="16" t="s">
        <v>82</v>
      </c>
    </row>
    <row r="127" s="2" customFormat="1" ht="24.15" customHeight="1">
      <c r="A127" s="37"/>
      <c r="B127" s="38"/>
      <c r="C127" s="203" t="s">
        <v>217</v>
      </c>
      <c r="D127" s="203" t="s">
        <v>123</v>
      </c>
      <c r="E127" s="204" t="s">
        <v>416</v>
      </c>
      <c r="F127" s="205" t="s">
        <v>417</v>
      </c>
      <c r="G127" s="206" t="s">
        <v>270</v>
      </c>
      <c r="H127" s="207">
        <v>1</v>
      </c>
      <c r="I127" s="208"/>
      <c r="J127" s="209">
        <f>ROUND(I127*H127,2)</f>
        <v>0</v>
      </c>
      <c r="K127" s="205" t="s">
        <v>127</v>
      </c>
      <c r="L127" s="43"/>
      <c r="M127" s="210" t="s">
        <v>19</v>
      </c>
      <c r="N127" s="211" t="s">
        <v>43</v>
      </c>
      <c r="O127" s="83"/>
      <c r="P127" s="212">
        <f>O127*H127</f>
        <v>0</v>
      </c>
      <c r="Q127" s="212">
        <v>0.11241</v>
      </c>
      <c r="R127" s="212">
        <f>Q127*H127</f>
        <v>0.11241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128</v>
      </c>
      <c r="AT127" s="214" t="s">
        <v>123</v>
      </c>
      <c r="AU127" s="214" t="s">
        <v>82</v>
      </c>
      <c r="AY127" s="16" t="s">
        <v>121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80</v>
      </c>
      <c r="BK127" s="215">
        <f>ROUND(I127*H127,2)</f>
        <v>0</v>
      </c>
      <c r="BL127" s="16" t="s">
        <v>128</v>
      </c>
      <c r="BM127" s="214" t="s">
        <v>418</v>
      </c>
    </row>
    <row r="128" s="2" customFormat="1">
      <c r="A128" s="37"/>
      <c r="B128" s="38"/>
      <c r="C128" s="39"/>
      <c r="D128" s="216" t="s">
        <v>130</v>
      </c>
      <c r="E128" s="39"/>
      <c r="F128" s="217" t="s">
        <v>419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130</v>
      </c>
      <c r="AU128" s="16" t="s">
        <v>82</v>
      </c>
    </row>
    <row r="129" s="2" customFormat="1" ht="37.8" customHeight="1">
      <c r="A129" s="37"/>
      <c r="B129" s="38"/>
      <c r="C129" s="203" t="s">
        <v>223</v>
      </c>
      <c r="D129" s="203" t="s">
        <v>123</v>
      </c>
      <c r="E129" s="204" t="s">
        <v>304</v>
      </c>
      <c r="F129" s="205" t="s">
        <v>305</v>
      </c>
      <c r="G129" s="206" t="s">
        <v>154</v>
      </c>
      <c r="H129" s="207">
        <v>271</v>
      </c>
      <c r="I129" s="208"/>
      <c r="J129" s="209">
        <f>ROUND(I129*H129,2)</f>
        <v>0</v>
      </c>
      <c r="K129" s="205" t="s">
        <v>127</v>
      </c>
      <c r="L129" s="43"/>
      <c r="M129" s="210" t="s">
        <v>19</v>
      </c>
      <c r="N129" s="211" t="s">
        <v>43</v>
      </c>
      <c r="O129" s="83"/>
      <c r="P129" s="212">
        <f>O129*H129</f>
        <v>0</v>
      </c>
      <c r="Q129" s="212">
        <v>0.00068999999999999997</v>
      </c>
      <c r="R129" s="212">
        <f>Q129*H129</f>
        <v>0.18698999999999999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128</v>
      </c>
      <c r="AT129" s="214" t="s">
        <v>123</v>
      </c>
      <c r="AU129" s="214" t="s">
        <v>82</v>
      </c>
      <c r="AY129" s="16" t="s">
        <v>121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80</v>
      </c>
      <c r="BK129" s="215">
        <f>ROUND(I129*H129,2)</f>
        <v>0</v>
      </c>
      <c r="BL129" s="16" t="s">
        <v>128</v>
      </c>
      <c r="BM129" s="214" t="s">
        <v>420</v>
      </c>
    </row>
    <row r="130" s="2" customFormat="1">
      <c r="A130" s="37"/>
      <c r="B130" s="38"/>
      <c r="C130" s="39"/>
      <c r="D130" s="216" t="s">
        <v>130</v>
      </c>
      <c r="E130" s="39"/>
      <c r="F130" s="217" t="s">
        <v>307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130</v>
      </c>
      <c r="AU130" s="16" t="s">
        <v>82</v>
      </c>
    </row>
    <row r="131" s="2" customFormat="1" ht="62.7" customHeight="1">
      <c r="A131" s="37"/>
      <c r="B131" s="38"/>
      <c r="C131" s="203" t="s">
        <v>231</v>
      </c>
      <c r="D131" s="203" t="s">
        <v>123</v>
      </c>
      <c r="E131" s="204" t="s">
        <v>309</v>
      </c>
      <c r="F131" s="205" t="s">
        <v>310</v>
      </c>
      <c r="G131" s="206" t="s">
        <v>296</v>
      </c>
      <c r="H131" s="207">
        <v>4</v>
      </c>
      <c r="I131" s="208"/>
      <c r="J131" s="209">
        <f>ROUND(I131*H131,2)</f>
        <v>0</v>
      </c>
      <c r="K131" s="205" t="s">
        <v>127</v>
      </c>
      <c r="L131" s="43"/>
      <c r="M131" s="210" t="s">
        <v>19</v>
      </c>
      <c r="N131" s="211" t="s">
        <v>43</v>
      </c>
      <c r="O131" s="83"/>
      <c r="P131" s="212">
        <f>O131*H131</f>
        <v>0</v>
      </c>
      <c r="Q131" s="212">
        <v>0.00060999999999999997</v>
      </c>
      <c r="R131" s="212">
        <f>Q131*H131</f>
        <v>0.0024399999999999999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128</v>
      </c>
      <c r="AT131" s="214" t="s">
        <v>123</v>
      </c>
      <c r="AU131" s="214" t="s">
        <v>82</v>
      </c>
      <c r="AY131" s="16" t="s">
        <v>121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80</v>
      </c>
      <c r="BK131" s="215">
        <f>ROUND(I131*H131,2)</f>
        <v>0</v>
      </c>
      <c r="BL131" s="16" t="s">
        <v>128</v>
      </c>
      <c r="BM131" s="214" t="s">
        <v>421</v>
      </c>
    </row>
    <row r="132" s="2" customFormat="1">
      <c r="A132" s="37"/>
      <c r="B132" s="38"/>
      <c r="C132" s="39"/>
      <c r="D132" s="216" t="s">
        <v>130</v>
      </c>
      <c r="E132" s="39"/>
      <c r="F132" s="217" t="s">
        <v>312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130</v>
      </c>
      <c r="AU132" s="16" t="s">
        <v>82</v>
      </c>
    </row>
    <row r="133" s="2" customFormat="1" ht="55.5" customHeight="1">
      <c r="A133" s="37"/>
      <c r="B133" s="38"/>
      <c r="C133" s="203" t="s">
        <v>236</v>
      </c>
      <c r="D133" s="203" t="s">
        <v>123</v>
      </c>
      <c r="E133" s="204" t="s">
        <v>422</v>
      </c>
      <c r="F133" s="205" t="s">
        <v>423</v>
      </c>
      <c r="G133" s="206" t="s">
        <v>270</v>
      </c>
      <c r="H133" s="207">
        <v>2</v>
      </c>
      <c r="I133" s="208"/>
      <c r="J133" s="209">
        <f>ROUND(I133*H133,2)</f>
        <v>0</v>
      </c>
      <c r="K133" s="205" t="s">
        <v>127</v>
      </c>
      <c r="L133" s="43"/>
      <c r="M133" s="210" t="s">
        <v>19</v>
      </c>
      <c r="N133" s="211" t="s">
        <v>43</v>
      </c>
      <c r="O133" s="83"/>
      <c r="P133" s="212">
        <f>O133*H133</f>
        <v>0</v>
      </c>
      <c r="Q133" s="212">
        <v>0</v>
      </c>
      <c r="R133" s="212">
        <f>Q133*H133</f>
        <v>0</v>
      </c>
      <c r="S133" s="212">
        <v>0.0040000000000000001</v>
      </c>
      <c r="T133" s="213">
        <f>S133*H133</f>
        <v>0.0080000000000000002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128</v>
      </c>
      <c r="AT133" s="214" t="s">
        <v>123</v>
      </c>
      <c r="AU133" s="214" t="s">
        <v>82</v>
      </c>
      <c r="AY133" s="16" t="s">
        <v>121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80</v>
      </c>
      <c r="BK133" s="215">
        <f>ROUND(I133*H133,2)</f>
        <v>0</v>
      </c>
      <c r="BL133" s="16" t="s">
        <v>128</v>
      </c>
      <c r="BM133" s="214" t="s">
        <v>424</v>
      </c>
    </row>
    <row r="134" s="2" customFormat="1">
      <c r="A134" s="37"/>
      <c r="B134" s="38"/>
      <c r="C134" s="39"/>
      <c r="D134" s="216" t="s">
        <v>130</v>
      </c>
      <c r="E134" s="39"/>
      <c r="F134" s="217" t="s">
        <v>425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130</v>
      </c>
      <c r="AU134" s="16" t="s">
        <v>82</v>
      </c>
    </row>
    <row r="135" s="12" customFormat="1" ht="22.8" customHeight="1">
      <c r="A135" s="12"/>
      <c r="B135" s="187"/>
      <c r="C135" s="188"/>
      <c r="D135" s="189" t="s">
        <v>71</v>
      </c>
      <c r="E135" s="201" t="s">
        <v>319</v>
      </c>
      <c r="F135" s="201" t="s">
        <v>320</v>
      </c>
      <c r="G135" s="188"/>
      <c r="H135" s="188"/>
      <c r="I135" s="191"/>
      <c r="J135" s="202">
        <f>BK135</f>
        <v>0</v>
      </c>
      <c r="K135" s="188"/>
      <c r="L135" s="193"/>
      <c r="M135" s="194"/>
      <c r="N135" s="195"/>
      <c r="O135" s="195"/>
      <c r="P135" s="196">
        <f>SUM(P136:P142)</f>
        <v>0</v>
      </c>
      <c r="Q135" s="195"/>
      <c r="R135" s="196">
        <f>SUM(R136:R142)</f>
        <v>0</v>
      </c>
      <c r="S135" s="195"/>
      <c r="T135" s="197">
        <f>SUM(T136:T142)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98" t="s">
        <v>80</v>
      </c>
      <c r="AT135" s="199" t="s">
        <v>71</v>
      </c>
      <c r="AU135" s="199" t="s">
        <v>80</v>
      </c>
      <c r="AY135" s="198" t="s">
        <v>121</v>
      </c>
      <c r="BK135" s="200">
        <f>SUM(BK136:BK142)</f>
        <v>0</v>
      </c>
    </row>
    <row r="136" s="2" customFormat="1" ht="44.25" customHeight="1">
      <c r="A136" s="37"/>
      <c r="B136" s="38"/>
      <c r="C136" s="203" t="s">
        <v>241</v>
      </c>
      <c r="D136" s="203" t="s">
        <v>123</v>
      </c>
      <c r="E136" s="204" t="s">
        <v>322</v>
      </c>
      <c r="F136" s="205" t="s">
        <v>323</v>
      </c>
      <c r="G136" s="206" t="s">
        <v>160</v>
      </c>
      <c r="H136" s="207">
        <v>293.447</v>
      </c>
      <c r="I136" s="208"/>
      <c r="J136" s="209">
        <f>ROUND(I136*H136,2)</f>
        <v>0</v>
      </c>
      <c r="K136" s="205" t="s">
        <v>127</v>
      </c>
      <c r="L136" s="43"/>
      <c r="M136" s="210" t="s">
        <v>19</v>
      </c>
      <c r="N136" s="211" t="s">
        <v>43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128</v>
      </c>
      <c r="AT136" s="214" t="s">
        <v>123</v>
      </c>
      <c r="AU136" s="214" t="s">
        <v>82</v>
      </c>
      <c r="AY136" s="16" t="s">
        <v>121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80</v>
      </c>
      <c r="BK136" s="215">
        <f>ROUND(I136*H136,2)</f>
        <v>0</v>
      </c>
      <c r="BL136" s="16" t="s">
        <v>128</v>
      </c>
      <c r="BM136" s="214" t="s">
        <v>426</v>
      </c>
    </row>
    <row r="137" s="2" customFormat="1">
      <c r="A137" s="37"/>
      <c r="B137" s="38"/>
      <c r="C137" s="39"/>
      <c r="D137" s="216" t="s">
        <v>130</v>
      </c>
      <c r="E137" s="39"/>
      <c r="F137" s="217" t="s">
        <v>325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130</v>
      </c>
      <c r="AU137" s="16" t="s">
        <v>82</v>
      </c>
    </row>
    <row r="138" s="2" customFormat="1" ht="55.5" customHeight="1">
      <c r="A138" s="37"/>
      <c r="B138" s="38"/>
      <c r="C138" s="203" t="s">
        <v>7</v>
      </c>
      <c r="D138" s="203" t="s">
        <v>123</v>
      </c>
      <c r="E138" s="204" t="s">
        <v>327</v>
      </c>
      <c r="F138" s="205" t="s">
        <v>328</v>
      </c>
      <c r="G138" s="206" t="s">
        <v>160</v>
      </c>
      <c r="H138" s="207">
        <v>293.447</v>
      </c>
      <c r="I138" s="208"/>
      <c r="J138" s="209">
        <f>ROUND(I138*H138,2)</f>
        <v>0</v>
      </c>
      <c r="K138" s="205" t="s">
        <v>127</v>
      </c>
      <c r="L138" s="43"/>
      <c r="M138" s="210" t="s">
        <v>19</v>
      </c>
      <c r="N138" s="211" t="s">
        <v>43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128</v>
      </c>
      <c r="AT138" s="214" t="s">
        <v>123</v>
      </c>
      <c r="AU138" s="214" t="s">
        <v>82</v>
      </c>
      <c r="AY138" s="16" t="s">
        <v>121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80</v>
      </c>
      <c r="BK138" s="215">
        <f>ROUND(I138*H138,2)</f>
        <v>0</v>
      </c>
      <c r="BL138" s="16" t="s">
        <v>128</v>
      </c>
      <c r="BM138" s="214" t="s">
        <v>427</v>
      </c>
    </row>
    <row r="139" s="2" customFormat="1">
      <c r="A139" s="37"/>
      <c r="B139" s="38"/>
      <c r="C139" s="39"/>
      <c r="D139" s="216" t="s">
        <v>130</v>
      </c>
      <c r="E139" s="39"/>
      <c r="F139" s="217" t="s">
        <v>330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130</v>
      </c>
      <c r="AU139" s="16" t="s">
        <v>82</v>
      </c>
    </row>
    <row r="140" s="2" customFormat="1" ht="62.7" customHeight="1">
      <c r="A140" s="37"/>
      <c r="B140" s="38"/>
      <c r="C140" s="203" t="s">
        <v>250</v>
      </c>
      <c r="D140" s="203" t="s">
        <v>123</v>
      </c>
      <c r="E140" s="204" t="s">
        <v>332</v>
      </c>
      <c r="F140" s="205" t="s">
        <v>333</v>
      </c>
      <c r="G140" s="206" t="s">
        <v>160</v>
      </c>
      <c r="H140" s="207">
        <v>1467.2349999999999</v>
      </c>
      <c r="I140" s="208"/>
      <c r="J140" s="209">
        <f>ROUND(I140*H140,2)</f>
        <v>0</v>
      </c>
      <c r="K140" s="205" t="s">
        <v>127</v>
      </c>
      <c r="L140" s="43"/>
      <c r="M140" s="210" t="s">
        <v>19</v>
      </c>
      <c r="N140" s="211" t="s">
        <v>43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128</v>
      </c>
      <c r="AT140" s="214" t="s">
        <v>123</v>
      </c>
      <c r="AU140" s="214" t="s">
        <v>82</v>
      </c>
      <c r="AY140" s="16" t="s">
        <v>121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80</v>
      </c>
      <c r="BK140" s="215">
        <f>ROUND(I140*H140,2)</f>
        <v>0</v>
      </c>
      <c r="BL140" s="16" t="s">
        <v>128</v>
      </c>
      <c r="BM140" s="214" t="s">
        <v>428</v>
      </c>
    </row>
    <row r="141" s="2" customFormat="1">
      <c r="A141" s="37"/>
      <c r="B141" s="38"/>
      <c r="C141" s="39"/>
      <c r="D141" s="216" t="s">
        <v>130</v>
      </c>
      <c r="E141" s="39"/>
      <c r="F141" s="217" t="s">
        <v>335</v>
      </c>
      <c r="G141" s="39"/>
      <c r="H141" s="39"/>
      <c r="I141" s="218"/>
      <c r="J141" s="39"/>
      <c r="K141" s="39"/>
      <c r="L141" s="43"/>
      <c r="M141" s="219"/>
      <c r="N141" s="220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130</v>
      </c>
      <c r="AU141" s="16" t="s">
        <v>82</v>
      </c>
    </row>
    <row r="142" s="13" customFormat="1">
      <c r="A142" s="13"/>
      <c r="B142" s="221"/>
      <c r="C142" s="222"/>
      <c r="D142" s="223" t="s">
        <v>132</v>
      </c>
      <c r="E142" s="222"/>
      <c r="F142" s="225" t="s">
        <v>429</v>
      </c>
      <c r="G142" s="222"/>
      <c r="H142" s="226">
        <v>1467.2349999999999</v>
      </c>
      <c r="I142" s="227"/>
      <c r="J142" s="222"/>
      <c r="K142" s="222"/>
      <c r="L142" s="228"/>
      <c r="M142" s="258"/>
      <c r="N142" s="259"/>
      <c r="O142" s="259"/>
      <c r="P142" s="259"/>
      <c r="Q142" s="259"/>
      <c r="R142" s="259"/>
      <c r="S142" s="259"/>
      <c r="T142" s="26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2" t="s">
        <v>132</v>
      </c>
      <c r="AU142" s="232" t="s">
        <v>82</v>
      </c>
      <c r="AV142" s="13" t="s">
        <v>82</v>
      </c>
      <c r="AW142" s="13" t="s">
        <v>4</v>
      </c>
      <c r="AX142" s="13" t="s">
        <v>80</v>
      </c>
      <c r="AY142" s="232" t="s">
        <v>121</v>
      </c>
    </row>
    <row r="143" s="2" customFormat="1" ht="6.96" customHeight="1">
      <c r="A143" s="37"/>
      <c r="B143" s="58"/>
      <c r="C143" s="59"/>
      <c r="D143" s="59"/>
      <c r="E143" s="59"/>
      <c r="F143" s="59"/>
      <c r="G143" s="59"/>
      <c r="H143" s="59"/>
      <c r="I143" s="59"/>
      <c r="J143" s="59"/>
      <c r="K143" s="59"/>
      <c r="L143" s="43"/>
      <c r="M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</sheetData>
  <sheetProtection sheet="1" autoFilter="0" formatColumns="0" formatRows="0" objects="1" scenarios="1" spinCount="100000" saltValue="AyvfNXUNyhIhtChb5o6YOPYw55xXQKsvApUMuLdhW78xq1EEtHoUNLk6bGU6zjUrefzcZGII5+wjmzLDAd8kQg==" hashValue="1QVKDO96ZqXC9usDfE1age0IqCJzxgu2ObV79neoWNaTXIcyOINUFISrlEC5f8W2rGmZs09bniMccY7DW+mVCA==" algorithmName="SHA-512" password="CC35"/>
  <autoFilter ref="C83:K14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122252204"/>
    <hyperlink ref="F92" r:id="rId2" display="https://podminky.urs.cz/item/CS_URS_2025_01/162751117"/>
    <hyperlink ref="F94" r:id="rId3" display="https://podminky.urs.cz/item/CS_URS_2025_01/162751119"/>
    <hyperlink ref="F97" r:id="rId4" display="https://podminky.urs.cz/item/CS_URS_2025_01/171152501"/>
    <hyperlink ref="F99" r:id="rId5" display="https://podminky.urs.cz/item/CS_URS_2025_01/171201231"/>
    <hyperlink ref="F102" r:id="rId6" display="https://podminky.urs.cz/item/CS_URS_2025_01/181252305"/>
    <hyperlink ref="F107" r:id="rId7" display="https://podminky.urs.cz/item/CS_URS_2025_01/564671111"/>
    <hyperlink ref="F109" r:id="rId8" display="https://podminky.urs.cz/item/CS_URS_2025_01/564811111"/>
    <hyperlink ref="F111" r:id="rId9" display="https://podminky.urs.cz/item/CS_URS_2025_01/564851111"/>
    <hyperlink ref="F113" r:id="rId10" display="https://podminky.urs.cz/item/CS_URS_2025_01/564911411"/>
    <hyperlink ref="F115" r:id="rId11" display="https://podminky.urs.cz/item/CS_URS_2025_01/569951133"/>
    <hyperlink ref="F120" r:id="rId12" display="https://podminky.urs.cz/item/CS_URS_2025_01/577133121"/>
    <hyperlink ref="F123" r:id="rId13" display="https://podminky.urs.cz/item/CS_URS_2025_01/912112111"/>
    <hyperlink ref="F126" r:id="rId14" display="https://podminky.urs.cz/item/CS_URS_2025_01/914111111"/>
    <hyperlink ref="F128" r:id="rId15" display="https://podminky.urs.cz/item/CS_URS_2025_01/914511112"/>
    <hyperlink ref="F130" r:id="rId16" display="https://podminky.urs.cz/item/CS_URS_2025_01/919726123"/>
    <hyperlink ref="F132" r:id="rId17" display="https://podminky.urs.cz/item/CS_URS_2025_01/919732211"/>
    <hyperlink ref="F134" r:id="rId18" display="https://podminky.urs.cz/item/CS_URS_2025_01/966006211"/>
    <hyperlink ref="F137" r:id="rId19" display="https://podminky.urs.cz/item/CS_URS_2025_01/998225111"/>
    <hyperlink ref="F139" r:id="rId20" display="https://podminky.urs.cz/item/CS_URS_2025_01/998225194"/>
    <hyperlink ref="F141" r:id="rId21" display="https://podminky.urs.cz/item/CS_URS_2025_01/99822519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89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Přechod pro cyklisty přes silnici II/230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90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430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9. 6. 2025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tr">
        <f>IF('Rekapitulace stavby'!AN16="","",'Rekapitulace stavby'!AN16)</f>
        <v/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tr">
        <f>IF('Rekapitulace stavby'!E17="","",'Rekapitulace stavby'!E17)</f>
        <v xml:space="preserve"> </v>
      </c>
      <c r="F21" s="37"/>
      <c r="G21" s="37"/>
      <c r="H21" s="37"/>
      <c r="I21" s="131" t="s">
        <v>29</v>
      </c>
      <c r="J21" s="135" t="str">
        <f>IF('Rekapitulace stavby'!AN17="","",'Rekapitulace stavby'!AN17)</f>
        <v/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ROUND((SUM(BE83:BE103)),  2)</f>
        <v>0</v>
      </c>
      <c r="G33" s="37"/>
      <c r="H33" s="37"/>
      <c r="I33" s="147">
        <v>0.20999999999999999</v>
      </c>
      <c r="J33" s="146">
        <f>ROUND(((SUM(BE83:BE103))*I33),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ROUND((SUM(BF83:BF103)),  2)</f>
        <v>0</v>
      </c>
      <c r="G34" s="37"/>
      <c r="H34" s="37"/>
      <c r="I34" s="147">
        <v>0.12</v>
      </c>
      <c r="J34" s="146">
        <f>ROUND(((SUM(BF83:BF103))*I34),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ROUND((SUM(BG83:BG103)),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ROUND((SUM(BH83:BH103)),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ROUND((SUM(BI83:BI103)),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24.96" customHeight="1">
      <c r="A45" s="37"/>
      <c r="B45" s="38"/>
      <c r="C45" s="22" t="s">
        <v>92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6.5" customHeight="1">
      <c r="A48" s="37"/>
      <c r="B48" s="38"/>
      <c r="C48" s="39"/>
      <c r="D48" s="39"/>
      <c r="E48" s="159" t="str">
        <f>E7</f>
        <v>Přechod pro cyklisty přes silnici II/230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12" customHeight="1">
      <c r="A49" s="37"/>
      <c r="B49" s="38"/>
      <c r="C49" s="31" t="s">
        <v>90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6.5" customHeight="1">
      <c r="A50" s="37"/>
      <c r="B50" s="38"/>
      <c r="C50" s="39"/>
      <c r="D50" s="39"/>
      <c r="E50" s="68" t="str">
        <f>E9</f>
        <v>SO-03 - Vedlejší rozpočtové náklady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9. 6. 2025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Mariánské Lázně, Ruská 155, Mariánské Lázně</v>
      </c>
      <c r="G54" s="39"/>
      <c r="H54" s="39"/>
      <c r="I54" s="31" t="s">
        <v>33</v>
      </c>
      <c r="J54" s="35" t="str">
        <f>E21</f>
        <v xml:space="preserve"> 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2" customFormat="1" ht="29.28" customHeight="1">
      <c r="A57" s="37"/>
      <c r="B57" s="38"/>
      <c r="C57" s="160" t="s">
        <v>93</v>
      </c>
      <c r="D57" s="161"/>
      <c r="E57" s="161"/>
      <c r="F57" s="161"/>
      <c r="G57" s="161"/>
      <c r="H57" s="161"/>
      <c r="I57" s="161"/>
      <c r="J57" s="162" t="s">
        <v>94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95</v>
      </c>
    </row>
    <row r="60" hidden="1" s="9" customFormat="1" ht="24.96" customHeight="1">
      <c r="A60" s="9"/>
      <c r="B60" s="164"/>
      <c r="C60" s="165"/>
      <c r="D60" s="166" t="s">
        <v>431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0"/>
      <c r="C61" s="171"/>
      <c r="D61" s="172" t="s">
        <v>432</v>
      </c>
      <c r="E61" s="173"/>
      <c r="F61" s="173"/>
      <c r="G61" s="173"/>
      <c r="H61" s="173"/>
      <c r="I61" s="173"/>
      <c r="J61" s="174">
        <f>J85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0"/>
      <c r="C62" s="171"/>
      <c r="D62" s="172" t="s">
        <v>433</v>
      </c>
      <c r="E62" s="173"/>
      <c r="F62" s="173"/>
      <c r="G62" s="173"/>
      <c r="H62" s="173"/>
      <c r="I62" s="173"/>
      <c r="J62" s="174">
        <f>J94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0"/>
      <c r="C63" s="171"/>
      <c r="D63" s="172" t="s">
        <v>434</v>
      </c>
      <c r="E63" s="173"/>
      <c r="F63" s="173"/>
      <c r="G63" s="173"/>
      <c r="H63" s="173"/>
      <c r="I63" s="173"/>
      <c r="J63" s="174">
        <f>J99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hidden="1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/>
    <row r="67" hidden="1"/>
    <row r="68" hidden="1"/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106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Přechod pro cyklisty přes silnici II/230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90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SO-03 - Vedlejší rozpočtové náklady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9. 6. 2025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>Město Mariánské Lázně, Ruská 155, Mariánské Lázně</v>
      </c>
      <c r="G79" s="39"/>
      <c r="H79" s="39"/>
      <c r="I79" s="31" t="s">
        <v>33</v>
      </c>
      <c r="J79" s="35" t="str">
        <f>E21</f>
        <v xml:space="preserve"> 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31</v>
      </c>
      <c r="D80" s="39"/>
      <c r="E80" s="39"/>
      <c r="F80" s="26" t="str">
        <f>IF(E18="","",E18)</f>
        <v>Vyplň údaj</v>
      </c>
      <c r="G80" s="39"/>
      <c r="H80" s="39"/>
      <c r="I80" s="31" t="s">
        <v>35</v>
      </c>
      <c r="J80" s="35" t="str">
        <f>E24</f>
        <v xml:space="preserve"> 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107</v>
      </c>
      <c r="D82" s="179" t="s">
        <v>57</v>
      </c>
      <c r="E82" s="179" t="s">
        <v>53</v>
      </c>
      <c r="F82" s="179" t="s">
        <v>54</v>
      </c>
      <c r="G82" s="179" t="s">
        <v>108</v>
      </c>
      <c r="H82" s="179" t="s">
        <v>109</v>
      </c>
      <c r="I82" s="179" t="s">
        <v>110</v>
      </c>
      <c r="J82" s="179" t="s">
        <v>94</v>
      </c>
      <c r="K82" s="180" t="s">
        <v>111</v>
      </c>
      <c r="L82" s="181"/>
      <c r="M82" s="91" t="s">
        <v>19</v>
      </c>
      <c r="N82" s="92" t="s">
        <v>42</v>
      </c>
      <c r="O82" s="92" t="s">
        <v>112</v>
      </c>
      <c r="P82" s="92" t="s">
        <v>113</v>
      </c>
      <c r="Q82" s="92" t="s">
        <v>114</v>
      </c>
      <c r="R82" s="92" t="s">
        <v>115</v>
      </c>
      <c r="S82" s="92" t="s">
        <v>116</v>
      </c>
      <c r="T82" s="93" t="s">
        <v>117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118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</f>
        <v>0</v>
      </c>
      <c r="Q83" s="95"/>
      <c r="R83" s="184">
        <f>R84</f>
        <v>0</v>
      </c>
      <c r="S83" s="95"/>
      <c r="T83" s="185">
        <f>T84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71</v>
      </c>
      <c r="AU83" s="16" t="s">
        <v>95</v>
      </c>
      <c r="BK83" s="186">
        <f>BK84</f>
        <v>0</v>
      </c>
    </row>
    <row r="84" s="12" customFormat="1" ht="25.92" customHeight="1">
      <c r="A84" s="12"/>
      <c r="B84" s="187"/>
      <c r="C84" s="188"/>
      <c r="D84" s="189" t="s">
        <v>71</v>
      </c>
      <c r="E84" s="190" t="s">
        <v>435</v>
      </c>
      <c r="F84" s="190" t="s">
        <v>87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P85+P94+P99</f>
        <v>0</v>
      </c>
      <c r="Q84" s="195"/>
      <c r="R84" s="196">
        <f>R85+R94+R99</f>
        <v>0</v>
      </c>
      <c r="S84" s="195"/>
      <c r="T84" s="197">
        <f>T85+T94+T99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151</v>
      </c>
      <c r="AT84" s="199" t="s">
        <v>71</v>
      </c>
      <c r="AU84" s="199" t="s">
        <v>72</v>
      </c>
      <c r="AY84" s="198" t="s">
        <v>121</v>
      </c>
      <c r="BK84" s="200">
        <f>BK85+BK94+BK99</f>
        <v>0</v>
      </c>
    </row>
    <row r="85" s="12" customFormat="1" ht="22.8" customHeight="1">
      <c r="A85" s="12"/>
      <c r="B85" s="187"/>
      <c r="C85" s="188"/>
      <c r="D85" s="189" t="s">
        <v>71</v>
      </c>
      <c r="E85" s="201" t="s">
        <v>436</v>
      </c>
      <c r="F85" s="201" t="s">
        <v>437</v>
      </c>
      <c r="G85" s="188"/>
      <c r="H85" s="188"/>
      <c r="I85" s="191"/>
      <c r="J85" s="202">
        <f>BK85</f>
        <v>0</v>
      </c>
      <c r="K85" s="188"/>
      <c r="L85" s="193"/>
      <c r="M85" s="194"/>
      <c r="N85" s="195"/>
      <c r="O85" s="195"/>
      <c r="P85" s="196">
        <f>SUM(P86:P93)</f>
        <v>0</v>
      </c>
      <c r="Q85" s="195"/>
      <c r="R85" s="196">
        <f>SUM(R86:R93)</f>
        <v>0</v>
      </c>
      <c r="S85" s="195"/>
      <c r="T85" s="197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8" t="s">
        <v>151</v>
      </c>
      <c r="AT85" s="199" t="s">
        <v>71</v>
      </c>
      <c r="AU85" s="199" t="s">
        <v>80</v>
      </c>
      <c r="AY85" s="198" t="s">
        <v>121</v>
      </c>
      <c r="BK85" s="200">
        <f>SUM(BK86:BK93)</f>
        <v>0</v>
      </c>
    </row>
    <row r="86" s="2" customFormat="1" ht="16.5" customHeight="1">
      <c r="A86" s="37"/>
      <c r="B86" s="38"/>
      <c r="C86" s="203" t="s">
        <v>80</v>
      </c>
      <c r="D86" s="203" t="s">
        <v>123</v>
      </c>
      <c r="E86" s="204" t="s">
        <v>438</v>
      </c>
      <c r="F86" s="205" t="s">
        <v>439</v>
      </c>
      <c r="G86" s="206" t="s">
        <v>440</v>
      </c>
      <c r="H86" s="207">
        <v>1</v>
      </c>
      <c r="I86" s="208"/>
      <c r="J86" s="209">
        <f>ROUND(I86*H86,2)</f>
        <v>0</v>
      </c>
      <c r="K86" s="205" t="s">
        <v>127</v>
      </c>
      <c r="L86" s="43"/>
      <c r="M86" s="210" t="s">
        <v>19</v>
      </c>
      <c r="N86" s="211" t="s">
        <v>43</v>
      </c>
      <c r="O86" s="83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214" t="s">
        <v>441</v>
      </c>
      <c r="AT86" s="214" t="s">
        <v>123</v>
      </c>
      <c r="AU86" s="214" t="s">
        <v>82</v>
      </c>
      <c r="AY86" s="16" t="s">
        <v>121</v>
      </c>
      <c r="BE86" s="215">
        <f>IF(N86="základní",J86,0)</f>
        <v>0</v>
      </c>
      <c r="BF86" s="215">
        <f>IF(N86="snížená",J86,0)</f>
        <v>0</v>
      </c>
      <c r="BG86" s="215">
        <f>IF(N86="zákl. přenesená",J86,0)</f>
        <v>0</v>
      </c>
      <c r="BH86" s="215">
        <f>IF(N86="sníž. přenesená",J86,0)</f>
        <v>0</v>
      </c>
      <c r="BI86" s="215">
        <f>IF(N86="nulová",J86,0)</f>
        <v>0</v>
      </c>
      <c r="BJ86" s="16" t="s">
        <v>80</v>
      </c>
      <c r="BK86" s="215">
        <f>ROUND(I86*H86,2)</f>
        <v>0</v>
      </c>
      <c r="BL86" s="16" t="s">
        <v>441</v>
      </c>
      <c r="BM86" s="214" t="s">
        <v>442</v>
      </c>
    </row>
    <row r="87" s="2" customFormat="1">
      <c r="A87" s="37"/>
      <c r="B87" s="38"/>
      <c r="C87" s="39"/>
      <c r="D87" s="216" t="s">
        <v>130</v>
      </c>
      <c r="E87" s="39"/>
      <c r="F87" s="217" t="s">
        <v>443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130</v>
      </c>
      <c r="AU87" s="16" t="s">
        <v>82</v>
      </c>
    </row>
    <row r="88" s="2" customFormat="1" ht="16.5" customHeight="1">
      <c r="A88" s="37"/>
      <c r="B88" s="38"/>
      <c r="C88" s="203" t="s">
        <v>82</v>
      </c>
      <c r="D88" s="203" t="s">
        <v>123</v>
      </c>
      <c r="E88" s="204" t="s">
        <v>444</v>
      </c>
      <c r="F88" s="205" t="s">
        <v>445</v>
      </c>
      <c r="G88" s="206" t="s">
        <v>440</v>
      </c>
      <c r="H88" s="207">
        <v>1</v>
      </c>
      <c r="I88" s="208"/>
      <c r="J88" s="209">
        <f>ROUND(I88*H88,2)</f>
        <v>0</v>
      </c>
      <c r="K88" s="205" t="s">
        <v>127</v>
      </c>
      <c r="L88" s="43"/>
      <c r="M88" s="210" t="s">
        <v>19</v>
      </c>
      <c r="N88" s="211" t="s">
        <v>43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441</v>
      </c>
      <c r="AT88" s="214" t="s">
        <v>123</v>
      </c>
      <c r="AU88" s="214" t="s">
        <v>82</v>
      </c>
      <c r="AY88" s="16" t="s">
        <v>121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80</v>
      </c>
      <c r="BK88" s="215">
        <f>ROUND(I88*H88,2)</f>
        <v>0</v>
      </c>
      <c r="BL88" s="16" t="s">
        <v>441</v>
      </c>
      <c r="BM88" s="214" t="s">
        <v>446</v>
      </c>
    </row>
    <row r="89" s="2" customFormat="1">
      <c r="A89" s="37"/>
      <c r="B89" s="38"/>
      <c r="C89" s="39"/>
      <c r="D89" s="216" t="s">
        <v>130</v>
      </c>
      <c r="E89" s="39"/>
      <c r="F89" s="217" t="s">
        <v>447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130</v>
      </c>
      <c r="AU89" s="16" t="s">
        <v>82</v>
      </c>
    </row>
    <row r="90" s="2" customFormat="1" ht="16.5" customHeight="1">
      <c r="A90" s="37"/>
      <c r="B90" s="38"/>
      <c r="C90" s="203" t="s">
        <v>140</v>
      </c>
      <c r="D90" s="203" t="s">
        <v>123</v>
      </c>
      <c r="E90" s="204" t="s">
        <v>448</v>
      </c>
      <c r="F90" s="205" t="s">
        <v>449</v>
      </c>
      <c r="G90" s="206" t="s">
        <v>440</v>
      </c>
      <c r="H90" s="207">
        <v>1</v>
      </c>
      <c r="I90" s="208"/>
      <c r="J90" s="209">
        <f>ROUND(I90*H90,2)</f>
        <v>0</v>
      </c>
      <c r="K90" s="205" t="s">
        <v>127</v>
      </c>
      <c r="L90" s="43"/>
      <c r="M90" s="210" t="s">
        <v>19</v>
      </c>
      <c r="N90" s="211" t="s">
        <v>43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441</v>
      </c>
      <c r="AT90" s="214" t="s">
        <v>123</v>
      </c>
      <c r="AU90" s="214" t="s">
        <v>82</v>
      </c>
      <c r="AY90" s="16" t="s">
        <v>121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80</v>
      </c>
      <c r="BK90" s="215">
        <f>ROUND(I90*H90,2)</f>
        <v>0</v>
      </c>
      <c r="BL90" s="16" t="s">
        <v>441</v>
      </c>
      <c r="BM90" s="214" t="s">
        <v>450</v>
      </c>
    </row>
    <row r="91" s="2" customFormat="1">
      <c r="A91" s="37"/>
      <c r="B91" s="38"/>
      <c r="C91" s="39"/>
      <c r="D91" s="216" t="s">
        <v>130</v>
      </c>
      <c r="E91" s="39"/>
      <c r="F91" s="217" t="s">
        <v>451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130</v>
      </c>
      <c r="AU91" s="16" t="s">
        <v>82</v>
      </c>
    </row>
    <row r="92" s="2" customFormat="1" ht="16.5" customHeight="1">
      <c r="A92" s="37"/>
      <c r="B92" s="38"/>
      <c r="C92" s="203" t="s">
        <v>128</v>
      </c>
      <c r="D92" s="203" t="s">
        <v>123</v>
      </c>
      <c r="E92" s="204" t="s">
        <v>452</v>
      </c>
      <c r="F92" s="205" t="s">
        <v>453</v>
      </c>
      <c r="G92" s="206" t="s">
        <v>440</v>
      </c>
      <c r="H92" s="207">
        <v>1</v>
      </c>
      <c r="I92" s="208"/>
      <c r="J92" s="209">
        <f>ROUND(I92*H92,2)</f>
        <v>0</v>
      </c>
      <c r="K92" s="205" t="s">
        <v>127</v>
      </c>
      <c r="L92" s="43"/>
      <c r="M92" s="210" t="s">
        <v>19</v>
      </c>
      <c r="N92" s="211" t="s">
        <v>43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441</v>
      </c>
      <c r="AT92" s="214" t="s">
        <v>123</v>
      </c>
      <c r="AU92" s="214" t="s">
        <v>82</v>
      </c>
      <c r="AY92" s="16" t="s">
        <v>121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80</v>
      </c>
      <c r="BK92" s="215">
        <f>ROUND(I92*H92,2)</f>
        <v>0</v>
      </c>
      <c r="BL92" s="16" t="s">
        <v>441</v>
      </c>
      <c r="BM92" s="214" t="s">
        <v>454</v>
      </c>
    </row>
    <row r="93" s="2" customFormat="1">
      <c r="A93" s="37"/>
      <c r="B93" s="38"/>
      <c r="C93" s="39"/>
      <c r="D93" s="216" t="s">
        <v>130</v>
      </c>
      <c r="E93" s="39"/>
      <c r="F93" s="217" t="s">
        <v>455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130</v>
      </c>
      <c r="AU93" s="16" t="s">
        <v>82</v>
      </c>
    </row>
    <row r="94" s="12" customFormat="1" ht="22.8" customHeight="1">
      <c r="A94" s="12"/>
      <c r="B94" s="187"/>
      <c r="C94" s="188"/>
      <c r="D94" s="189" t="s">
        <v>71</v>
      </c>
      <c r="E94" s="201" t="s">
        <v>456</v>
      </c>
      <c r="F94" s="201" t="s">
        <v>457</v>
      </c>
      <c r="G94" s="188"/>
      <c r="H94" s="188"/>
      <c r="I94" s="191"/>
      <c r="J94" s="202">
        <f>BK94</f>
        <v>0</v>
      </c>
      <c r="K94" s="188"/>
      <c r="L94" s="193"/>
      <c r="M94" s="194"/>
      <c r="N94" s="195"/>
      <c r="O94" s="195"/>
      <c r="P94" s="196">
        <f>SUM(P95:P98)</f>
        <v>0</v>
      </c>
      <c r="Q94" s="195"/>
      <c r="R94" s="196">
        <f>SUM(R95:R98)</f>
        <v>0</v>
      </c>
      <c r="S94" s="195"/>
      <c r="T94" s="197">
        <f>SUM(T95:T98)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8" t="s">
        <v>151</v>
      </c>
      <c r="AT94" s="199" t="s">
        <v>71</v>
      </c>
      <c r="AU94" s="199" t="s">
        <v>80</v>
      </c>
      <c r="AY94" s="198" t="s">
        <v>121</v>
      </c>
      <c r="BK94" s="200">
        <f>SUM(BK95:BK98)</f>
        <v>0</v>
      </c>
    </row>
    <row r="95" s="2" customFormat="1" ht="16.5" customHeight="1">
      <c r="A95" s="37"/>
      <c r="B95" s="38"/>
      <c r="C95" s="203" t="s">
        <v>151</v>
      </c>
      <c r="D95" s="203" t="s">
        <v>123</v>
      </c>
      <c r="E95" s="204" t="s">
        <v>458</v>
      </c>
      <c r="F95" s="205" t="s">
        <v>457</v>
      </c>
      <c r="G95" s="206" t="s">
        <v>440</v>
      </c>
      <c r="H95" s="207">
        <v>1</v>
      </c>
      <c r="I95" s="208"/>
      <c r="J95" s="209">
        <f>ROUND(I95*H95,2)</f>
        <v>0</v>
      </c>
      <c r="K95" s="205" t="s">
        <v>127</v>
      </c>
      <c r="L95" s="43"/>
      <c r="M95" s="210" t="s">
        <v>19</v>
      </c>
      <c r="N95" s="211" t="s">
        <v>43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441</v>
      </c>
      <c r="AT95" s="214" t="s">
        <v>123</v>
      </c>
      <c r="AU95" s="214" t="s">
        <v>82</v>
      </c>
      <c r="AY95" s="16" t="s">
        <v>121</v>
      </c>
      <c r="BE95" s="215">
        <f>IF(N95="základní",J95,0)</f>
        <v>0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80</v>
      </c>
      <c r="BK95" s="215">
        <f>ROUND(I95*H95,2)</f>
        <v>0</v>
      </c>
      <c r="BL95" s="16" t="s">
        <v>441</v>
      </c>
      <c r="BM95" s="214" t="s">
        <v>459</v>
      </c>
    </row>
    <row r="96" s="2" customFormat="1">
      <c r="A96" s="37"/>
      <c r="B96" s="38"/>
      <c r="C96" s="39"/>
      <c r="D96" s="216" t="s">
        <v>130</v>
      </c>
      <c r="E96" s="39"/>
      <c r="F96" s="217" t="s">
        <v>460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130</v>
      </c>
      <c r="AU96" s="16" t="s">
        <v>82</v>
      </c>
    </row>
    <row r="97" s="2" customFormat="1" ht="16.5" customHeight="1">
      <c r="A97" s="37"/>
      <c r="B97" s="38"/>
      <c r="C97" s="203" t="s">
        <v>157</v>
      </c>
      <c r="D97" s="203" t="s">
        <v>123</v>
      </c>
      <c r="E97" s="204" t="s">
        <v>461</v>
      </c>
      <c r="F97" s="205" t="s">
        <v>462</v>
      </c>
      <c r="G97" s="206" t="s">
        <v>440</v>
      </c>
      <c r="H97" s="207">
        <v>1</v>
      </c>
      <c r="I97" s="208"/>
      <c r="J97" s="209">
        <f>ROUND(I97*H97,2)</f>
        <v>0</v>
      </c>
      <c r="K97" s="205" t="s">
        <v>127</v>
      </c>
      <c r="L97" s="43"/>
      <c r="M97" s="210" t="s">
        <v>19</v>
      </c>
      <c r="N97" s="211" t="s">
        <v>43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441</v>
      </c>
      <c r="AT97" s="214" t="s">
        <v>123</v>
      </c>
      <c r="AU97" s="214" t="s">
        <v>82</v>
      </c>
      <c r="AY97" s="16" t="s">
        <v>121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80</v>
      </c>
      <c r="BK97" s="215">
        <f>ROUND(I97*H97,2)</f>
        <v>0</v>
      </c>
      <c r="BL97" s="16" t="s">
        <v>441</v>
      </c>
      <c r="BM97" s="214" t="s">
        <v>463</v>
      </c>
    </row>
    <row r="98" s="2" customFormat="1">
      <c r="A98" s="37"/>
      <c r="B98" s="38"/>
      <c r="C98" s="39"/>
      <c r="D98" s="216" t="s">
        <v>130</v>
      </c>
      <c r="E98" s="39"/>
      <c r="F98" s="217" t="s">
        <v>464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130</v>
      </c>
      <c r="AU98" s="16" t="s">
        <v>82</v>
      </c>
    </row>
    <row r="99" s="12" customFormat="1" ht="22.8" customHeight="1">
      <c r="A99" s="12"/>
      <c r="B99" s="187"/>
      <c r="C99" s="188"/>
      <c r="D99" s="189" t="s">
        <v>71</v>
      </c>
      <c r="E99" s="201" t="s">
        <v>465</v>
      </c>
      <c r="F99" s="201" t="s">
        <v>466</v>
      </c>
      <c r="G99" s="188"/>
      <c r="H99" s="188"/>
      <c r="I99" s="191"/>
      <c r="J99" s="202">
        <f>BK99</f>
        <v>0</v>
      </c>
      <c r="K99" s="188"/>
      <c r="L99" s="193"/>
      <c r="M99" s="194"/>
      <c r="N99" s="195"/>
      <c r="O99" s="195"/>
      <c r="P99" s="196">
        <f>SUM(P100:P103)</f>
        <v>0</v>
      </c>
      <c r="Q99" s="195"/>
      <c r="R99" s="196">
        <f>SUM(R100:R103)</f>
        <v>0</v>
      </c>
      <c r="S99" s="195"/>
      <c r="T99" s="197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98" t="s">
        <v>151</v>
      </c>
      <c r="AT99" s="199" t="s">
        <v>71</v>
      </c>
      <c r="AU99" s="199" t="s">
        <v>80</v>
      </c>
      <c r="AY99" s="198" t="s">
        <v>121</v>
      </c>
      <c r="BK99" s="200">
        <f>SUM(BK100:BK103)</f>
        <v>0</v>
      </c>
    </row>
    <row r="100" s="2" customFormat="1" ht="16.5" customHeight="1">
      <c r="A100" s="37"/>
      <c r="B100" s="38"/>
      <c r="C100" s="203" t="s">
        <v>164</v>
      </c>
      <c r="D100" s="203" t="s">
        <v>123</v>
      </c>
      <c r="E100" s="204" t="s">
        <v>467</v>
      </c>
      <c r="F100" s="205" t="s">
        <v>468</v>
      </c>
      <c r="G100" s="206" t="s">
        <v>440</v>
      </c>
      <c r="H100" s="207">
        <v>1</v>
      </c>
      <c r="I100" s="208"/>
      <c r="J100" s="209">
        <f>ROUND(I100*H100,2)</f>
        <v>0</v>
      </c>
      <c r="K100" s="205" t="s">
        <v>127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441</v>
      </c>
      <c r="AT100" s="214" t="s">
        <v>123</v>
      </c>
      <c r="AU100" s="214" t="s">
        <v>82</v>
      </c>
      <c r="AY100" s="16" t="s">
        <v>121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441</v>
      </c>
      <c r="BM100" s="214" t="s">
        <v>469</v>
      </c>
    </row>
    <row r="101" s="2" customFormat="1">
      <c r="A101" s="37"/>
      <c r="B101" s="38"/>
      <c r="C101" s="39"/>
      <c r="D101" s="216" t="s">
        <v>130</v>
      </c>
      <c r="E101" s="39"/>
      <c r="F101" s="217" t="s">
        <v>470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130</v>
      </c>
      <c r="AU101" s="16" t="s">
        <v>82</v>
      </c>
    </row>
    <row r="102" s="2" customFormat="1" ht="16.5" customHeight="1">
      <c r="A102" s="37"/>
      <c r="B102" s="38"/>
      <c r="C102" s="203" t="s">
        <v>170</v>
      </c>
      <c r="D102" s="203" t="s">
        <v>123</v>
      </c>
      <c r="E102" s="204" t="s">
        <v>471</v>
      </c>
      <c r="F102" s="205" t="s">
        <v>472</v>
      </c>
      <c r="G102" s="206" t="s">
        <v>440</v>
      </c>
      <c r="H102" s="207">
        <v>1</v>
      </c>
      <c r="I102" s="208"/>
      <c r="J102" s="209">
        <f>ROUND(I102*H102,2)</f>
        <v>0</v>
      </c>
      <c r="K102" s="205" t="s">
        <v>127</v>
      </c>
      <c r="L102" s="43"/>
      <c r="M102" s="210" t="s">
        <v>19</v>
      </c>
      <c r="N102" s="211" t="s">
        <v>43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441</v>
      </c>
      <c r="AT102" s="214" t="s">
        <v>123</v>
      </c>
      <c r="AU102" s="214" t="s">
        <v>82</v>
      </c>
      <c r="AY102" s="16" t="s">
        <v>121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441</v>
      </c>
      <c r="BM102" s="214" t="s">
        <v>473</v>
      </c>
    </row>
    <row r="103" s="2" customFormat="1">
      <c r="A103" s="37"/>
      <c r="B103" s="38"/>
      <c r="C103" s="39"/>
      <c r="D103" s="216" t="s">
        <v>130</v>
      </c>
      <c r="E103" s="39"/>
      <c r="F103" s="217" t="s">
        <v>474</v>
      </c>
      <c r="G103" s="39"/>
      <c r="H103" s="39"/>
      <c r="I103" s="218"/>
      <c r="J103" s="39"/>
      <c r="K103" s="39"/>
      <c r="L103" s="43"/>
      <c r="M103" s="261"/>
      <c r="N103" s="262"/>
      <c r="O103" s="263"/>
      <c r="P103" s="263"/>
      <c r="Q103" s="263"/>
      <c r="R103" s="263"/>
      <c r="S103" s="263"/>
      <c r="T103" s="26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130</v>
      </c>
      <c r="AU103" s="16" t="s">
        <v>82</v>
      </c>
    </row>
    <row r="104" s="2" customFormat="1" ht="6.96" customHeight="1">
      <c r="A104" s="37"/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43"/>
      <c r="M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</sheetData>
  <sheetProtection sheet="1" autoFilter="0" formatColumns="0" formatRows="0" objects="1" scenarios="1" spinCount="100000" saltValue="GMqhmiiDJcmNauH0Se1jlnhey0qkH1ZJb7LXW+BVn+y5m3YPSjouSnAjv+pi3fxk2Ws2mBEcRWAxWXzmEpt4GA==" hashValue="bxaRcG3F8HO/rogtsxU8LWmCO8WlYBAq+5dLpwVacYZ5fVK6f9NSTijk8TXF6dbq21LmT3ymHBS793uYOocZ3g==" algorithmName="SHA-512" password="CC35"/>
  <autoFilter ref="C82:K10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1/012164000"/>
    <hyperlink ref="F89" r:id="rId2" display="https://podminky.urs.cz/item/CS_URS_2025_01/012234000"/>
    <hyperlink ref="F91" r:id="rId3" display="https://podminky.urs.cz/item/CS_URS_2025_01/012414000"/>
    <hyperlink ref="F93" r:id="rId4" display="https://podminky.urs.cz/item/CS_URS_2025_01/013254000"/>
    <hyperlink ref="F96" r:id="rId5" display="https://podminky.urs.cz/item/CS_URS_2025_01/030001000"/>
    <hyperlink ref="F98" r:id="rId6" display="https://podminky.urs.cz/item/CS_URS_2025_01/034303000"/>
    <hyperlink ref="F101" r:id="rId7" display="https://podminky.urs.cz/item/CS_URS_2025_01/043002000"/>
    <hyperlink ref="F103" r:id="rId8" display="https://podminky.urs.cz/item/CS_URS_2025_01/04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LAPTOP-67RV4PJ4\Asus</dc:creator>
  <cp:lastModifiedBy>LAPTOP-67RV4PJ4\Asus</cp:lastModifiedBy>
  <dcterms:created xsi:type="dcterms:W3CDTF">2025-06-30T16:40:39Z</dcterms:created>
  <dcterms:modified xsi:type="dcterms:W3CDTF">2025-06-30T16:40:44Z</dcterms:modified>
</cp:coreProperties>
</file>