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5/MUZEUM NDL DOHROMADY/"/>
    </mc:Choice>
  </mc:AlternateContent>
  <xr:revisionPtr revIDLastSave="0" documentId="8_{7DF0F8A0-4E4C-4664-8AE8-A4205B6C30DB}" xr6:coauthVersionLast="47" xr6:coauthVersionMax="47" xr10:uidLastSave="{00000000-0000-0000-0000-000000000000}"/>
  <bookViews>
    <workbookView xWindow="2688" yWindow="2688" windowWidth="23040" windowHeight="12120" firstSheet="1" activeTab="1" xr2:uid="{00000000-000D-0000-FFFF-FFFF00000000}"/>
  </bookViews>
  <sheets>
    <sheet name="Rekapitulace stavby" sheetId="1" state="veryHidden" r:id="rId1"/>
    <sheet name="012 - 1. ETEPA foyer, sta..." sheetId="2" r:id="rId2"/>
  </sheets>
  <definedNames>
    <definedName name="_xlnm._FilterDatabase" localSheetId="1" hidden="1">'012 - 1. ETEPA foyer, sta...'!$C$134:$K$244</definedName>
    <definedName name="_xlnm.Print_Titles" localSheetId="1">'012 - 1. ETEPA foyer, sta...'!$134:$134</definedName>
    <definedName name="_xlnm.Print_Titles" localSheetId="0">'Rekapitulace stavby'!$92:$92</definedName>
    <definedName name="_xlnm.Print_Area" localSheetId="1">'012 - 1. ETEPA foyer, sta...'!$C$4:$J$76,'012 - 1. ETEPA foyer, sta...'!$C$122:$K$244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4" i="2" l="1"/>
  <c r="J115" i="2" s="1"/>
  <c r="J240" i="2"/>
  <c r="T233" i="2"/>
  <c r="J167" i="2"/>
  <c r="J166" i="2"/>
  <c r="J165" i="2"/>
  <c r="J160" i="2"/>
  <c r="J37" i="2"/>
  <c r="J36" i="2"/>
  <c r="AY95" i="1" s="1"/>
  <c r="J35" i="2"/>
  <c r="AX95" i="1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J113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T185" i="2"/>
  <c r="R186" i="2"/>
  <c r="R185" i="2" s="1"/>
  <c r="P186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J107" i="2"/>
  <c r="J106" i="2"/>
  <c r="J10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J103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T141" i="2"/>
  <c r="R142" i="2"/>
  <c r="R141" i="2" s="1"/>
  <c r="P142" i="2"/>
  <c r="P141" i="2"/>
  <c r="BI138" i="2"/>
  <c r="BH138" i="2"/>
  <c r="BG138" i="2"/>
  <c r="BF138" i="2"/>
  <c r="T138" i="2"/>
  <c r="T137" i="2" s="1"/>
  <c r="R138" i="2"/>
  <c r="R137" i="2" s="1"/>
  <c r="P138" i="2"/>
  <c r="P137" i="2"/>
  <c r="J132" i="2"/>
  <c r="J131" i="2"/>
  <c r="F131" i="2"/>
  <c r="F129" i="2"/>
  <c r="E127" i="2"/>
  <c r="J92" i="2"/>
  <c r="J91" i="2"/>
  <c r="F91" i="2"/>
  <c r="F89" i="2"/>
  <c r="E87" i="2"/>
  <c r="J18" i="2"/>
  <c r="E18" i="2"/>
  <c r="F132" i="2" s="1"/>
  <c r="J17" i="2"/>
  <c r="J12" i="2"/>
  <c r="J89" i="2"/>
  <c r="E7" i="2"/>
  <c r="E125" i="2"/>
  <c r="L90" i="1"/>
  <c r="AM90" i="1"/>
  <c r="AM89" i="1"/>
  <c r="L89" i="1"/>
  <c r="AM87" i="1"/>
  <c r="L87" i="1"/>
  <c r="L85" i="1"/>
  <c r="L84" i="1"/>
  <c r="J239" i="2"/>
  <c r="J232" i="2"/>
  <c r="J216" i="2"/>
  <c r="BK196" i="2"/>
  <c r="BK150" i="2"/>
  <c r="AS94" i="1"/>
  <c r="BK146" i="2"/>
  <c r="J180" i="2"/>
  <c r="J154" i="2"/>
  <c r="BK173" i="2"/>
  <c r="J184" i="2"/>
  <c r="J243" i="2"/>
  <c r="BK234" i="2"/>
  <c r="J228" i="2"/>
  <c r="BK216" i="2"/>
  <c r="BK204" i="2"/>
  <c r="J188" i="2"/>
  <c r="J173" i="2"/>
  <c r="BK184" i="2"/>
  <c r="J196" i="2"/>
  <c r="J147" i="2"/>
  <c r="J181" i="2"/>
  <c r="J169" i="2"/>
  <c r="J146" i="2"/>
  <c r="J175" i="2"/>
  <c r="J186" i="2"/>
  <c r="BK142" i="2"/>
  <c r="BK239" i="2"/>
  <c r="BK224" i="2"/>
  <c r="J212" i="2"/>
  <c r="BK176" i="2"/>
  <c r="J138" i="2"/>
  <c r="J174" i="2"/>
  <c r="J208" i="2"/>
  <c r="J164" i="2"/>
  <c r="BK186" i="2"/>
  <c r="J176" i="2"/>
  <c r="BK242" i="2"/>
  <c r="J238" i="2"/>
  <c r="BK228" i="2"/>
  <c r="BK220" i="2"/>
  <c r="BK208" i="2"/>
  <c r="BK180" i="2"/>
  <c r="J163" i="2"/>
  <c r="BK183" i="2"/>
  <c r="J158" i="2"/>
  <c r="BK169" i="2"/>
  <c r="BK200" i="2"/>
  <c r="J172" i="2"/>
  <c r="BK147" i="2"/>
  <c r="J150" i="2"/>
  <c r="BK156" i="2"/>
  <c r="BK138" i="2"/>
  <c r="J242" i="2"/>
  <c r="J234" i="2"/>
  <c r="J220" i="2"/>
  <c r="J200" i="2"/>
  <c r="BK175" i="2"/>
  <c r="BK172" i="2"/>
  <c r="BK163" i="2"/>
  <c r="BK192" i="2"/>
  <c r="J162" i="2"/>
  <c r="BK158" i="2"/>
  <c r="BK155" i="2"/>
  <c r="BK243" i="2"/>
  <c r="BK238" i="2"/>
  <c r="BK232" i="2"/>
  <c r="J224" i="2"/>
  <c r="BK212" i="2"/>
  <c r="BK181" i="2"/>
  <c r="BK164" i="2"/>
  <c r="J192" i="2"/>
  <c r="BK162" i="2"/>
  <c r="J156" i="2"/>
  <c r="J204" i="2"/>
  <c r="BK174" i="2"/>
  <c r="J155" i="2"/>
  <c r="J142" i="2"/>
  <c r="BK188" i="2"/>
  <c r="J183" i="2"/>
  <c r="BK154" i="2"/>
  <c r="P145" i="2" l="1"/>
  <c r="P136" i="2" s="1"/>
  <c r="P135" i="2" s="1"/>
  <c r="AU95" i="1" s="1"/>
  <c r="AU94" i="1" s="1"/>
  <c r="T153" i="2"/>
  <c r="P161" i="2"/>
  <c r="R168" i="2"/>
  <c r="BK182" i="2"/>
  <c r="J182" i="2"/>
  <c r="J109" i="2"/>
  <c r="R182" i="2"/>
  <c r="P233" i="2"/>
  <c r="BK153" i="2"/>
  <c r="J153" i="2" s="1"/>
  <c r="J101" i="2" s="1"/>
  <c r="BK168" i="2"/>
  <c r="J168" i="2"/>
  <c r="J108" i="2"/>
  <c r="P187" i="2"/>
  <c r="R233" i="2"/>
  <c r="T145" i="2"/>
  <c r="T136" i="2"/>
  <c r="T168" i="2"/>
  <c r="P182" i="2"/>
  <c r="P159" i="2" s="1"/>
  <c r="T182" i="2"/>
  <c r="BK233" i="2"/>
  <c r="J233" i="2"/>
  <c r="J112" i="2" s="1"/>
  <c r="P241" i="2"/>
  <c r="R145" i="2"/>
  <c r="R161" i="2"/>
  <c r="R187" i="2"/>
  <c r="R241" i="2"/>
  <c r="BK145" i="2"/>
  <c r="J145" i="2"/>
  <c r="J100" i="2"/>
  <c r="P153" i="2"/>
  <c r="BK161" i="2"/>
  <c r="J161" i="2"/>
  <c r="J104" i="2"/>
  <c r="T161" i="2"/>
  <c r="BK187" i="2"/>
  <c r="J187" i="2" s="1"/>
  <c r="J111" i="2" s="1"/>
  <c r="T241" i="2"/>
  <c r="R153" i="2"/>
  <c r="R136" i="2" s="1"/>
  <c r="P168" i="2"/>
  <c r="T187" i="2"/>
  <c r="BK241" i="2"/>
  <c r="J241" i="2"/>
  <c r="J114" i="2"/>
  <c r="BK137" i="2"/>
  <c r="BK141" i="2"/>
  <c r="J141" i="2" s="1"/>
  <c r="J99" i="2" s="1"/>
  <c r="BK185" i="2"/>
  <c r="J185" i="2"/>
  <c r="J110" i="2"/>
  <c r="J129" i="2"/>
  <c r="BE146" i="2"/>
  <c r="BE147" i="2"/>
  <c r="BE158" i="2"/>
  <c r="BE164" i="2"/>
  <c r="BE174" i="2"/>
  <c r="BE163" i="2"/>
  <c r="BE172" i="2"/>
  <c r="F92" i="2"/>
  <c r="BE142" i="2"/>
  <c r="BE162" i="2"/>
  <c r="BE169" i="2"/>
  <c r="BE173" i="2"/>
  <c r="BE175" i="2"/>
  <c r="BE180" i="2"/>
  <c r="BE181" i="2"/>
  <c r="BE184" i="2"/>
  <c r="BE192" i="2"/>
  <c r="BE208" i="2"/>
  <c r="BE154" i="2"/>
  <c r="BE176" i="2"/>
  <c r="E85" i="2"/>
  <c r="BE138" i="2"/>
  <c r="BE150" i="2"/>
  <c r="BE155" i="2"/>
  <c r="BE156" i="2"/>
  <c r="BE183" i="2"/>
  <c r="BE186" i="2"/>
  <c r="BE188" i="2"/>
  <c r="BE196" i="2"/>
  <c r="BE200" i="2"/>
  <c r="BE204" i="2"/>
  <c r="BE212" i="2"/>
  <c r="BE216" i="2"/>
  <c r="BE220" i="2"/>
  <c r="BE224" i="2"/>
  <c r="BE228" i="2"/>
  <c r="BE232" i="2"/>
  <c r="BE234" i="2"/>
  <c r="BE238" i="2"/>
  <c r="BE239" i="2"/>
  <c r="BE242" i="2"/>
  <c r="BE243" i="2"/>
  <c r="J34" i="2"/>
  <c r="AW95" i="1"/>
  <c r="F34" i="2"/>
  <c r="BA95" i="1"/>
  <c r="BA94" i="1" s="1"/>
  <c r="W30" i="1" s="1"/>
  <c r="F37" i="2"/>
  <c r="BD95" i="1" s="1"/>
  <c r="BD94" i="1" s="1"/>
  <c r="W33" i="1" s="1"/>
  <c r="F36" i="2"/>
  <c r="BC95" i="1"/>
  <c r="BC94" i="1"/>
  <c r="AY94" i="1"/>
  <c r="F35" i="2"/>
  <c r="BB95" i="1"/>
  <c r="BB94" i="1"/>
  <c r="W31" i="1" s="1"/>
  <c r="BK136" i="2" l="1"/>
  <c r="J136" i="2" s="1"/>
  <c r="J97" i="2" s="1"/>
  <c r="R159" i="2"/>
  <c r="R135" i="2"/>
  <c r="T159" i="2"/>
  <c r="T135" i="2"/>
  <c r="J137" i="2"/>
  <c r="J98" i="2"/>
  <c r="BK159" i="2"/>
  <c r="J159" i="2" s="1"/>
  <c r="J102" i="2" s="1"/>
  <c r="AX94" i="1"/>
  <c r="W32" i="1"/>
  <c r="J33" i="2"/>
  <c r="AV95" i="1" s="1"/>
  <c r="AT95" i="1" s="1"/>
  <c r="F33" i="2"/>
  <c r="AZ95" i="1" s="1"/>
  <c r="AZ94" i="1" s="1"/>
  <c r="AV94" i="1" s="1"/>
  <c r="AK29" i="1" s="1"/>
  <c r="AW94" i="1"/>
  <c r="AK30" i="1" s="1"/>
  <c r="BK135" i="2" l="1"/>
  <c r="J135" i="2"/>
  <c r="J30" i="2" s="1"/>
  <c r="AG95" i="1" s="1"/>
  <c r="AG94" i="1" s="1"/>
  <c r="W29" i="1"/>
  <c r="AT94" i="1"/>
  <c r="AK26" i="1" l="1"/>
  <c r="AK35" i="1" s="1"/>
  <c r="AN94" i="1"/>
  <c r="J39" i="2"/>
  <c r="J96" i="2"/>
  <c r="AN95" i="1"/>
</calcChain>
</file>

<file path=xl/sharedStrings.xml><?xml version="1.0" encoding="utf-8"?>
<sst xmlns="http://schemas.openxmlformats.org/spreadsheetml/2006/main" count="1461" uniqueCount="325">
  <si>
    <t>Export Komplet</t>
  </si>
  <si>
    <t/>
  </si>
  <si>
    <t>2.0</t>
  </si>
  <si>
    <t>False</t>
  </si>
  <si>
    <t>{5dab7660-3339-4404-a064-834aa3ff1811}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</si>
  <si>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</si>
  <si>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</si>
  <si>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</si>
  <si>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</si>
  <si>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</si>
  <si>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</si>
  <si>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</si>
  <si>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</si>
  <si>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</si>
  <si>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260724-2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</si>
  <si>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</si>
  <si>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</si>
  <si>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expozice a kinosálu Městského muzea Mariánské Lázně I. ETAPA</t>
  </si>
  <si>
    <t>KSO:</t>
  </si>
  <si>
    <t>CC-CZ:</t>
  </si>
  <si>
    <t>Místo:</t>
  </si>
  <si>
    <t xml:space="preserve"> </t>
  </si>
  <si>
    <t>Datum:</t>
  </si>
  <si>
    <t>25. 3. 2025</t>
  </si>
  <si>
    <t>Zadavatel:</t>
  </si>
  <si>
    <t>IČ:</t>
  </si>
  <si>
    <t>00254061</t>
  </si>
  <si>
    <t>Město Mariánské Lázně, Ruská 155, 353 01 M. Lázně</t>
  </si>
  <si>
    <t>DIČ:</t>
  </si>
  <si>
    <t>Uchazeč:</t>
  </si>
  <si>
    <t>Vyplň údaj</t>
  </si>
  <si>
    <t>Projektant:</t>
  </si>
  <si>
    <t>72202327</t>
  </si>
  <si>
    <t>Ing. arch. Václav Zůna, Nemocniční 49, 352 01 Aš</t>
  </si>
  <si>
    <t>CZ7412021804</t>
  </si>
  <si>
    <t>True</t>
  </si>
  <si>
    <t>Zpracovatel: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</si>
  <si>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</si>
  <si>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</si>
  <si>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</si>
  <si>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</si>
  <si>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</si>
  <si>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</si>
  <si>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</si>
  <si>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</si>
  <si>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</si>
  <si>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</si>
  <si>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</si>
  <si>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</si>
  <si>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</si>
  <si>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</si>
  <si>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</si>
  <si>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</si>
  <si>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</si>
  <si>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</si>
  <si>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</si>
  <si>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</si>
  <si>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</si>
  <si>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</si>
  <si>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</si>
  <si>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</si>
  <si>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</si>
  <si>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</si>
  <si>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</si>
  <si>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</si>
  <si>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</si>
  <si>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</si>
  <si>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</si>
  <si>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</si>
  <si>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</si>
  <si>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</si>
  <si>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</si>
  <si>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</si>
  <si>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</si>
  <si>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</si>
  <si>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</si>
  <si>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</si>
  <si>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</si>
  <si>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</si>
  <si>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</si>
  <si>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</si>
  <si>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</si>
  <si>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</si>
  <si>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</si>
  <si>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012</t>
  </si>
  <si>
    <t>1. ETEPA foyer, stavební práce</t>
  </si>
  <si>
    <t>STA</t>
  </si>
  <si>
    <t>1</t>
  </si>
  <si>
    <t>{841b5cd0-68d2-4eb5-af23-0494ee745ecb}</t>
  </si>
  <si>
    <t>2</t>
  </si>
  <si>
    <t>KRYCÍ LIST SOUPISU PRACÍ</t>
  </si>
  <si>
    <t>Objekt:</t>
  </si>
  <si>
    <t>012 - 1. ETEPA foyer,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</si>
  <si>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</si>
  <si>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</si>
  <si>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</si>
  <si>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</si>
  <si>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</si>
  <si>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</si>
  <si>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</si>
  <si>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</si>
  <si>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</si>
  <si>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</si>
  <si>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</si>
  <si>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</si>
  <si>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</si>
  <si>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</si>
  <si>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741 - Elektroinstalace - silnoproud</t>
  </si>
  <si>
    <t xml:space="preserve">    748 - Elektromontáže - osvětlovací zařízení a svítidla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</si>
  <si>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</si>
  <si>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</si>
  <si>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</si>
  <si>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771 - Podlahy z dlaždic foyer</t>
  </si>
  <si>
    <t xml:space="preserve">    D1 - </t>
  </si>
  <si>
    <t xml:space="preserve">    787 - Dokončovací práce - zasklívání</t>
  </si>
  <si>
    <t xml:space="preserve">D1 - 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</si>
  <si>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</si>
  <si>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</si>
  <si>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</si>
  <si>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</si>
  <si>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</si>
  <si>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</si>
  <si>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</si>
  <si>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</si>
  <si>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</si>
  <si>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</si>
  <si>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</si>
  <si>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</si>
  <si>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</si>
  <si>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</si>
  <si>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</si>
  <si>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</si>
  <si>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</si>
  <si>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</si>
  <si>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112</t>
  </si>
  <si>
    <t>K</t>
  </si>
  <si>
    <t>451573111</t>
  </si>
  <si>
    <t>Lože pod potrubí, stoky a drobné objekty v otevřeném výkopu z písku a štěrkopísku do 63 mm</t>
  </si>
  <si>
    <t>m3</t>
  </si>
  <si>
    <t>CS ÚRS 2025 02</t>
  </si>
  <si>
    <t>-953979573</t>
  </si>
  <si>
    <t>VV</t>
  </si>
  <si>
    <t>"VZT potrubí k prosklené stěně" 8,69*0,3*0,05</t>
  </si>
  <si>
    <t>Součet</t>
  </si>
  <si>
    <t>6</t>
  </si>
  <si>
    <t>Úpravy povrchů, podlahy a osazování výplní</t>
  </si>
  <si>
    <t>106</t>
  </si>
  <si>
    <t>631312141</t>
  </si>
  <si>
    <t>Doplnění dosavadních mazanin prostým betonem s dodáním hmot, bez potěru, plochy jednotlivě rýh v dosavadních mazaninách</t>
  </si>
  <si>
    <t>-1480730008</t>
  </si>
  <si>
    <t>9</t>
  </si>
  <si>
    <t>Ostatní konstrukce a práce, bourání</t>
  </si>
  <si>
    <t>95</t>
  </si>
  <si>
    <t>949101111</t>
  </si>
  <si>
    <t>Lešení pomocné pracovní pro objekty pozemních staveb pro zatížení do 150 kg/m2, o výšce lešeňové podlahy do 1,9 m</t>
  </si>
  <si>
    <t>m2</t>
  </si>
  <si>
    <t>2106192202</t>
  </si>
  <si>
    <t>96</t>
  </si>
  <si>
    <t>971033361</t>
  </si>
  <si>
    <t>Vybourání otvorů ve zdivu základovém nebo nadzákladovém z cihel, tvárnic, příčkovek z cihel pálených na maltu vápennou nebo vápenocementovou plochy do 0,09 m2, tl. do 600 mm</t>
  </si>
  <si>
    <t>kus</t>
  </si>
  <si>
    <t>16</t>
  </si>
  <si>
    <t>-1212390497</t>
  </si>
  <si>
    <t>"prostupy pro VZT protrubí odvětrání prosklené stěny" 2</t>
  </si>
  <si>
    <t>107</t>
  </si>
  <si>
    <t>974042587</t>
  </si>
  <si>
    <t>Vysekání rýh v betonové nebo jiné monolitické dlažbě s betonovým podkladem do hl. 250 mm a šířky do 300 mm</t>
  </si>
  <si>
    <t>m</t>
  </si>
  <si>
    <t>-578606145</t>
  </si>
  <si>
    <t>"VZT potrubí k odvětrání prosklené stěny" 8,69</t>
  </si>
  <si>
    <t>997</t>
  </si>
  <si>
    <t>Doprava suti a vybouraných hmot</t>
  </si>
  <si>
    <t>108</t>
  </si>
  <si>
    <t>997013211</t>
  </si>
  <si>
    <t>Vnitrostaveništní doprava suti a vybouraných hmot vodorovně do 50 m s naložením ručně pro budovy a haly výšky do 6 m</t>
  </si>
  <si>
    <t>t</t>
  </si>
  <si>
    <t>2075969605</t>
  </si>
  <si>
    <t>109</t>
  </si>
  <si>
    <t>997013501</t>
  </si>
  <si>
    <t>Odvoz suti a vybouraných hmot na skládku nebo meziskládku se složením, na vzdálenost do 1 km</t>
  </si>
  <si>
    <t>-353022911</t>
  </si>
  <si>
    <t>110</t>
  </si>
  <si>
    <t>997013509</t>
  </si>
  <si>
    <t>Odvoz suti a vybouraných hmot na skládku nebo meziskládku se složením, na vzdálenost Příplatek k ceně za každý další započatý 1 km přes 1 km</t>
  </si>
  <si>
    <t>-2075754545</t>
  </si>
  <si>
    <t>1,632*10 'Přepočtené koeficientem množství</t>
  </si>
  <si>
    <t>111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</si>
  <si>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</si>
  <si>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</si>
  <si>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788274955</t>
  </si>
  <si>
    <t>PSV</t>
  </si>
  <si>
    <t>Práce a dodávky PSV</t>
  </si>
  <si>
    <t>711</t>
  </si>
  <si>
    <t>Izolace proti vodě, vlhkosti a plynům</t>
  </si>
  <si>
    <t>713</t>
  </si>
  <si>
    <t>Izolace tepelné</t>
  </si>
  <si>
    <t>3</t>
  </si>
  <si>
    <t>M</t>
  </si>
  <si>
    <t>63148011</t>
  </si>
  <si>
    <t>deska tepelně izolační minerální univerzální λ=0,038-0,039 tl 200mm foyer</t>
  </si>
  <si>
    <t>32</t>
  </si>
  <si>
    <t>-1452291949</t>
  </si>
  <si>
    <t>713111126</t>
  </si>
  <si>
    <t>Montáž izolace tepelné spodem stropů lepením bodově rohoží, pásů, dílců, desek foyer</t>
  </si>
  <si>
    <t>998713112</t>
  </si>
  <si>
    <t>Přesun hmot tonážní pro izolace tepelné s omezením mechanizace v objektech v přes 6 do 12 m</t>
  </si>
  <si>
    <t>722</t>
  </si>
  <si>
    <t>Zdravotechnika - vnitřní vodovod</t>
  </si>
  <si>
    <t>741</t>
  </si>
  <si>
    <t>Elektroinstalace - silnoproud</t>
  </si>
  <si>
    <t>748</t>
  </si>
  <si>
    <t>Elektromontáže - osvětlovací zařízení a svítidla</t>
  </si>
  <si>
    <t>751</t>
  </si>
  <si>
    <t>Vzduchotechnika</t>
  </si>
  <si>
    <t>105</t>
  </si>
  <si>
    <t>751-17300R01</t>
  </si>
  <si>
    <t>Potrubí z trub PVC SN4 svodné (ležaté) DN 160</t>
  </si>
  <si>
    <t>1884929509</t>
  </si>
  <si>
    <t>"potrubí k odvětrání prosklené stěny" 9,9</t>
  </si>
  <si>
    <t>102</t>
  </si>
  <si>
    <t>751133012</t>
  </si>
  <si>
    <t>Montáž ventilátoru diagonálního nízkotlakého potrubního nevýbušného, průměru přes 100 do 200 mm</t>
  </si>
  <si>
    <t>-1960644334</t>
  </si>
  <si>
    <t>101</t>
  </si>
  <si>
    <t>42914526</t>
  </si>
  <si>
    <t>ventilátor axiální diagonální potrubní tříotáčkový plastový IP44 připojení D 150mm</t>
  </si>
  <si>
    <t>-1709683283</t>
  </si>
  <si>
    <t>103</t>
  </si>
  <si>
    <t>751344112</t>
  </si>
  <si>
    <t>Montáž tlumičů hluku pro kruhové potrubí, průměru přes 100 do 200 mm</t>
  </si>
  <si>
    <t>759810196</t>
  </si>
  <si>
    <t>104</t>
  </si>
  <si>
    <t>42976203</t>
  </si>
  <si>
    <t>tlumič hluku kruhový Pz, D 150mm, l=500mm</t>
  </si>
  <si>
    <t>1071618775</t>
  </si>
  <si>
    <t>97</t>
  </si>
  <si>
    <t>751398012</t>
  </si>
  <si>
    <t>Montáž ostatních zařízení větrací mřížky na kruhové potrubí, průměru přes 100 do 200 mm</t>
  </si>
  <si>
    <t>1120697651</t>
  </si>
  <si>
    <t>"sání VZT pro prosklenou stěnu" 1</t>
  </si>
  <si>
    <t>"výdechy VZT v prosklené stěně" 5</t>
  </si>
  <si>
    <t>98</t>
  </si>
  <si>
    <t>42972888</t>
  </si>
  <si>
    <t>mřížka větrací kruhová nerezová se síťkou a krytem D 150mm</t>
  </si>
  <si>
    <t>64674991</t>
  </si>
  <si>
    <t>99</t>
  </si>
  <si>
    <t>998751111</t>
  </si>
  <si>
    <t>Přesun hmot pro vzduchotechniku stanovený z hmotnosti přesunovaného materiálu vodorovná dopravní vzdálenost do 100 m s omezením mechanizace v objektech výšky do 12 m</t>
  </si>
  <si>
    <t>1274341683</t>
  </si>
  <si>
    <t>763</t>
  </si>
  <si>
    <t>Konstrukce suché výstavby</t>
  </si>
  <si>
    <t>8</t>
  </si>
  <si>
    <t>Pol28</t>
  </si>
  <si>
    <t>Akustický podhled AMF Heradesign superfine Natural 600 x 600, 15 mm</t>
  </si>
  <si>
    <t>10</t>
  </si>
  <si>
    <t>998763211</t>
  </si>
  <si>
    <t>Přesun hmot procentní pro konstrukce suché výstavby s omezením mechanizace v objektech v přes 6 do 12 m</t>
  </si>
  <si>
    <t>%</t>
  </si>
  <si>
    <t>767</t>
  </si>
  <si>
    <t>Konstrukce zámečnické</t>
  </si>
  <si>
    <t>36</t>
  </si>
  <si>
    <t>998767212</t>
  </si>
  <si>
    <t>Přesun hmot procentní pro zámečnické konstrukce s omezením mechanizace v objektech v přes 6 do 12 m</t>
  </si>
  <si>
    <t>14</t>
  </si>
  <si>
    <t>771</t>
  </si>
  <si>
    <t>Podlahy z dlaždic foyer</t>
  </si>
  <si>
    <t>635211121</t>
  </si>
  <si>
    <t>Násyp pod podlahy z keramzitu</t>
  </si>
  <si>
    <t>foyer - výtahová plošina</t>
  </si>
  <si>
    <t>5,00*12,20*0,05-1,60*1,20*0,05</t>
  </si>
  <si>
    <t>632481212</t>
  </si>
  <si>
    <t>Separační vrstva z asfaltovaného pásu</t>
  </si>
  <si>
    <t>18</t>
  </si>
  <si>
    <t>5,00*12,20-1,60*1,20</t>
  </si>
  <si>
    <t>28376556</t>
  </si>
  <si>
    <t>deska polystyrénová pro snížení kročejového hluku (max. zatížení 6,5 kN/m2) tl 20mm</t>
  </si>
  <si>
    <t>20</t>
  </si>
  <si>
    <t>631311116</t>
  </si>
  <si>
    <t>Mazanina tl přes 50 do 80 mm z betonu prostého bez zvýšených nároků na prostředí tř. C 25/30</t>
  </si>
  <si>
    <t>22</t>
  </si>
  <si>
    <t>5,00*12,20*0,04-1,60*1,20*0,04</t>
  </si>
  <si>
    <t>631319204</t>
  </si>
  <si>
    <t>Příplatek k mazaninám za přidání ocelových vláken (drátkobeton) pro objemové vyztužení 30 kg/m3</t>
  </si>
  <si>
    <t>24</t>
  </si>
  <si>
    <t>631319204.1</t>
  </si>
  <si>
    <t>Obvodová dilatace pružnou těsnicí páskou mezi stěnou a mazaninou nebo potěrem v 80 mm</t>
  </si>
  <si>
    <t>26</t>
  </si>
  <si>
    <t>3,80+12,20-2*1,30+12,20</t>
  </si>
  <si>
    <t>771121025</t>
  </si>
  <si>
    <t>Broušení stávajícího podkladu před litím stěrky před pokládkou dlažby</t>
  </si>
  <si>
    <t>28</t>
  </si>
  <si>
    <t>771111011</t>
  </si>
  <si>
    <t>Vysátí podkladu před pokládkou dlažby</t>
  </si>
  <si>
    <t>30</t>
  </si>
  <si>
    <t>771121011</t>
  </si>
  <si>
    <t>Nátěr penetrační na podlahu</t>
  </si>
  <si>
    <t>771151026</t>
  </si>
  <si>
    <t>Samonivelační stěrka podlah pevnosti 30 MPa tl přes 12 do 15 mm</t>
  </si>
  <si>
    <t>34</t>
  </si>
  <si>
    <t>771474113</t>
  </si>
  <si>
    <t>Montáž soklů z dlaždic keramických rovných lepených cementovým flexibilním lepidlem v přes 90 do 120 mm</t>
  </si>
  <si>
    <t>59761187</t>
  </si>
  <si>
    <t>sokl keramický mrazuvzdorný povrch hladký/lapovaný tl do 10mm výšky přes 90 do 120mm</t>
  </si>
  <si>
    <t>38</t>
  </si>
  <si>
    <t>D1</t>
  </si>
  <si>
    <t>771574414</t>
  </si>
  <si>
    <t>Montáž podlah keramických hladkých lepených cementovým flexibilním lepidlem přes 4 do 6 ks/m2</t>
  </si>
  <si>
    <t>40</t>
  </si>
  <si>
    <t>59,08</t>
  </si>
  <si>
    <t>RMAT0001</t>
  </si>
  <si>
    <t>dlažba keramická Rako 30x60 cm  DAKSE801.1</t>
  </si>
  <si>
    <t>42</t>
  </si>
  <si>
    <t>998771212</t>
  </si>
  <si>
    <t>Přesun hmot procentní pro podlahy z dlaždic s omezením mechanizace v objektech v přes 6 do 12 m</t>
  </si>
  <si>
    <t>44</t>
  </si>
  <si>
    <t>787</t>
  </si>
  <si>
    <t>Dokončovací práce - zasklívání</t>
  </si>
  <si>
    <t>94</t>
  </si>
  <si>
    <t>787R1</t>
  </si>
  <si>
    <t>Vysklívání stěn, vitráže (vysklení, zasklení do nové dodané a osazené konstrukce vitrážovými skly)
O1 4,92*6,56=32,275"</t>
  </si>
  <si>
    <t>1650988407</t>
  </si>
  <si>
    <t>93</t>
  </si>
  <si>
    <t>998787212</t>
  </si>
  <si>
    <t>Přesun hmot procentní pro zasklívání s omezením mechanizace v objektech v přes 6 do 12 m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</si>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</sst>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8" fillId="0" borderId="19" xfId="0" applyFont="1" applyBorder="1"/>
    <xf numFmtId="0" fontId="8" fillId="0" borderId="20" xfId="0" applyFont="1" applyBorder="1"/>
    <xf numFmtId="166" fontId="8" fillId="0" borderId="20" xfId="0" applyNumberFormat="1" applyFont="1" applyBorder="1"/>
    <xf numFmtId="166" fontId="8" fillId="0" borderId="21" xfId="0" applyNumberFormat="1" applyFont="1" applyBorder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5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0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9"/>
      <c r="BE5" s="177" t="s">
        <v>15</v>
      </c>
      <c r="BS5" s="16" t="s">
        <v>6</v>
      </c>
    </row>
    <row r="6" spans="1:74" ht="36.9" customHeight="1">
      <c r="B6" s="19"/>
      <c r="D6" s="25" t="s">
        <v>16</v>
      </c>
      <c r="K6" s="18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9"/>
      <c r="BE6" s="17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7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8"/>
      <c r="BS8" s="16" t="s">
        <v>6</v>
      </c>
    </row>
    <row r="9" spans="1:74" ht="14.4" customHeight="1">
      <c r="B9" s="19"/>
      <c r="AR9" s="19"/>
      <c r="BE9" s="17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78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</v>
      </c>
      <c r="AR11" s="19"/>
      <c r="BE11" s="178"/>
      <c r="BS11" s="16" t="s">
        <v>6</v>
      </c>
    </row>
    <row r="12" spans="1:74" ht="6.9" customHeight="1">
      <c r="B12" s="19"/>
      <c r="AR12" s="19"/>
      <c r="BE12" s="178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178"/>
      <c r="BS13" s="16" t="s">
        <v>6</v>
      </c>
    </row>
    <row r="14" spans="1:74" ht="13.2">
      <c r="B14" s="19"/>
      <c r="E14" s="183" t="s">
        <v>30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6" t="s">
        <v>28</v>
      </c>
      <c r="AN14" s="28" t="s">
        <v>30</v>
      </c>
      <c r="AR14" s="19"/>
      <c r="BE14" s="178"/>
      <c r="BS14" s="16" t="s">
        <v>6</v>
      </c>
    </row>
    <row r="15" spans="1:74" ht="6.9" customHeight="1">
      <c r="B15" s="19"/>
      <c r="AR15" s="19"/>
      <c r="BE15" s="178"/>
      <c r="BS15" s="16" t="s">
        <v>3</v>
      </c>
    </row>
    <row r="16" spans="1:74" ht="12" customHeight="1">
      <c r="B16" s="19"/>
      <c r="D16" s="26" t="s">
        <v>31</v>
      </c>
      <c r="AK16" s="26" t="s">
        <v>25</v>
      </c>
      <c r="AN16" s="24" t="s">
        <v>32</v>
      </c>
      <c r="AR16" s="19"/>
      <c r="BE16" s="178"/>
      <c r="BS16" s="16" t="s">
        <v>3</v>
      </c>
    </row>
    <row r="17" spans="2:71" ht="18.45" customHeight="1">
      <c r="B17" s="19"/>
      <c r="E17" s="24" t="s">
        <v>33</v>
      </c>
      <c r="AK17" s="26" t="s">
        <v>28</v>
      </c>
      <c r="AN17" s="24" t="s">
        <v>34</v>
      </c>
      <c r="AR17" s="19"/>
      <c r="BE17" s="178"/>
      <c r="BS17" s="16" t="s">
        <v>35</v>
      </c>
    </row>
    <row r="18" spans="2:71" ht="6.9" customHeight="1">
      <c r="B18" s="19"/>
      <c r="AR18" s="19"/>
      <c r="BE18" s="178"/>
      <c r="BS18" s="16" t="s">
        <v>6</v>
      </c>
    </row>
    <row r="19" spans="2:71" ht="12" customHeight="1">
      <c r="B19" s="19"/>
      <c r="D19" s="26" t="s">
        <v>36</v>
      </c>
      <c r="AK19" s="26" t="s">
        <v>25</v>
      </c>
      <c r="AN19" s="24" t="s">
        <v>1</v>
      </c>
      <c r="AR19" s="19"/>
      <c r="BE19" s="178"/>
      <c r="BS19" s="16" t="s">
        <v>6</v>
      </c>
    </row>
    <row r="20" spans="2:71" ht="18.45" customHeight="1">
      <c r="B20" s="19"/>
      <c r="E20" s="24" t="s">
        <v>37</v>
      </c>
      <c r="AK20" s="26" t="s">
        <v>28</v>
      </c>
      <c r="AN20" s="24" t="s">
        <v>1</v>
      </c>
      <c r="AR20" s="19"/>
      <c r="BE20" s="178"/>
      <c r="BS20" s="16" t="s">
        <v>3</v>
      </c>
    </row>
    <row r="21" spans="2:71" ht="6.9" customHeight="1">
      <c r="B21" s="19"/>
      <c r="AR21" s="19"/>
      <c r="BE21" s="178"/>
    </row>
    <row r="22" spans="2:71" ht="12" customHeight="1">
      <c r="B22" s="19"/>
      <c r="D22" s="26" t="s">
        <v>38</v>
      </c>
      <c r="AR22" s="19"/>
      <c r="BE22" s="178"/>
    </row>
    <row r="23" spans="2:71" ht="16.5" customHeight="1">
      <c r="B23" s="19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9"/>
      <c r="BE23" s="178"/>
    </row>
    <row r="24" spans="2:71" ht="6.9" customHeight="1">
      <c r="B24" s="19"/>
      <c r="AR24" s="19"/>
      <c r="BE24" s="178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8"/>
    </row>
    <row r="26" spans="2:71" s="1" customFormat="1" ht="25.95" customHeight="1">
      <c r="B26" s="31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6">
        <f>ROUND(AG94,2)</f>
        <v>0</v>
      </c>
      <c r="AL26" s="187"/>
      <c r="AM26" s="187"/>
      <c r="AN26" s="187"/>
      <c r="AO26" s="187"/>
      <c r="AR26" s="31"/>
      <c r="BE26" s="178"/>
    </row>
    <row r="27" spans="2:71" s="1" customFormat="1" ht="6.9" customHeight="1">
      <c r="B27" s="31"/>
      <c r="AR27" s="31"/>
      <c r="BE27" s="178"/>
    </row>
    <row r="28" spans="2:71" s="1" customFormat="1" ht="13.2">
      <c r="B28" s="31"/>
      <c r="L28" s="188" t="s">
        <v>40</v>
      </c>
      <c r="M28" s="188"/>
      <c r="N28" s="188"/>
      <c r="O28" s="188"/>
      <c r="P28" s="188"/>
      <c r="W28" s="188" t="s">
        <v>41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42</v>
      </c>
      <c r="AL28" s="188"/>
      <c r="AM28" s="188"/>
      <c r="AN28" s="188"/>
      <c r="AO28" s="188"/>
      <c r="AR28" s="31"/>
      <c r="BE28" s="178"/>
    </row>
    <row r="29" spans="2:71" s="2" customFormat="1" ht="14.4" customHeight="1">
      <c r="B29" s="35"/>
      <c r="D29" s="26" t="s">
        <v>43</v>
      </c>
      <c r="F29" s="26" t="s">
        <v>44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5"/>
      <c r="BE29" s="179"/>
    </row>
    <row r="30" spans="2:71" s="2" customFormat="1" ht="14.4" customHeight="1">
      <c r="B30" s="35"/>
      <c r="F30" s="26" t="s">
        <v>45</v>
      </c>
      <c r="L30" s="191">
        <v>0.12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5"/>
      <c r="BE30" s="179"/>
    </row>
    <row r="31" spans="2:71" s="2" customFormat="1" ht="14.4" hidden="1" customHeight="1">
      <c r="B31" s="35"/>
      <c r="F31" s="26" t="s">
        <v>46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5"/>
      <c r="BE31" s="179"/>
    </row>
    <row r="32" spans="2:71" s="2" customFormat="1" ht="14.4" hidden="1" customHeight="1">
      <c r="B32" s="35"/>
      <c r="F32" s="26" t="s">
        <v>47</v>
      </c>
      <c r="L32" s="191">
        <v>0.12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5"/>
      <c r="BE32" s="179"/>
    </row>
    <row r="33" spans="2:57" s="2" customFormat="1" ht="14.4" hidden="1" customHeight="1">
      <c r="B33" s="35"/>
      <c r="F33" s="26" t="s">
        <v>48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5"/>
      <c r="BE33" s="179"/>
    </row>
    <row r="34" spans="2:57" s="1" customFormat="1" ht="6.9" customHeight="1">
      <c r="B34" s="31"/>
      <c r="AR34" s="31"/>
      <c r="BE34" s="178"/>
    </row>
    <row r="35" spans="2:57" s="1" customFormat="1" ht="25.95" customHeight="1"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192" t="s">
        <v>51</v>
      </c>
      <c r="Y35" s="193"/>
      <c r="Z35" s="193"/>
      <c r="AA35" s="193"/>
      <c r="AB35" s="193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0</v>
      </c>
      <c r="AL35" s="193"/>
      <c r="AM35" s="193"/>
      <c r="AN35" s="193"/>
      <c r="AO35" s="195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54</v>
      </c>
      <c r="AI60" s="33"/>
      <c r="AJ60" s="33"/>
      <c r="AK60" s="33"/>
      <c r="AL60" s="33"/>
      <c r="AM60" s="42" t="s">
        <v>55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56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57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54</v>
      </c>
      <c r="AI75" s="33"/>
      <c r="AJ75" s="33"/>
      <c r="AK75" s="33"/>
      <c r="AL75" s="33"/>
      <c r="AM75" s="42" t="s">
        <v>55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58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260724-2</v>
      </c>
      <c r="AR84" s="47"/>
    </row>
    <row r="85" spans="1:91" s="4" customFormat="1" ht="36.9" customHeight="1">
      <c r="B85" s="48"/>
      <c r="C85" s="49" t="s">
        <v>16</v>
      </c>
      <c r="L85" s="196" t="str">
        <f>K6</f>
        <v>Rekonstrukce expozice a kinosálu Městského muzea Mariánské Lázně I. ETAPA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8" t="str">
        <f>IF(AN8= "","",AN8)</f>
        <v>25. 3. 2025</v>
      </c>
      <c r="AN87" s="198"/>
      <c r="AR87" s="31"/>
    </row>
    <row r="88" spans="1:91" s="1" customFormat="1" ht="6.9" customHeight="1">
      <c r="B88" s="31"/>
      <c r="AR88" s="31"/>
    </row>
    <row r="89" spans="1:91" s="1" customFormat="1" ht="40.049999999999997" customHeight="1">
      <c r="B89" s="31"/>
      <c r="C89" s="26" t="s">
        <v>24</v>
      </c>
      <c r="L89" s="3" t="str">
        <f>IF(E11= "","",E11)</f>
        <v>Město Mariánské Lázně, Ruská 155, 353 01 M. Lázně</v>
      </c>
      <c r="AI89" s="26" t="s">
        <v>31</v>
      </c>
      <c r="AM89" s="199" t="str">
        <f>IF(E17="","",E17)</f>
        <v>Ing. arch. Václav Zůna, Nemocniční 49, 352 01 Aš</v>
      </c>
      <c r="AN89" s="200"/>
      <c r="AO89" s="200"/>
      <c r="AP89" s="200"/>
      <c r="AR89" s="31"/>
      <c r="AS89" s="201" t="s">
        <v>59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29</v>
      </c>
      <c r="L90" s="3" t="str">
        <f>IF(E14= "Vyplň údaj","",E14)</f>
        <v/>
      </c>
      <c r="AI90" s="26" t="s">
        <v>36</v>
      </c>
      <c r="AM90" s="199" t="str">
        <f>IF(E20="","",E20)</f>
        <v>V. Rakyta</v>
      </c>
      <c r="AN90" s="200"/>
      <c r="AO90" s="200"/>
      <c r="AP90" s="200"/>
      <c r="AR90" s="31"/>
      <c r="AS90" s="203"/>
      <c r="AT90" s="204"/>
      <c r="BD90" s="55"/>
    </row>
    <row r="91" spans="1:91" s="1" customFormat="1" ht="10.8" customHeight="1">
      <c r="B91" s="31"/>
      <c r="AR91" s="31"/>
      <c r="AS91" s="203"/>
      <c r="AT91" s="204"/>
      <c r="BD91" s="55"/>
    </row>
    <row r="92" spans="1:91" s="1" customFormat="1" ht="29.25" customHeight="1">
      <c r="B92" s="31"/>
      <c r="C92" s="205" t="s">
        <v>60</v>
      </c>
      <c r="D92" s="206"/>
      <c r="E92" s="206"/>
      <c r="F92" s="206"/>
      <c r="G92" s="206"/>
      <c r="H92" s="56"/>
      <c r="I92" s="207" t="s">
        <v>61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62</v>
      </c>
      <c r="AH92" s="206"/>
      <c r="AI92" s="206"/>
      <c r="AJ92" s="206"/>
      <c r="AK92" s="206"/>
      <c r="AL92" s="206"/>
      <c r="AM92" s="206"/>
      <c r="AN92" s="207" t="s">
        <v>63</v>
      </c>
      <c r="AO92" s="206"/>
      <c r="AP92" s="209"/>
      <c r="AQ92" s="57" t="s">
        <v>64</v>
      </c>
      <c r="AR92" s="31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4</v>
      </c>
      <c r="BX94" s="71" t="s">
        <v>82</v>
      </c>
      <c r="CL94" s="71" t="s">
        <v>1</v>
      </c>
    </row>
    <row r="95" spans="1:91" s="6" customFormat="1" ht="16.5" customHeight="1">
      <c r="A95" s="73" t="s">
        <v>83</v>
      </c>
      <c r="B95" s="74"/>
      <c r="C95" s="75"/>
      <c r="D95" s="212" t="s">
        <v>84</v>
      </c>
      <c r="E95" s="212"/>
      <c r="F95" s="212"/>
      <c r="G95" s="212"/>
      <c r="H95" s="212"/>
      <c r="I95" s="76"/>
      <c r="J95" s="212" t="s">
        <v>85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'012 - 1. ETEPA foyer, sta...'!J30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86</v>
      </c>
      <c r="AR95" s="74"/>
      <c r="AS95" s="78">
        <v>0</v>
      </c>
      <c r="AT95" s="79">
        <f>ROUND(SUM(AV95:AW95),2)</f>
        <v>0</v>
      </c>
      <c r="AU95" s="80">
        <f>'012 - 1. ETEPA foyer, sta...'!P135</f>
        <v>0</v>
      </c>
      <c r="AV95" s="79">
        <f>'012 - 1. ETEPA foyer, sta...'!J33</f>
        <v>0</v>
      </c>
      <c r="AW95" s="79">
        <f>'012 - 1. ETEPA foyer, sta...'!J34</f>
        <v>0</v>
      </c>
      <c r="AX95" s="79">
        <f>'012 - 1. ETEPA foyer, sta...'!J35</f>
        <v>0</v>
      </c>
      <c r="AY95" s="79">
        <f>'012 - 1. ETEPA foyer, sta...'!J36</f>
        <v>0</v>
      </c>
      <c r="AZ95" s="79">
        <f>'012 - 1. ETEPA foyer, sta...'!F33</f>
        <v>0</v>
      </c>
      <c r="BA95" s="79">
        <f>'012 - 1. ETEPA foyer, sta...'!F34</f>
        <v>0</v>
      </c>
      <c r="BB95" s="79">
        <f>'012 - 1. ETEPA foyer, sta...'!F35</f>
        <v>0</v>
      </c>
      <c r="BC95" s="79">
        <f>'012 - 1. ETEPA foyer, sta...'!F36</f>
        <v>0</v>
      </c>
      <c r="BD95" s="81">
        <f>'012 - 1. ETEPA foyer, sta...'!F37</f>
        <v>0</v>
      </c>
      <c r="BT95" s="82" t="s">
        <v>87</v>
      </c>
      <c r="BV95" s="82" t="s">
        <v>81</v>
      </c>
      <c r="BW95" s="82" t="s">
        <v>88</v>
      </c>
      <c r="BX95" s="82" t="s">
        <v>4</v>
      </c>
      <c r="CL95" s="82" t="s">
        <v>1</v>
      </c>
      <c r="CM95" s="82" t="s">
        <v>89</v>
      </c>
    </row>
    <row r="96" spans="1:91" s="1" customFormat="1" ht="30" customHeight="1">
      <c r="B96" s="31"/>
      <c r="AR96" s="31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2 - 1. ETEPA foyer, st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5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15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6" t="s">
        <v>88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" customHeight="1">
      <c r="B4" s="19"/>
      <c r="D4" s="20" t="s">
        <v>90</v>
      </c>
      <c r="L4" s="19"/>
      <c r="M4" s="83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6" t="str">
        <f>'Rekapitulace stavby'!K6</f>
        <v>Rekonstrukce expozice a kinosálu Městského muzea Mariánské Lázně I. ETAPA</v>
      </c>
      <c r="F7" s="217"/>
      <c r="G7" s="217"/>
      <c r="H7" s="217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196" t="s">
        <v>92</v>
      </c>
      <c r="F9" s="218"/>
      <c r="G9" s="218"/>
      <c r="H9" s="218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25. 3. 2025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9" t="str">
        <f>'Rekapitulace stavby'!E14</f>
        <v>Vyplň údaj</v>
      </c>
      <c r="F18" s="180"/>
      <c r="G18" s="180"/>
      <c r="H18" s="180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customHeight="1">
      <c r="B21" s="31"/>
      <c r="E21" s="24" t="s">
        <v>33</v>
      </c>
      <c r="I21" s="26" t="s">
        <v>28</v>
      </c>
      <c r="J21" s="24" t="s">
        <v>34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37</v>
      </c>
      <c r="I24" s="26" t="s">
        <v>28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4"/>
      <c r="E27" s="185" t="s">
        <v>1</v>
      </c>
      <c r="F27" s="185"/>
      <c r="G27" s="185"/>
      <c r="H27" s="185"/>
      <c r="L27" s="84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39</v>
      </c>
      <c r="J30" s="65">
        <f>ROUND(J135,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41</v>
      </c>
      <c r="I32" s="34" t="s">
        <v>40</v>
      </c>
      <c r="J32" s="34" t="s">
        <v>42</v>
      </c>
      <c r="L32" s="31"/>
    </row>
    <row r="33" spans="2:12" s="1" customFormat="1" ht="14.4" customHeight="1">
      <c r="B33" s="31"/>
      <c r="D33" s="54" t="s">
        <v>43</v>
      </c>
      <c r="E33" s="26" t="s">
        <v>44</v>
      </c>
      <c r="F33" s="86">
        <f>ROUND((SUM(BE135:BE244)),  2)</f>
        <v>0</v>
      </c>
      <c r="I33" s="87">
        <v>0.21</v>
      </c>
      <c r="J33" s="86">
        <f>ROUND(((SUM(BE135:BE244))*I33),  2)</f>
        <v>0</v>
      </c>
      <c r="L33" s="31"/>
    </row>
    <row r="34" spans="2:12" s="1" customFormat="1" ht="14.4" customHeight="1">
      <c r="B34" s="31"/>
      <c r="E34" s="26" t="s">
        <v>45</v>
      </c>
      <c r="F34" s="86">
        <f>ROUND((SUM(BF135:BF244)),  2)</f>
        <v>0</v>
      </c>
      <c r="I34" s="87">
        <v>0.12</v>
      </c>
      <c r="J34" s="86">
        <f>ROUND(((SUM(BF135:BF244))*I34),  2)</f>
        <v>0</v>
      </c>
      <c r="L34" s="31"/>
    </row>
    <row r="35" spans="2:12" s="1" customFormat="1" ht="14.4" hidden="1" customHeight="1">
      <c r="B35" s="31"/>
      <c r="E35" s="26" t="s">
        <v>46</v>
      </c>
      <c r="F35" s="86">
        <f>ROUND((SUM(BG135:BG244)),  2)</f>
        <v>0</v>
      </c>
      <c r="I35" s="87">
        <v>0.21</v>
      </c>
      <c r="J35" s="86">
        <f>0</f>
        <v>0</v>
      </c>
      <c r="L35" s="31"/>
    </row>
    <row r="36" spans="2:12" s="1" customFormat="1" ht="14.4" hidden="1" customHeight="1">
      <c r="B36" s="31"/>
      <c r="E36" s="26" t="s">
        <v>47</v>
      </c>
      <c r="F36" s="86">
        <f>ROUND((SUM(BH135:BH244)),  2)</f>
        <v>0</v>
      </c>
      <c r="I36" s="87">
        <v>0.12</v>
      </c>
      <c r="J36" s="86">
        <f>0</f>
        <v>0</v>
      </c>
      <c r="L36" s="31"/>
    </row>
    <row r="37" spans="2:12" s="1" customFormat="1" ht="14.4" hidden="1" customHeight="1">
      <c r="B37" s="31"/>
      <c r="E37" s="26" t="s">
        <v>48</v>
      </c>
      <c r="F37" s="86">
        <f>ROUND((SUM(BI135:BI244)),  2)</f>
        <v>0</v>
      </c>
      <c r="I37" s="87">
        <v>0</v>
      </c>
      <c r="J37" s="86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8"/>
      <c r="D39" s="89" t="s">
        <v>49</v>
      </c>
      <c r="E39" s="56"/>
      <c r="F39" s="56"/>
      <c r="G39" s="90" t="s">
        <v>50</v>
      </c>
      <c r="H39" s="91" t="s">
        <v>51</v>
      </c>
      <c r="I39" s="56"/>
      <c r="J39" s="92">
        <f>SUM(J30:J37)</f>
        <v>0</v>
      </c>
      <c r="K39" s="9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54</v>
      </c>
      <c r="E61" s="33"/>
      <c r="F61" s="94" t="s">
        <v>55</v>
      </c>
      <c r="G61" s="42" t="s">
        <v>54</v>
      </c>
      <c r="H61" s="33"/>
      <c r="I61" s="33"/>
      <c r="J61" s="95" t="s">
        <v>55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56</v>
      </c>
      <c r="E65" s="41"/>
      <c r="F65" s="41"/>
      <c r="G65" s="40" t="s">
        <v>57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54</v>
      </c>
      <c r="E76" s="33"/>
      <c r="F76" s="94" t="s">
        <v>55</v>
      </c>
      <c r="G76" s="42" t="s">
        <v>54</v>
      </c>
      <c r="H76" s="33"/>
      <c r="I76" s="33"/>
      <c r="J76" s="95" t="s">
        <v>55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hidden="1" customHeight="1">
      <c r="B82" s="31"/>
      <c r="C82" s="20" t="s">
        <v>93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26.25" hidden="1" customHeight="1">
      <c r="B85" s="31"/>
      <c r="E85" s="216" t="str">
        <f>E7</f>
        <v>Rekonstrukce expozice a kinosálu Městského muzea Mariánské Lázně I. ETAPA</v>
      </c>
      <c r="F85" s="217"/>
      <c r="G85" s="217"/>
      <c r="H85" s="217"/>
      <c r="L85" s="31"/>
    </row>
    <row r="86" spans="2:47" s="1" customFormat="1" ht="12" hidden="1" customHeight="1">
      <c r="B86" s="31"/>
      <c r="C86" s="26" t="s">
        <v>91</v>
      </c>
      <c r="L86" s="31"/>
    </row>
    <row r="87" spans="2:47" s="1" customFormat="1" ht="16.5" hidden="1" customHeight="1">
      <c r="B87" s="31"/>
      <c r="E87" s="196" t="str">
        <f>E9</f>
        <v>012 - 1. ETEPA foyer, stavební práce</v>
      </c>
      <c r="F87" s="218"/>
      <c r="G87" s="218"/>
      <c r="H87" s="218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25. 3. 2025</v>
      </c>
      <c r="L89" s="31"/>
    </row>
    <row r="90" spans="2:47" s="1" customFormat="1" ht="6.9" hidden="1" customHeight="1">
      <c r="B90" s="31"/>
      <c r="L90" s="31"/>
    </row>
    <row r="91" spans="2:47" s="1" customFormat="1" ht="40.049999999999997" hidden="1" customHeight="1">
      <c r="B91" s="31"/>
      <c r="C91" s="26" t="s">
        <v>24</v>
      </c>
      <c r="F91" s="24" t="str">
        <f>E15</f>
        <v>Město Mariánské Lázně, Ruská 155, 353 01 M. Lázně</v>
      </c>
      <c r="I91" s="26" t="s">
        <v>31</v>
      </c>
      <c r="J91" s="29" t="str">
        <f>E21</f>
        <v>Ing. arch. Václav Zůna, Nemocniční 49, 352 01 Aš</v>
      </c>
      <c r="L91" s="31"/>
    </row>
    <row r="92" spans="2:47" s="1" customFormat="1" ht="15.15" hidden="1" customHeight="1">
      <c r="B92" s="31"/>
      <c r="C92" s="26" t="s">
        <v>29</v>
      </c>
      <c r="F92" s="24" t="str">
        <f>IF(E18="","",E18)</f>
        <v>Vyplň údaj</v>
      </c>
      <c r="I92" s="26" t="s">
        <v>36</v>
      </c>
      <c r="J92" s="29" t="str">
        <f>E24</f>
        <v>V. Rakyta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96" t="s">
        <v>94</v>
      </c>
      <c r="D94" s="88"/>
      <c r="E94" s="88"/>
      <c r="F94" s="88"/>
      <c r="G94" s="88"/>
      <c r="H94" s="88"/>
      <c r="I94" s="88"/>
      <c r="J94" s="97" t="s">
        <v>95</v>
      </c>
      <c r="K94" s="88"/>
      <c r="L94" s="31"/>
    </row>
    <row r="95" spans="2:47" s="1" customFormat="1" ht="10.35" hidden="1" customHeight="1">
      <c r="B95" s="31"/>
      <c r="L95" s="31"/>
    </row>
    <row r="96" spans="2:47" s="1" customFormat="1" ht="22.8" hidden="1" customHeight="1">
      <c r="B96" s="31"/>
      <c r="C96" s="98" t="s">
        <v>96</v>
      </c>
      <c r="J96" s="65">
        <f>J135</f>
        <v>0</v>
      </c>
      <c r="L96" s="31"/>
      <c r="AU96" s="16" t="s">
        <v>97</v>
      </c>
    </row>
    <row r="97" spans="2:12" s="8" customFormat="1" ht="24.9" hidden="1" customHeight="1">
      <c r="B97" s="99"/>
      <c r="D97" s="100" t="s">
        <v>98</v>
      </c>
      <c r="E97" s="101"/>
      <c r="F97" s="101"/>
      <c r="G97" s="101"/>
      <c r="H97" s="101"/>
      <c r="I97" s="101"/>
      <c r="J97" s="102">
        <f>J136</f>
        <v>0</v>
      </c>
      <c r="L97" s="99"/>
    </row>
    <row r="98" spans="2:12" s="9" customFormat="1" ht="19.95" hidden="1" customHeight="1">
      <c r="B98" s="103"/>
      <c r="D98" s="104" t="s">
        <v>99</v>
      </c>
      <c r="E98" s="105"/>
      <c r="F98" s="105"/>
      <c r="G98" s="105"/>
      <c r="H98" s="105"/>
      <c r="I98" s="105"/>
      <c r="J98" s="106">
        <f>J137</f>
        <v>0</v>
      </c>
      <c r="L98" s="103"/>
    </row>
    <row r="99" spans="2:12" s="9" customFormat="1" ht="19.95" hidden="1" customHeight="1">
      <c r="B99" s="103"/>
      <c r="D99" s="104" t="s">
        <v>100</v>
      </c>
      <c r="E99" s="105"/>
      <c r="F99" s="105"/>
      <c r="G99" s="105"/>
      <c r="H99" s="105"/>
      <c r="I99" s="105"/>
      <c r="J99" s="106">
        <f>J141</f>
        <v>0</v>
      </c>
      <c r="L99" s="103"/>
    </row>
    <row r="100" spans="2:12" s="9" customFormat="1" ht="19.95" hidden="1" customHeight="1">
      <c r="B100" s="103"/>
      <c r="D100" s="104" t="s">
        <v>101</v>
      </c>
      <c r="E100" s="105"/>
      <c r="F100" s="105"/>
      <c r="G100" s="105"/>
      <c r="H100" s="105"/>
      <c r="I100" s="105"/>
      <c r="J100" s="106">
        <f>J145</f>
        <v>0</v>
      </c>
      <c r="L100" s="103"/>
    </row>
    <row r="101" spans="2:12" s="9" customFormat="1" ht="19.95" hidden="1" customHeight="1">
      <c r="B101" s="103"/>
      <c r="D101" s="104" t="s">
        <v>102</v>
      </c>
      <c r="E101" s="105"/>
      <c r="F101" s="105"/>
      <c r="G101" s="105"/>
      <c r="H101" s="105"/>
      <c r="I101" s="105"/>
      <c r="J101" s="106">
        <f>J153</f>
        <v>0</v>
      </c>
      <c r="L101" s="103"/>
    </row>
    <row r="102" spans="2:12" s="8" customFormat="1" ht="24.9" hidden="1" customHeight="1">
      <c r="B102" s="99"/>
      <c r="D102" s="100" t="s">
        <v>103</v>
      </c>
      <c r="E102" s="101"/>
      <c r="F102" s="101"/>
      <c r="G102" s="101"/>
      <c r="H102" s="101"/>
      <c r="I102" s="101"/>
      <c r="J102" s="102">
        <f>J159</f>
        <v>0</v>
      </c>
      <c r="L102" s="99"/>
    </row>
    <row r="103" spans="2:12" s="9" customFormat="1" ht="19.95" hidden="1" customHeight="1">
      <c r="B103" s="103"/>
      <c r="D103" s="104" t="s">
        <v>104</v>
      </c>
      <c r="E103" s="105"/>
      <c r="F103" s="105"/>
      <c r="G103" s="105"/>
      <c r="H103" s="105"/>
      <c r="I103" s="105"/>
      <c r="J103" s="106">
        <f>J160</f>
        <v>0</v>
      </c>
      <c r="L103" s="103"/>
    </row>
    <row r="104" spans="2:12" s="9" customFormat="1" ht="19.95" hidden="1" customHeight="1">
      <c r="B104" s="103"/>
      <c r="D104" s="104" t="s">
        <v>105</v>
      </c>
      <c r="E104" s="105"/>
      <c r="F104" s="105"/>
      <c r="G104" s="105"/>
      <c r="H104" s="105"/>
      <c r="I104" s="105"/>
      <c r="J104" s="106">
        <f>J161</f>
        <v>0</v>
      </c>
      <c r="L104" s="103"/>
    </row>
    <row r="105" spans="2:12" s="9" customFormat="1" ht="19.95" hidden="1" customHeight="1">
      <c r="B105" s="103"/>
      <c r="D105" s="104" t="s">
        <v>106</v>
      </c>
      <c r="E105" s="105"/>
      <c r="F105" s="105"/>
      <c r="G105" s="105"/>
      <c r="H105" s="105"/>
      <c r="I105" s="105"/>
      <c r="J105" s="106">
        <f>J165</f>
        <v>0</v>
      </c>
      <c r="L105" s="103"/>
    </row>
    <row r="106" spans="2:12" s="9" customFormat="1" ht="19.95" hidden="1" customHeight="1">
      <c r="B106" s="103"/>
      <c r="D106" s="104" t="s">
        <v>107</v>
      </c>
      <c r="E106" s="105"/>
      <c r="F106" s="105"/>
      <c r="G106" s="105"/>
      <c r="H106" s="105"/>
      <c r="I106" s="105"/>
      <c r="J106" s="106">
        <f>J166</f>
        <v>0</v>
      </c>
      <c r="L106" s="103"/>
    </row>
    <row r="107" spans="2:12" s="9" customFormat="1" ht="19.95" hidden="1" customHeight="1">
      <c r="B107" s="103"/>
      <c r="D107" s="104" t="s">
        <v>108</v>
      </c>
      <c r="E107" s="105"/>
      <c r="F107" s="105"/>
      <c r="G107" s="105"/>
      <c r="H107" s="105"/>
      <c r="I107" s="105"/>
      <c r="J107" s="106">
        <f>J167</f>
        <v>0</v>
      </c>
      <c r="L107" s="103"/>
    </row>
    <row r="108" spans="2:12" s="9" customFormat="1" ht="19.95" hidden="1" customHeight="1">
      <c r="B108" s="103"/>
      <c r="D108" s="104" t="s">
        <v>109</v>
      </c>
      <c r="E108" s="105"/>
      <c r="F108" s="105"/>
      <c r="G108" s="105"/>
      <c r="H108" s="105"/>
      <c r="I108" s="105"/>
      <c r="J108" s="106">
        <f>J168</f>
        <v>0</v>
      </c>
      <c r="L108" s="103"/>
    </row>
    <row r="109" spans="2:12" s="9" customFormat="1" ht="19.95" hidden="1" customHeight="1">
      <c r="B109" s="103"/>
      <c r="D109" s="104" t="s">
        <v>110</v>
      </c>
      <c r="E109" s="105"/>
      <c r="F109" s="105"/>
      <c r="G109" s="105"/>
      <c r="H109" s="105"/>
      <c r="I109" s="105"/>
      <c r="J109" s="106">
        <f>J182</f>
        <v>0</v>
      </c>
      <c r="L109" s="103"/>
    </row>
    <row r="110" spans="2:12" s="9" customFormat="1" ht="19.95" hidden="1" customHeight="1">
      <c r="B110" s="103"/>
      <c r="D110" s="104" t="s">
        <v>111</v>
      </c>
      <c r="E110" s="105"/>
      <c r="F110" s="105"/>
      <c r="G110" s="105"/>
      <c r="H110" s="105"/>
      <c r="I110" s="105"/>
      <c r="J110" s="106">
        <f>J185</f>
        <v>0</v>
      </c>
      <c r="L110" s="103"/>
    </row>
    <row r="111" spans="2:12" s="9" customFormat="1" ht="19.95" hidden="1" customHeight="1">
      <c r="B111" s="103"/>
      <c r="D111" s="104" t="s">
        <v>112</v>
      </c>
      <c r="E111" s="105"/>
      <c r="F111" s="105"/>
      <c r="G111" s="105"/>
      <c r="H111" s="105"/>
      <c r="I111" s="105"/>
      <c r="J111" s="106">
        <f>J187</f>
        <v>0</v>
      </c>
      <c r="L111" s="103"/>
    </row>
    <row r="112" spans="2:12" s="9" customFormat="1" ht="19.95" hidden="1" customHeight="1">
      <c r="B112" s="103"/>
      <c r="D112" s="104" t="s">
        <v>113</v>
      </c>
      <c r="E112" s="105"/>
      <c r="F112" s="105"/>
      <c r="G112" s="105"/>
      <c r="H112" s="105"/>
      <c r="I112" s="105"/>
      <c r="J112" s="106">
        <f>J233</f>
        <v>0</v>
      </c>
      <c r="L112" s="103"/>
    </row>
    <row r="113" spans="2:12" s="9" customFormat="1" ht="19.95" hidden="1" customHeight="1">
      <c r="B113" s="103"/>
      <c r="D113" s="104" t="s">
        <v>113</v>
      </c>
      <c r="E113" s="105"/>
      <c r="F113" s="105"/>
      <c r="G113" s="105"/>
      <c r="H113" s="105"/>
      <c r="I113" s="105"/>
      <c r="J113" s="106">
        <f>J240</f>
        <v>0</v>
      </c>
      <c r="L113" s="103"/>
    </row>
    <row r="114" spans="2:12" s="9" customFormat="1" ht="19.95" hidden="1" customHeight="1">
      <c r="B114" s="103"/>
      <c r="D114" s="104" t="s">
        <v>114</v>
      </c>
      <c r="E114" s="105"/>
      <c r="F114" s="105"/>
      <c r="G114" s="105"/>
      <c r="H114" s="105"/>
      <c r="I114" s="105"/>
      <c r="J114" s="106">
        <f>J241</f>
        <v>0</v>
      </c>
      <c r="L114" s="103"/>
    </row>
    <row r="115" spans="2:12" s="8" customFormat="1" ht="24.9" hidden="1" customHeight="1">
      <c r="B115" s="99"/>
      <c r="D115" s="100" t="s">
        <v>115</v>
      </c>
      <c r="E115" s="101"/>
      <c r="F115" s="101"/>
      <c r="G115" s="101"/>
      <c r="H115" s="101"/>
      <c r="I115" s="101"/>
      <c r="J115" s="102">
        <f>J244</f>
        <v>0</v>
      </c>
      <c r="L115" s="99"/>
    </row>
    <row r="116" spans="2:12" s="1" customFormat="1" ht="21.75" hidden="1" customHeight="1">
      <c r="B116" s="31"/>
      <c r="L116" s="31"/>
    </row>
    <row r="117" spans="2:12" s="1" customFormat="1" ht="6.9" hidden="1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1"/>
    </row>
    <row r="118" spans="2:12" ht="10.199999999999999" hidden="1"/>
    <row r="119" spans="2:12" ht="10.199999999999999" hidden="1"/>
    <row r="120" spans="2:12" ht="10.199999999999999" hidden="1"/>
    <row r="121" spans="2:12" s="1" customFormat="1" ht="6.9" customHeight="1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31"/>
    </row>
    <row r="122" spans="2:12" s="1" customFormat="1" ht="24.9" customHeight="1">
      <c r="B122" s="31"/>
      <c r="C122" s="20" t="s">
        <v>116</v>
      </c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16</v>
      </c>
      <c r="L124" s="31"/>
    </row>
    <row r="125" spans="2:12" s="1" customFormat="1" ht="26.25" customHeight="1">
      <c r="B125" s="31"/>
      <c r="E125" s="216" t="str">
        <f>E7</f>
        <v>Rekonstrukce expozice a kinosálu Městského muzea Mariánské Lázně I. ETAPA</v>
      </c>
      <c r="F125" s="217"/>
      <c r="G125" s="217"/>
      <c r="H125" s="217"/>
      <c r="L125" s="31"/>
    </row>
    <row r="126" spans="2:12" s="1" customFormat="1" ht="12" customHeight="1">
      <c r="B126" s="31"/>
      <c r="C126" s="26" t="s">
        <v>91</v>
      </c>
      <c r="L126" s="31"/>
    </row>
    <row r="127" spans="2:12" s="1" customFormat="1" ht="16.5" customHeight="1">
      <c r="B127" s="31"/>
      <c r="E127" s="196" t="str">
        <f>E9</f>
        <v>012 - 1. ETEPA foyer, stavební práce</v>
      </c>
      <c r="F127" s="218"/>
      <c r="G127" s="218"/>
      <c r="H127" s="218"/>
      <c r="L127" s="31"/>
    </row>
    <row r="128" spans="2:12" s="1" customFormat="1" ht="6.9" customHeight="1">
      <c r="B128" s="31"/>
      <c r="L128" s="31"/>
    </row>
    <row r="129" spans="2:65" s="1" customFormat="1" ht="12" customHeight="1">
      <c r="B129" s="31"/>
      <c r="C129" s="26" t="s">
        <v>20</v>
      </c>
      <c r="F129" s="24" t="str">
        <f>F12</f>
        <v xml:space="preserve"> </v>
      </c>
      <c r="I129" s="26" t="s">
        <v>22</v>
      </c>
      <c r="J129" s="51" t="str">
        <f>IF(J12="","",J12)</f>
        <v>25. 3. 2025</v>
      </c>
      <c r="L129" s="31"/>
    </row>
    <row r="130" spans="2:65" s="1" customFormat="1" ht="6.9" customHeight="1">
      <c r="B130" s="31"/>
      <c r="L130" s="31"/>
    </row>
    <row r="131" spans="2:65" s="1" customFormat="1" ht="40.049999999999997" customHeight="1">
      <c r="B131" s="31"/>
      <c r="C131" s="26" t="s">
        <v>24</v>
      </c>
      <c r="F131" s="24" t="str">
        <f>E15</f>
        <v>Město Mariánské Lázně, Ruská 155, 353 01 M. Lázně</v>
      </c>
      <c r="I131" s="26" t="s">
        <v>31</v>
      </c>
      <c r="J131" s="29" t="str">
        <f>E21</f>
        <v>Ing. arch. Václav Zůna, Nemocniční 49, 352 01 Aš</v>
      </c>
      <c r="L131" s="31"/>
    </row>
    <row r="132" spans="2:65" s="1" customFormat="1" ht="15.15" customHeight="1">
      <c r="B132" s="31"/>
      <c r="C132" s="26" t="s">
        <v>29</v>
      </c>
      <c r="F132" s="24" t="str">
        <f>IF(E18="","",E18)</f>
        <v>Vyplň údaj</v>
      </c>
      <c r="I132" s="26" t="s">
        <v>36</v>
      </c>
      <c r="J132" s="29" t="str">
        <f>E24</f>
        <v>V. Rakyta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07"/>
      <c r="C134" s="108" t="s">
        <v>117</v>
      </c>
      <c r="D134" s="109" t="s">
        <v>64</v>
      </c>
      <c r="E134" s="109" t="s">
        <v>60</v>
      </c>
      <c r="F134" s="109" t="s">
        <v>61</v>
      </c>
      <c r="G134" s="109" t="s">
        <v>118</v>
      </c>
      <c r="H134" s="109" t="s">
        <v>119</v>
      </c>
      <c r="I134" s="109" t="s">
        <v>120</v>
      </c>
      <c r="J134" s="109" t="s">
        <v>95</v>
      </c>
      <c r="K134" s="110" t="s">
        <v>121</v>
      </c>
      <c r="L134" s="107"/>
      <c r="M134" s="58" t="s">
        <v>1</v>
      </c>
      <c r="N134" s="59" t="s">
        <v>43</v>
      </c>
      <c r="O134" s="59" t="s">
        <v>122</v>
      </c>
      <c r="P134" s="59" t="s">
        <v>123</v>
      </c>
      <c r="Q134" s="59" t="s">
        <v>124</v>
      </c>
      <c r="R134" s="59" t="s">
        <v>125</v>
      </c>
      <c r="S134" s="59" t="s">
        <v>126</v>
      </c>
      <c r="T134" s="60" t="s">
        <v>127</v>
      </c>
    </row>
    <row r="135" spans="2:65" s="1" customFormat="1" ht="22.8" customHeight="1">
      <c r="B135" s="31"/>
      <c r="C135" s="63" t="s">
        <v>128</v>
      </c>
      <c r="J135" s="111">
        <f>BK135</f>
        <v>0</v>
      </c>
      <c r="L135" s="31"/>
      <c r="M135" s="61"/>
      <c r="N135" s="52"/>
      <c r="O135" s="52"/>
      <c r="P135" s="112">
        <f>P136+P159+P244</f>
        <v>0</v>
      </c>
      <c r="Q135" s="52"/>
      <c r="R135" s="112">
        <f>R136+R159+R244</f>
        <v>0.36287910000000001</v>
      </c>
      <c r="S135" s="52"/>
      <c r="T135" s="113">
        <f>T136+T159+T244</f>
        <v>1.63185</v>
      </c>
      <c r="AT135" s="16" t="s">
        <v>78</v>
      </c>
      <c r="AU135" s="16" t="s">
        <v>97</v>
      </c>
      <c r="BK135" s="114">
        <f>BK136+BK159+BK244</f>
        <v>0</v>
      </c>
    </row>
    <row r="136" spans="2:65" s="11" customFormat="1" ht="25.95" customHeight="1">
      <c r="B136" s="115"/>
      <c r="D136" s="116" t="s">
        <v>78</v>
      </c>
      <c r="E136" s="117" t="s">
        <v>129</v>
      </c>
      <c r="F136" s="117" t="s">
        <v>130</v>
      </c>
      <c r="I136" s="118"/>
      <c r="J136" s="119">
        <f>BK136</f>
        <v>0</v>
      </c>
      <c r="L136" s="115"/>
      <c r="M136" s="120"/>
      <c r="P136" s="121">
        <f>P137+P141+P145+P153</f>
        <v>0</v>
      </c>
      <c r="R136" s="121">
        <f>R137+R141+R145+R153</f>
        <v>0.32524310000000001</v>
      </c>
      <c r="T136" s="122">
        <f>T137+T141+T145+T153</f>
        <v>1.63185</v>
      </c>
      <c r="AR136" s="116" t="s">
        <v>87</v>
      </c>
      <c r="AT136" s="123" t="s">
        <v>78</v>
      </c>
      <c r="AU136" s="123" t="s">
        <v>79</v>
      </c>
      <c r="AY136" s="116" t="s">
        <v>131</v>
      </c>
      <c r="BK136" s="124">
        <f>BK137+BK141+BK145+BK153</f>
        <v>0</v>
      </c>
    </row>
    <row r="137" spans="2:65" s="11" customFormat="1" ht="22.8" customHeight="1">
      <c r="B137" s="115"/>
      <c r="D137" s="116" t="s">
        <v>78</v>
      </c>
      <c r="E137" s="125" t="s">
        <v>132</v>
      </c>
      <c r="F137" s="125" t="s">
        <v>133</v>
      </c>
      <c r="I137" s="118"/>
      <c r="J137" s="126">
        <f>BK137</f>
        <v>0</v>
      </c>
      <c r="L137" s="115"/>
      <c r="M137" s="120"/>
      <c r="P137" s="121">
        <f>SUM(P138:P140)</f>
        <v>0</v>
      </c>
      <c r="R137" s="121">
        <f>SUM(R138:R140)</f>
        <v>0</v>
      </c>
      <c r="T137" s="122">
        <f>SUM(T138:T140)</f>
        <v>0</v>
      </c>
      <c r="AR137" s="116" t="s">
        <v>87</v>
      </c>
      <c r="AT137" s="123" t="s">
        <v>78</v>
      </c>
      <c r="AU137" s="123" t="s">
        <v>87</v>
      </c>
      <c r="AY137" s="116" t="s">
        <v>131</v>
      </c>
      <c r="BK137" s="124">
        <f>SUM(BK138:BK140)</f>
        <v>0</v>
      </c>
    </row>
    <row r="138" spans="2:65" s="1" customFormat="1" ht="33" customHeight="1">
      <c r="B138" s="127"/>
      <c r="C138" s="128" t="s">
        <v>134</v>
      </c>
      <c r="D138" s="128" t="s">
        <v>135</v>
      </c>
      <c r="E138" s="129" t="s">
        <v>136</v>
      </c>
      <c r="F138" s="130" t="s">
        <v>137</v>
      </c>
      <c r="G138" s="131" t="s">
        <v>138</v>
      </c>
      <c r="H138" s="132">
        <v>0.13</v>
      </c>
      <c r="I138" s="133"/>
      <c r="J138" s="134">
        <f>ROUND(I138*H138,2)</f>
        <v>0</v>
      </c>
      <c r="K138" s="130" t="s">
        <v>139</v>
      </c>
      <c r="L138" s="31"/>
      <c r="M138" s="135" t="s">
        <v>1</v>
      </c>
      <c r="N138" s="136" t="s">
        <v>44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132</v>
      </c>
      <c r="AT138" s="139" t="s">
        <v>135</v>
      </c>
      <c r="AU138" s="139" t="s">
        <v>89</v>
      </c>
      <c r="AY138" s="16" t="s">
        <v>131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87</v>
      </c>
      <c r="BK138" s="140">
        <f>ROUND(I138*H138,2)</f>
        <v>0</v>
      </c>
      <c r="BL138" s="16" t="s">
        <v>132</v>
      </c>
      <c r="BM138" s="139" t="s">
        <v>140</v>
      </c>
    </row>
    <row r="139" spans="2:65" s="12" customFormat="1" ht="10.199999999999999">
      <c r="B139" s="141"/>
      <c r="D139" s="142" t="s">
        <v>141</v>
      </c>
      <c r="E139" s="143" t="s">
        <v>1</v>
      </c>
      <c r="F139" s="144" t="s">
        <v>142</v>
      </c>
      <c r="H139" s="145">
        <v>0.13</v>
      </c>
      <c r="I139" s="146"/>
      <c r="L139" s="141"/>
      <c r="M139" s="147"/>
      <c r="T139" s="148"/>
      <c r="AT139" s="143" t="s">
        <v>141</v>
      </c>
      <c r="AU139" s="143" t="s">
        <v>89</v>
      </c>
      <c r="AV139" s="12" t="s">
        <v>89</v>
      </c>
      <c r="AW139" s="12" t="s">
        <v>35</v>
      </c>
      <c r="AX139" s="12" t="s">
        <v>79</v>
      </c>
      <c r="AY139" s="143" t="s">
        <v>131</v>
      </c>
    </row>
    <row r="140" spans="2:65" s="13" customFormat="1" ht="10.199999999999999">
      <c r="B140" s="149"/>
      <c r="D140" s="142" t="s">
        <v>141</v>
      </c>
      <c r="E140" s="150" t="s">
        <v>1</v>
      </c>
      <c r="F140" s="151" t="s">
        <v>143</v>
      </c>
      <c r="H140" s="152">
        <v>0.13</v>
      </c>
      <c r="I140" s="153"/>
      <c r="L140" s="149"/>
      <c r="M140" s="154"/>
      <c r="T140" s="155"/>
      <c r="AT140" s="150" t="s">
        <v>141</v>
      </c>
      <c r="AU140" s="150" t="s">
        <v>89</v>
      </c>
      <c r="AV140" s="13" t="s">
        <v>132</v>
      </c>
      <c r="AW140" s="13" t="s">
        <v>35</v>
      </c>
      <c r="AX140" s="13" t="s">
        <v>87</v>
      </c>
      <c r="AY140" s="150" t="s">
        <v>131</v>
      </c>
    </row>
    <row r="141" spans="2:65" s="11" customFormat="1" ht="22.8" customHeight="1">
      <c r="B141" s="115"/>
      <c r="D141" s="116" t="s">
        <v>78</v>
      </c>
      <c r="E141" s="125" t="s">
        <v>144</v>
      </c>
      <c r="F141" s="125" t="s">
        <v>145</v>
      </c>
      <c r="I141" s="118"/>
      <c r="J141" s="126">
        <f>BK141</f>
        <v>0</v>
      </c>
      <c r="L141" s="115"/>
      <c r="M141" s="120"/>
      <c r="P141" s="121">
        <f>SUM(P142:P144)</f>
        <v>0</v>
      </c>
      <c r="R141" s="121">
        <f>SUM(R142:R144)</f>
        <v>0.32524310000000001</v>
      </c>
      <c r="T141" s="122">
        <f>SUM(T142:T144)</f>
        <v>0</v>
      </c>
      <c r="AR141" s="116" t="s">
        <v>87</v>
      </c>
      <c r="AT141" s="123" t="s">
        <v>78</v>
      </c>
      <c r="AU141" s="123" t="s">
        <v>87</v>
      </c>
      <c r="AY141" s="116" t="s">
        <v>131</v>
      </c>
      <c r="BK141" s="124">
        <f>SUM(BK142:BK144)</f>
        <v>0</v>
      </c>
    </row>
    <row r="142" spans="2:65" s="1" customFormat="1" ht="37.799999999999997" customHeight="1">
      <c r="B142" s="127"/>
      <c r="C142" s="128" t="s">
        <v>146</v>
      </c>
      <c r="D142" s="128" t="s">
        <v>135</v>
      </c>
      <c r="E142" s="129" t="s">
        <v>147</v>
      </c>
      <c r="F142" s="130" t="s">
        <v>148</v>
      </c>
      <c r="G142" s="131" t="s">
        <v>138</v>
      </c>
      <c r="H142" s="132">
        <v>0.13</v>
      </c>
      <c r="I142" s="133"/>
      <c r="J142" s="134">
        <f>ROUND(I142*H142,2)</f>
        <v>0</v>
      </c>
      <c r="K142" s="130" t="s">
        <v>139</v>
      </c>
      <c r="L142" s="31"/>
      <c r="M142" s="135" t="s">
        <v>1</v>
      </c>
      <c r="N142" s="136" t="s">
        <v>44</v>
      </c>
      <c r="P142" s="137">
        <f>O142*H142</f>
        <v>0</v>
      </c>
      <c r="Q142" s="137">
        <v>2.5018699999999998</v>
      </c>
      <c r="R142" s="137">
        <f>Q142*H142</f>
        <v>0.32524310000000001</v>
      </c>
      <c r="S142" s="137">
        <v>0</v>
      </c>
      <c r="T142" s="138">
        <f>S142*H142</f>
        <v>0</v>
      </c>
      <c r="AR142" s="139" t="s">
        <v>132</v>
      </c>
      <c r="AT142" s="139" t="s">
        <v>135</v>
      </c>
      <c r="AU142" s="139" t="s">
        <v>89</v>
      </c>
      <c r="AY142" s="16" t="s">
        <v>131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6" t="s">
        <v>87</v>
      </c>
      <c r="BK142" s="140">
        <f>ROUND(I142*H142,2)</f>
        <v>0</v>
      </c>
      <c r="BL142" s="16" t="s">
        <v>132</v>
      </c>
      <c r="BM142" s="139" t="s">
        <v>149</v>
      </c>
    </row>
    <row r="143" spans="2:65" s="12" customFormat="1" ht="10.199999999999999">
      <c r="B143" s="141"/>
      <c r="D143" s="142" t="s">
        <v>141</v>
      </c>
      <c r="E143" s="143" t="s">
        <v>1</v>
      </c>
      <c r="F143" s="144" t="s">
        <v>142</v>
      </c>
      <c r="H143" s="145">
        <v>0.13</v>
      </c>
      <c r="I143" s="146"/>
      <c r="L143" s="141"/>
      <c r="M143" s="147"/>
      <c r="T143" s="148"/>
      <c r="AT143" s="143" t="s">
        <v>141</v>
      </c>
      <c r="AU143" s="143" t="s">
        <v>89</v>
      </c>
      <c r="AV143" s="12" t="s">
        <v>89</v>
      </c>
      <c r="AW143" s="12" t="s">
        <v>35</v>
      </c>
      <c r="AX143" s="12" t="s">
        <v>79</v>
      </c>
      <c r="AY143" s="143" t="s">
        <v>131</v>
      </c>
    </row>
    <row r="144" spans="2:65" s="13" customFormat="1" ht="10.199999999999999">
      <c r="B144" s="149"/>
      <c r="D144" s="142" t="s">
        <v>141</v>
      </c>
      <c r="E144" s="150" t="s">
        <v>1</v>
      </c>
      <c r="F144" s="151" t="s">
        <v>143</v>
      </c>
      <c r="H144" s="152">
        <v>0.13</v>
      </c>
      <c r="I144" s="153"/>
      <c r="L144" s="149"/>
      <c r="M144" s="154"/>
      <c r="T144" s="155"/>
      <c r="AT144" s="150" t="s">
        <v>141</v>
      </c>
      <c r="AU144" s="150" t="s">
        <v>89</v>
      </c>
      <c r="AV144" s="13" t="s">
        <v>132</v>
      </c>
      <c r="AW144" s="13" t="s">
        <v>35</v>
      </c>
      <c r="AX144" s="13" t="s">
        <v>87</v>
      </c>
      <c r="AY144" s="150" t="s">
        <v>131</v>
      </c>
    </row>
    <row r="145" spans="2:65" s="11" customFormat="1" ht="22.8" customHeight="1">
      <c r="B145" s="115"/>
      <c r="D145" s="116" t="s">
        <v>78</v>
      </c>
      <c r="E145" s="125" t="s">
        <v>150</v>
      </c>
      <c r="F145" s="125" t="s">
        <v>151</v>
      </c>
      <c r="I145" s="118"/>
      <c r="J145" s="126">
        <f>BK145</f>
        <v>0</v>
      </c>
      <c r="L145" s="115"/>
      <c r="M145" s="120"/>
      <c r="P145" s="121">
        <f>SUM(P146:P152)</f>
        <v>0</v>
      </c>
      <c r="R145" s="121">
        <f>SUM(R146:R152)</f>
        <v>0</v>
      </c>
      <c r="T145" s="122">
        <f>SUM(T146:T152)</f>
        <v>1.63185</v>
      </c>
      <c r="AR145" s="116" t="s">
        <v>87</v>
      </c>
      <c r="AT145" s="123" t="s">
        <v>78</v>
      </c>
      <c r="AU145" s="123" t="s">
        <v>87</v>
      </c>
      <c r="AY145" s="116" t="s">
        <v>131</v>
      </c>
      <c r="BK145" s="124">
        <f>SUM(BK146:BK152)</f>
        <v>0</v>
      </c>
    </row>
    <row r="146" spans="2:65" s="1" customFormat="1" ht="37.799999999999997" customHeight="1">
      <c r="B146" s="127"/>
      <c r="C146" s="128" t="s">
        <v>152</v>
      </c>
      <c r="D146" s="128" t="s">
        <v>135</v>
      </c>
      <c r="E146" s="129" t="s">
        <v>153</v>
      </c>
      <c r="F146" s="130" t="s">
        <v>154</v>
      </c>
      <c r="G146" s="131" t="s">
        <v>155</v>
      </c>
      <c r="H146" s="132">
        <v>92</v>
      </c>
      <c r="I146" s="133"/>
      <c r="J146" s="134">
        <f>ROUND(I146*H146,2)</f>
        <v>0</v>
      </c>
      <c r="K146" s="130" t="s">
        <v>139</v>
      </c>
      <c r="L146" s="31"/>
      <c r="M146" s="135" t="s">
        <v>1</v>
      </c>
      <c r="N146" s="136" t="s">
        <v>44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132</v>
      </c>
      <c r="AT146" s="139" t="s">
        <v>135</v>
      </c>
      <c r="AU146" s="139" t="s">
        <v>89</v>
      </c>
      <c r="AY146" s="16" t="s">
        <v>131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6" t="s">
        <v>87</v>
      </c>
      <c r="BK146" s="140">
        <f>ROUND(I146*H146,2)</f>
        <v>0</v>
      </c>
      <c r="BL146" s="16" t="s">
        <v>132</v>
      </c>
      <c r="BM146" s="139" t="s">
        <v>156</v>
      </c>
    </row>
    <row r="147" spans="2:65" s="1" customFormat="1" ht="55.5" customHeight="1">
      <c r="B147" s="127"/>
      <c r="C147" s="128" t="s">
        <v>157</v>
      </c>
      <c r="D147" s="128" t="s">
        <v>135</v>
      </c>
      <c r="E147" s="129" t="s">
        <v>158</v>
      </c>
      <c r="F147" s="130" t="s">
        <v>159</v>
      </c>
      <c r="G147" s="131" t="s">
        <v>160</v>
      </c>
      <c r="H147" s="132">
        <v>2</v>
      </c>
      <c r="I147" s="133"/>
      <c r="J147" s="134">
        <f>ROUND(I147*H147,2)</f>
        <v>0</v>
      </c>
      <c r="K147" s="130" t="s">
        <v>139</v>
      </c>
      <c r="L147" s="31"/>
      <c r="M147" s="135" t="s">
        <v>1</v>
      </c>
      <c r="N147" s="136" t="s">
        <v>44</v>
      </c>
      <c r="P147" s="137">
        <f>O147*H147</f>
        <v>0</v>
      </c>
      <c r="Q147" s="137">
        <v>0</v>
      </c>
      <c r="R147" s="137">
        <f>Q147*H147</f>
        <v>0</v>
      </c>
      <c r="S147" s="137">
        <v>9.9000000000000005E-2</v>
      </c>
      <c r="T147" s="138">
        <f>S147*H147</f>
        <v>0.19800000000000001</v>
      </c>
      <c r="AR147" s="139" t="s">
        <v>161</v>
      </c>
      <c r="AT147" s="139" t="s">
        <v>135</v>
      </c>
      <c r="AU147" s="139" t="s">
        <v>89</v>
      </c>
      <c r="AY147" s="16" t="s">
        <v>131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6" t="s">
        <v>87</v>
      </c>
      <c r="BK147" s="140">
        <f>ROUND(I147*H147,2)</f>
        <v>0</v>
      </c>
      <c r="BL147" s="16" t="s">
        <v>161</v>
      </c>
      <c r="BM147" s="139" t="s">
        <v>162</v>
      </c>
    </row>
    <row r="148" spans="2:65" s="12" customFormat="1" ht="10.199999999999999">
      <c r="B148" s="141"/>
      <c r="D148" s="142" t="s">
        <v>141</v>
      </c>
      <c r="E148" s="143" t="s">
        <v>1</v>
      </c>
      <c r="F148" s="144" t="s">
        <v>163</v>
      </c>
      <c r="H148" s="145">
        <v>2</v>
      </c>
      <c r="I148" s="146"/>
      <c r="L148" s="141"/>
      <c r="M148" s="147"/>
      <c r="T148" s="148"/>
      <c r="AT148" s="143" t="s">
        <v>141</v>
      </c>
      <c r="AU148" s="143" t="s">
        <v>89</v>
      </c>
      <c r="AV148" s="12" t="s">
        <v>89</v>
      </c>
      <c r="AW148" s="12" t="s">
        <v>35</v>
      </c>
      <c r="AX148" s="12" t="s">
        <v>79</v>
      </c>
      <c r="AY148" s="143" t="s">
        <v>131</v>
      </c>
    </row>
    <row r="149" spans="2:65" s="13" customFormat="1" ht="10.199999999999999">
      <c r="B149" s="149"/>
      <c r="D149" s="142" t="s">
        <v>141</v>
      </c>
      <c r="E149" s="150" t="s">
        <v>1</v>
      </c>
      <c r="F149" s="151" t="s">
        <v>143</v>
      </c>
      <c r="H149" s="152">
        <v>2</v>
      </c>
      <c r="I149" s="153"/>
      <c r="L149" s="149"/>
      <c r="M149" s="154"/>
      <c r="T149" s="155"/>
      <c r="AT149" s="150" t="s">
        <v>141</v>
      </c>
      <c r="AU149" s="150" t="s">
        <v>89</v>
      </c>
      <c r="AV149" s="13" t="s">
        <v>132</v>
      </c>
      <c r="AW149" s="13" t="s">
        <v>35</v>
      </c>
      <c r="AX149" s="13" t="s">
        <v>87</v>
      </c>
      <c r="AY149" s="150" t="s">
        <v>131</v>
      </c>
    </row>
    <row r="150" spans="2:65" s="1" customFormat="1" ht="37.799999999999997" customHeight="1">
      <c r="B150" s="127"/>
      <c r="C150" s="128" t="s">
        <v>164</v>
      </c>
      <c r="D150" s="128" t="s">
        <v>135</v>
      </c>
      <c r="E150" s="129" t="s">
        <v>165</v>
      </c>
      <c r="F150" s="130" t="s">
        <v>166</v>
      </c>
      <c r="G150" s="131" t="s">
        <v>167</v>
      </c>
      <c r="H150" s="132">
        <v>8.69</v>
      </c>
      <c r="I150" s="133"/>
      <c r="J150" s="134">
        <f>ROUND(I150*H150,2)</f>
        <v>0</v>
      </c>
      <c r="K150" s="130" t="s">
        <v>139</v>
      </c>
      <c r="L150" s="31"/>
      <c r="M150" s="135" t="s">
        <v>1</v>
      </c>
      <c r="N150" s="136" t="s">
        <v>44</v>
      </c>
      <c r="P150" s="137">
        <f>O150*H150</f>
        <v>0</v>
      </c>
      <c r="Q150" s="137">
        <v>0</v>
      </c>
      <c r="R150" s="137">
        <f>Q150*H150</f>
        <v>0</v>
      </c>
      <c r="S150" s="137">
        <v>0.16500000000000001</v>
      </c>
      <c r="T150" s="138">
        <f>S150*H150</f>
        <v>1.4338500000000001</v>
      </c>
      <c r="AR150" s="139" t="s">
        <v>132</v>
      </c>
      <c r="AT150" s="139" t="s">
        <v>135</v>
      </c>
      <c r="AU150" s="139" t="s">
        <v>89</v>
      </c>
      <c r="AY150" s="16" t="s">
        <v>131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6" t="s">
        <v>87</v>
      </c>
      <c r="BK150" s="140">
        <f>ROUND(I150*H150,2)</f>
        <v>0</v>
      </c>
      <c r="BL150" s="16" t="s">
        <v>132</v>
      </c>
      <c r="BM150" s="139" t="s">
        <v>168</v>
      </c>
    </row>
    <row r="151" spans="2:65" s="12" customFormat="1" ht="10.199999999999999">
      <c r="B151" s="141"/>
      <c r="D151" s="142" t="s">
        <v>141</v>
      </c>
      <c r="E151" s="143" t="s">
        <v>1</v>
      </c>
      <c r="F151" s="144" t="s">
        <v>169</v>
      </c>
      <c r="H151" s="145">
        <v>8.69</v>
      </c>
      <c r="I151" s="146"/>
      <c r="L151" s="141"/>
      <c r="M151" s="147"/>
      <c r="T151" s="148"/>
      <c r="AT151" s="143" t="s">
        <v>141</v>
      </c>
      <c r="AU151" s="143" t="s">
        <v>89</v>
      </c>
      <c r="AV151" s="12" t="s">
        <v>89</v>
      </c>
      <c r="AW151" s="12" t="s">
        <v>35</v>
      </c>
      <c r="AX151" s="12" t="s">
        <v>79</v>
      </c>
      <c r="AY151" s="143" t="s">
        <v>131</v>
      </c>
    </row>
    <row r="152" spans="2:65" s="13" customFormat="1" ht="10.199999999999999">
      <c r="B152" s="149"/>
      <c r="D152" s="142" t="s">
        <v>141</v>
      </c>
      <c r="E152" s="150" t="s">
        <v>1</v>
      </c>
      <c r="F152" s="151" t="s">
        <v>143</v>
      </c>
      <c r="H152" s="152">
        <v>8.69</v>
      </c>
      <c r="I152" s="153"/>
      <c r="L152" s="149"/>
      <c r="M152" s="154"/>
      <c r="T152" s="155"/>
      <c r="AT152" s="150" t="s">
        <v>141</v>
      </c>
      <c r="AU152" s="150" t="s">
        <v>89</v>
      </c>
      <c r="AV152" s="13" t="s">
        <v>132</v>
      </c>
      <c r="AW152" s="13" t="s">
        <v>35</v>
      </c>
      <c r="AX152" s="13" t="s">
        <v>87</v>
      </c>
      <c r="AY152" s="150" t="s">
        <v>131</v>
      </c>
    </row>
    <row r="153" spans="2:65" s="11" customFormat="1" ht="22.8" customHeight="1">
      <c r="B153" s="115"/>
      <c r="D153" s="116" t="s">
        <v>78</v>
      </c>
      <c r="E153" s="125" t="s">
        <v>170</v>
      </c>
      <c r="F153" s="125" t="s">
        <v>171</v>
      </c>
      <c r="I153" s="118"/>
      <c r="J153" s="126">
        <f>BK153</f>
        <v>0</v>
      </c>
      <c r="L153" s="115"/>
      <c r="M153" s="120"/>
      <c r="P153" s="121">
        <f>SUM(P154:P158)</f>
        <v>0</v>
      </c>
      <c r="R153" s="121">
        <f>SUM(R154:R158)</f>
        <v>0</v>
      </c>
      <c r="T153" s="122">
        <f>SUM(T154:T158)</f>
        <v>0</v>
      </c>
      <c r="AR153" s="116" t="s">
        <v>87</v>
      </c>
      <c r="AT153" s="123" t="s">
        <v>78</v>
      </c>
      <c r="AU153" s="123" t="s">
        <v>87</v>
      </c>
      <c r="AY153" s="116" t="s">
        <v>131</v>
      </c>
      <c r="BK153" s="124">
        <f>SUM(BK154:BK158)</f>
        <v>0</v>
      </c>
    </row>
    <row r="154" spans="2:65" s="1" customFormat="1" ht="37.799999999999997" customHeight="1">
      <c r="B154" s="127"/>
      <c r="C154" s="128" t="s">
        <v>172</v>
      </c>
      <c r="D154" s="128" t="s">
        <v>135</v>
      </c>
      <c r="E154" s="129" t="s">
        <v>173</v>
      </c>
      <c r="F154" s="130" t="s">
        <v>174</v>
      </c>
      <c r="G154" s="131" t="s">
        <v>175</v>
      </c>
      <c r="H154" s="132">
        <v>1.6319999999999999</v>
      </c>
      <c r="I154" s="133"/>
      <c r="J154" s="134">
        <f>ROUND(I154*H154,2)</f>
        <v>0</v>
      </c>
      <c r="K154" s="130" t="s">
        <v>139</v>
      </c>
      <c r="L154" s="31"/>
      <c r="M154" s="135" t="s">
        <v>1</v>
      </c>
      <c r="N154" s="136" t="s">
        <v>44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132</v>
      </c>
      <c r="AT154" s="139" t="s">
        <v>135</v>
      </c>
      <c r="AU154" s="139" t="s">
        <v>89</v>
      </c>
      <c r="AY154" s="16" t="s">
        <v>131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6" t="s">
        <v>87</v>
      </c>
      <c r="BK154" s="140">
        <f>ROUND(I154*H154,2)</f>
        <v>0</v>
      </c>
      <c r="BL154" s="16" t="s">
        <v>132</v>
      </c>
      <c r="BM154" s="139" t="s">
        <v>176</v>
      </c>
    </row>
    <row r="155" spans="2:65" s="1" customFormat="1" ht="33" customHeight="1">
      <c r="B155" s="127"/>
      <c r="C155" s="128" t="s">
        <v>177</v>
      </c>
      <c r="D155" s="128" t="s">
        <v>135</v>
      </c>
      <c r="E155" s="129" t="s">
        <v>178</v>
      </c>
      <c r="F155" s="130" t="s">
        <v>179</v>
      </c>
      <c r="G155" s="131" t="s">
        <v>175</v>
      </c>
      <c r="H155" s="132">
        <v>1.6319999999999999</v>
      </c>
      <c r="I155" s="133"/>
      <c r="J155" s="134">
        <f>ROUND(I155*H155,2)</f>
        <v>0</v>
      </c>
      <c r="K155" s="130" t="s">
        <v>139</v>
      </c>
      <c r="L155" s="31"/>
      <c r="M155" s="135" t="s">
        <v>1</v>
      </c>
      <c r="N155" s="136" t="s">
        <v>44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132</v>
      </c>
      <c r="AT155" s="139" t="s">
        <v>135</v>
      </c>
      <c r="AU155" s="139" t="s">
        <v>89</v>
      </c>
      <c r="AY155" s="16" t="s">
        <v>131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87</v>
      </c>
      <c r="BK155" s="140">
        <f>ROUND(I155*H155,2)</f>
        <v>0</v>
      </c>
      <c r="BL155" s="16" t="s">
        <v>132</v>
      </c>
      <c r="BM155" s="139" t="s">
        <v>180</v>
      </c>
    </row>
    <row r="156" spans="2:65" s="1" customFormat="1" ht="44.25" customHeight="1">
      <c r="B156" s="127"/>
      <c r="C156" s="128" t="s">
        <v>181</v>
      </c>
      <c r="D156" s="128" t="s">
        <v>135</v>
      </c>
      <c r="E156" s="129" t="s">
        <v>182</v>
      </c>
      <c r="F156" s="130" t="s">
        <v>183</v>
      </c>
      <c r="G156" s="131" t="s">
        <v>175</v>
      </c>
      <c r="H156" s="132">
        <v>16.32</v>
      </c>
      <c r="I156" s="133"/>
      <c r="J156" s="134">
        <f>ROUND(I156*H156,2)</f>
        <v>0</v>
      </c>
      <c r="K156" s="130" t="s">
        <v>139</v>
      </c>
      <c r="L156" s="31"/>
      <c r="M156" s="135" t="s">
        <v>1</v>
      </c>
      <c r="N156" s="136" t="s">
        <v>44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132</v>
      </c>
      <c r="AT156" s="139" t="s">
        <v>135</v>
      </c>
      <c r="AU156" s="139" t="s">
        <v>89</v>
      </c>
      <c r="AY156" s="16" t="s">
        <v>131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6" t="s">
        <v>87</v>
      </c>
      <c r="BK156" s="140">
        <f>ROUND(I156*H156,2)</f>
        <v>0</v>
      </c>
      <c r="BL156" s="16" t="s">
        <v>132</v>
      </c>
      <c r="BM156" s="139" t="s">
        <v>184</v>
      </c>
    </row>
    <row r="157" spans="2:65" s="12" customFormat="1" ht="10.199999999999999">
      <c r="B157" s="141"/>
      <c r="D157" s="142" t="s">
        <v>141</v>
      </c>
      <c r="F157" s="144" t="s">
        <v>185</v>
      </c>
      <c r="H157" s="145">
        <v>16.32</v>
      </c>
      <c r="I157" s="146"/>
      <c r="L157" s="141"/>
      <c r="M157" s="147"/>
      <c r="T157" s="148"/>
      <c r="AT157" s="143" t="s">
        <v>141</v>
      </c>
      <c r="AU157" s="143" t="s">
        <v>89</v>
      </c>
      <c r="AV157" s="12" t="s">
        <v>89</v>
      </c>
      <c r="AW157" s="12" t="s">
        <v>3</v>
      </c>
      <c r="AX157" s="12" t="s">
        <v>87</v>
      </c>
      <c r="AY157" s="143" t="s">
        <v>131</v>
      </c>
    </row>
    <row r="158" spans="2:65" s="1" customFormat="1" ht="55.5" customHeight="1">
      <c r="B158" s="127"/>
      <c r="C158" s="128" t="s">
        <v>186</v>
      </c>
      <c r="D158" s="128" t="s">
        <v>135</v>
      </c>
      <c r="E158" s="129" t="s">
        <v>187</v>
      </c>
      <c r="F158" s="130" t="s">
        <v>188</v>
      </c>
      <c r="G158" s="131" t="s">
        <v>175</v>
      </c>
      <c r="H158" s="132">
        <v>1.6319999999999999</v>
      </c>
      <c r="I158" s="133"/>
      <c r="J158" s="134">
        <f>ROUND(I158*H158,2)</f>
        <v>0</v>
      </c>
      <c r="K158" s="130" t="s">
        <v>139</v>
      </c>
      <c r="L158" s="31"/>
      <c r="M158" s="135" t="s">
        <v>1</v>
      </c>
      <c r="N158" s="136" t="s">
        <v>44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132</v>
      </c>
      <c r="AT158" s="139" t="s">
        <v>135</v>
      </c>
      <c r="AU158" s="139" t="s">
        <v>89</v>
      </c>
      <c r="AY158" s="16" t="s">
        <v>131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6" t="s">
        <v>87</v>
      </c>
      <c r="BK158" s="140">
        <f>ROUND(I158*H158,2)</f>
        <v>0</v>
      </c>
      <c r="BL158" s="16" t="s">
        <v>132</v>
      </c>
      <c r="BM158" s="139" t="s">
        <v>189</v>
      </c>
    </row>
    <row r="159" spans="2:65" s="11" customFormat="1" ht="25.95" customHeight="1">
      <c r="B159" s="115"/>
      <c r="D159" s="116" t="s">
        <v>78</v>
      </c>
      <c r="E159" s="117" t="s">
        <v>190</v>
      </c>
      <c r="F159" s="117" t="s">
        <v>191</v>
      </c>
      <c r="I159" s="118"/>
      <c r="J159" s="119">
        <f>BK159</f>
        <v>0</v>
      </c>
      <c r="L159" s="115"/>
      <c r="M159" s="120"/>
      <c r="P159" s="121">
        <f>P160+P161+SUM(P165:P168)+P182+P185+P187+P233+P240+P241</f>
        <v>0</v>
      </c>
      <c r="R159" s="121">
        <f>R160+R161+SUM(R165:R168)+R182+R185+R187+R233+R240+R241</f>
        <v>3.7636000000000003E-2</v>
      </c>
      <c r="T159" s="122">
        <f>T160+T161+SUM(T165:T168)+T182+T185+T187+T233+T240+T241</f>
        <v>0</v>
      </c>
      <c r="AR159" s="116" t="s">
        <v>89</v>
      </c>
      <c r="AT159" s="123" t="s">
        <v>78</v>
      </c>
      <c r="AU159" s="123" t="s">
        <v>79</v>
      </c>
      <c r="AY159" s="116" t="s">
        <v>131</v>
      </c>
      <c r="BK159" s="124">
        <f>BK160+BK161+SUM(BK165:BK168)+BK182+BK185+BK187+BK233+BK240+BK241</f>
        <v>0</v>
      </c>
    </row>
    <row r="160" spans="2:65" s="11" customFormat="1" ht="22.8" customHeight="1">
      <c r="B160" s="115"/>
      <c r="D160" s="116" t="s">
        <v>78</v>
      </c>
      <c r="E160" s="125" t="s">
        <v>192</v>
      </c>
      <c r="F160" s="125" t="s">
        <v>193</v>
      </c>
      <c r="I160" s="118"/>
      <c r="J160" s="126">
        <f>BK160</f>
        <v>0</v>
      </c>
      <c r="L160" s="115"/>
      <c r="M160" s="120"/>
      <c r="P160" s="121">
        <v>0</v>
      </c>
      <c r="R160" s="121">
        <v>0</v>
      </c>
      <c r="T160" s="122">
        <v>0</v>
      </c>
      <c r="AR160" s="116" t="s">
        <v>89</v>
      </c>
      <c r="AT160" s="123" t="s">
        <v>78</v>
      </c>
      <c r="AU160" s="123" t="s">
        <v>87</v>
      </c>
      <c r="AY160" s="116" t="s">
        <v>131</v>
      </c>
      <c r="BK160" s="124">
        <v>0</v>
      </c>
    </row>
    <row r="161" spans="2:65" s="11" customFormat="1" ht="22.8" customHeight="1">
      <c r="B161" s="115"/>
      <c r="D161" s="116" t="s">
        <v>78</v>
      </c>
      <c r="E161" s="125" t="s">
        <v>194</v>
      </c>
      <c r="F161" s="125" t="s">
        <v>195</v>
      </c>
      <c r="I161" s="118"/>
      <c r="J161" s="126">
        <f>BK161</f>
        <v>0</v>
      </c>
      <c r="L161" s="115"/>
      <c r="M161" s="120"/>
      <c r="P161" s="121">
        <f>SUM(P162:P164)</f>
        <v>0</v>
      </c>
      <c r="R161" s="121">
        <f>SUM(R162:R164)</f>
        <v>0</v>
      </c>
      <c r="T161" s="122">
        <f>SUM(T162:T164)</f>
        <v>0</v>
      </c>
      <c r="AR161" s="116" t="s">
        <v>89</v>
      </c>
      <c r="AT161" s="123" t="s">
        <v>78</v>
      </c>
      <c r="AU161" s="123" t="s">
        <v>87</v>
      </c>
      <c r="AY161" s="116" t="s">
        <v>131</v>
      </c>
      <c r="BK161" s="124">
        <f>SUM(BK162:BK164)</f>
        <v>0</v>
      </c>
    </row>
    <row r="162" spans="2:65" s="1" customFormat="1" ht="24.15" customHeight="1">
      <c r="B162" s="127"/>
      <c r="C162" s="156" t="s">
        <v>196</v>
      </c>
      <c r="D162" s="156" t="s">
        <v>197</v>
      </c>
      <c r="E162" s="157" t="s">
        <v>198</v>
      </c>
      <c r="F162" s="158" t="s">
        <v>199</v>
      </c>
      <c r="G162" s="159" t="s">
        <v>155</v>
      </c>
      <c r="H162" s="160">
        <v>92</v>
      </c>
      <c r="I162" s="161"/>
      <c r="J162" s="162">
        <f>ROUND(I162*H162,2)</f>
        <v>0</v>
      </c>
      <c r="K162" s="158" t="s">
        <v>1</v>
      </c>
      <c r="L162" s="163"/>
      <c r="M162" s="164" t="s">
        <v>1</v>
      </c>
      <c r="N162" s="165" t="s">
        <v>44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200</v>
      </c>
      <c r="AT162" s="139" t="s">
        <v>197</v>
      </c>
      <c r="AU162" s="139" t="s">
        <v>89</v>
      </c>
      <c r="AY162" s="16" t="s">
        <v>131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87</v>
      </c>
      <c r="BK162" s="140">
        <f>ROUND(I162*H162,2)</f>
        <v>0</v>
      </c>
      <c r="BL162" s="16" t="s">
        <v>161</v>
      </c>
      <c r="BM162" s="139" t="s">
        <v>201</v>
      </c>
    </row>
    <row r="163" spans="2:65" s="1" customFormat="1" ht="24.15" customHeight="1">
      <c r="B163" s="127"/>
      <c r="C163" s="128" t="s">
        <v>196</v>
      </c>
      <c r="D163" s="128" t="s">
        <v>135</v>
      </c>
      <c r="E163" s="129" t="s">
        <v>202</v>
      </c>
      <c r="F163" s="130" t="s">
        <v>203</v>
      </c>
      <c r="G163" s="131" t="s">
        <v>155</v>
      </c>
      <c r="H163" s="132">
        <v>92</v>
      </c>
      <c r="I163" s="133"/>
      <c r="J163" s="134">
        <f>ROUND(I163*H163,2)</f>
        <v>0</v>
      </c>
      <c r="K163" s="130" t="s">
        <v>1</v>
      </c>
      <c r="L163" s="31"/>
      <c r="M163" s="135" t="s">
        <v>1</v>
      </c>
      <c r="N163" s="136" t="s">
        <v>44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161</v>
      </c>
      <c r="AT163" s="139" t="s">
        <v>135</v>
      </c>
      <c r="AU163" s="139" t="s">
        <v>89</v>
      </c>
      <c r="AY163" s="16" t="s">
        <v>131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87</v>
      </c>
      <c r="BK163" s="140">
        <f>ROUND(I163*H163,2)</f>
        <v>0</v>
      </c>
      <c r="BL163" s="16" t="s">
        <v>161</v>
      </c>
      <c r="BM163" s="139" t="s">
        <v>132</v>
      </c>
    </row>
    <row r="164" spans="2:65" s="1" customFormat="1" ht="33" customHeight="1">
      <c r="B164" s="127"/>
      <c r="C164" s="128" t="s">
        <v>196</v>
      </c>
      <c r="D164" s="128" t="s">
        <v>135</v>
      </c>
      <c r="E164" s="129" t="s">
        <v>204</v>
      </c>
      <c r="F164" s="130" t="s">
        <v>205</v>
      </c>
      <c r="G164" s="131" t="s">
        <v>175</v>
      </c>
      <c r="H164" s="132">
        <v>0.83</v>
      </c>
      <c r="I164" s="133"/>
      <c r="J164" s="134">
        <f>ROUND(I164*H164,2)</f>
        <v>0</v>
      </c>
      <c r="K164" s="130" t="s">
        <v>1</v>
      </c>
      <c r="L164" s="31"/>
      <c r="M164" s="135" t="s">
        <v>1</v>
      </c>
      <c r="N164" s="136" t="s">
        <v>44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161</v>
      </c>
      <c r="AT164" s="139" t="s">
        <v>135</v>
      </c>
      <c r="AU164" s="139" t="s">
        <v>89</v>
      </c>
      <c r="AY164" s="16" t="s">
        <v>131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87</v>
      </c>
      <c r="BK164" s="140">
        <f>ROUND(I164*H164,2)</f>
        <v>0</v>
      </c>
      <c r="BL164" s="16" t="s">
        <v>161</v>
      </c>
      <c r="BM164" s="139" t="s">
        <v>144</v>
      </c>
    </row>
    <row r="165" spans="2:65" s="11" customFormat="1" ht="22.8" customHeight="1">
      <c r="B165" s="115"/>
      <c r="D165" s="116" t="s">
        <v>78</v>
      </c>
      <c r="E165" s="125" t="s">
        <v>206</v>
      </c>
      <c r="F165" s="125" t="s">
        <v>207</v>
      </c>
      <c r="I165" s="118"/>
      <c r="J165" s="126">
        <f>BK165</f>
        <v>0</v>
      </c>
      <c r="L165" s="115"/>
      <c r="M165" s="120"/>
      <c r="P165" s="121">
        <v>0</v>
      </c>
      <c r="R165" s="121">
        <v>0</v>
      </c>
      <c r="T165" s="122">
        <v>0</v>
      </c>
      <c r="AR165" s="116" t="s">
        <v>89</v>
      </c>
      <c r="AT165" s="123" t="s">
        <v>78</v>
      </c>
      <c r="AU165" s="123" t="s">
        <v>87</v>
      </c>
      <c r="AY165" s="116" t="s">
        <v>131</v>
      </c>
      <c r="BK165" s="124">
        <v>0</v>
      </c>
    </row>
    <row r="166" spans="2:65" s="11" customFormat="1" ht="22.8" customHeight="1">
      <c r="B166" s="115"/>
      <c r="D166" s="116" t="s">
        <v>78</v>
      </c>
      <c r="E166" s="125" t="s">
        <v>208</v>
      </c>
      <c r="F166" s="125" t="s">
        <v>209</v>
      </c>
      <c r="I166" s="118"/>
      <c r="J166" s="126">
        <f>BK166</f>
        <v>0</v>
      </c>
      <c r="L166" s="115"/>
      <c r="M166" s="120"/>
      <c r="P166" s="121">
        <v>0</v>
      </c>
      <c r="R166" s="121">
        <v>0</v>
      </c>
      <c r="T166" s="122">
        <v>0</v>
      </c>
      <c r="AR166" s="116" t="s">
        <v>89</v>
      </c>
      <c r="AT166" s="123" t="s">
        <v>78</v>
      </c>
      <c r="AU166" s="123" t="s">
        <v>87</v>
      </c>
      <c r="AY166" s="116" t="s">
        <v>131</v>
      </c>
      <c r="BK166" s="124">
        <v>0</v>
      </c>
    </row>
    <row r="167" spans="2:65" s="11" customFormat="1" ht="22.8" customHeight="1">
      <c r="B167" s="115"/>
      <c r="D167" s="116" t="s">
        <v>78</v>
      </c>
      <c r="E167" s="125" t="s">
        <v>210</v>
      </c>
      <c r="F167" s="125" t="s">
        <v>211</v>
      </c>
      <c r="I167" s="118"/>
      <c r="J167" s="126">
        <f>BK167</f>
        <v>0</v>
      </c>
      <c r="L167" s="115"/>
      <c r="M167" s="120"/>
      <c r="P167" s="121">
        <v>0</v>
      </c>
      <c r="R167" s="121">
        <v>0</v>
      </c>
      <c r="T167" s="122">
        <v>0</v>
      </c>
      <c r="AR167" s="116" t="s">
        <v>89</v>
      </c>
      <c r="AT167" s="123" t="s">
        <v>78</v>
      </c>
      <c r="AU167" s="123" t="s">
        <v>87</v>
      </c>
      <c r="AY167" s="116" t="s">
        <v>131</v>
      </c>
      <c r="BK167" s="124">
        <v>0</v>
      </c>
    </row>
    <row r="168" spans="2:65" s="11" customFormat="1" ht="22.8" customHeight="1">
      <c r="B168" s="115"/>
      <c r="D168" s="116" t="s">
        <v>78</v>
      </c>
      <c r="E168" s="125" t="s">
        <v>212</v>
      </c>
      <c r="F168" s="125" t="s">
        <v>213</v>
      </c>
      <c r="I168" s="118"/>
      <c r="J168" s="126">
        <f>BK168</f>
        <v>0</v>
      </c>
      <c r="L168" s="115"/>
      <c r="M168" s="120"/>
      <c r="P168" s="121">
        <f>SUM(P169:P181)</f>
        <v>0</v>
      </c>
      <c r="R168" s="121">
        <f>SUM(R169:R181)</f>
        <v>3.7636000000000003E-2</v>
      </c>
      <c r="T168" s="122">
        <f>SUM(T169:T181)</f>
        <v>0</v>
      </c>
      <c r="AR168" s="116" t="s">
        <v>89</v>
      </c>
      <c r="AT168" s="123" t="s">
        <v>78</v>
      </c>
      <c r="AU168" s="123" t="s">
        <v>87</v>
      </c>
      <c r="AY168" s="116" t="s">
        <v>131</v>
      </c>
      <c r="BK168" s="124">
        <f>SUM(BK169:BK181)</f>
        <v>0</v>
      </c>
    </row>
    <row r="169" spans="2:65" s="1" customFormat="1" ht="21.75" customHeight="1">
      <c r="B169" s="127"/>
      <c r="C169" s="128" t="s">
        <v>214</v>
      </c>
      <c r="D169" s="128" t="s">
        <v>135</v>
      </c>
      <c r="E169" s="129" t="s">
        <v>215</v>
      </c>
      <c r="F169" s="130" t="s">
        <v>216</v>
      </c>
      <c r="G169" s="131" t="s">
        <v>167</v>
      </c>
      <c r="H169" s="132">
        <v>9.9</v>
      </c>
      <c r="I169" s="133"/>
      <c r="J169" s="134">
        <f>ROUND(I169*H169,2)</f>
        <v>0</v>
      </c>
      <c r="K169" s="130" t="s">
        <v>1</v>
      </c>
      <c r="L169" s="31"/>
      <c r="M169" s="135" t="s">
        <v>1</v>
      </c>
      <c r="N169" s="136" t="s">
        <v>44</v>
      </c>
      <c r="P169" s="137">
        <f>O169*H169</f>
        <v>0</v>
      </c>
      <c r="Q169" s="137">
        <v>3.0400000000000002E-3</v>
      </c>
      <c r="R169" s="137">
        <f>Q169*H169</f>
        <v>3.0096000000000001E-2</v>
      </c>
      <c r="S169" s="137">
        <v>0</v>
      </c>
      <c r="T169" s="138">
        <f>S169*H169</f>
        <v>0</v>
      </c>
      <c r="AR169" s="139" t="s">
        <v>161</v>
      </c>
      <c r="AT169" s="139" t="s">
        <v>135</v>
      </c>
      <c r="AU169" s="139" t="s">
        <v>89</v>
      </c>
      <c r="AY169" s="16" t="s">
        <v>131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6" t="s">
        <v>87</v>
      </c>
      <c r="BK169" s="140">
        <f>ROUND(I169*H169,2)</f>
        <v>0</v>
      </c>
      <c r="BL169" s="16" t="s">
        <v>161</v>
      </c>
      <c r="BM169" s="139" t="s">
        <v>217</v>
      </c>
    </row>
    <row r="170" spans="2:65" s="12" customFormat="1" ht="10.199999999999999">
      <c r="B170" s="141"/>
      <c r="D170" s="142" t="s">
        <v>141</v>
      </c>
      <c r="E170" s="143" t="s">
        <v>1</v>
      </c>
      <c r="F170" s="144" t="s">
        <v>218</v>
      </c>
      <c r="H170" s="145">
        <v>9.9</v>
      </c>
      <c r="I170" s="146"/>
      <c r="L170" s="141"/>
      <c r="M170" s="147"/>
      <c r="T170" s="148"/>
      <c r="AT170" s="143" t="s">
        <v>141</v>
      </c>
      <c r="AU170" s="143" t="s">
        <v>89</v>
      </c>
      <c r="AV170" s="12" t="s">
        <v>89</v>
      </c>
      <c r="AW170" s="12" t="s">
        <v>35</v>
      </c>
      <c r="AX170" s="12" t="s">
        <v>79</v>
      </c>
      <c r="AY170" s="143" t="s">
        <v>131</v>
      </c>
    </row>
    <row r="171" spans="2:65" s="13" customFormat="1" ht="10.199999999999999">
      <c r="B171" s="149"/>
      <c r="D171" s="142" t="s">
        <v>141</v>
      </c>
      <c r="E171" s="150" t="s">
        <v>1</v>
      </c>
      <c r="F171" s="151" t="s">
        <v>143</v>
      </c>
      <c r="H171" s="152">
        <v>9.9</v>
      </c>
      <c r="I171" s="153"/>
      <c r="L171" s="149"/>
      <c r="M171" s="154"/>
      <c r="T171" s="155"/>
      <c r="AT171" s="150" t="s">
        <v>141</v>
      </c>
      <c r="AU171" s="150" t="s">
        <v>89</v>
      </c>
      <c r="AV171" s="13" t="s">
        <v>132</v>
      </c>
      <c r="AW171" s="13" t="s">
        <v>35</v>
      </c>
      <c r="AX171" s="13" t="s">
        <v>87</v>
      </c>
      <c r="AY171" s="150" t="s">
        <v>131</v>
      </c>
    </row>
    <row r="172" spans="2:65" s="1" customFormat="1" ht="37.799999999999997" customHeight="1">
      <c r="B172" s="127"/>
      <c r="C172" s="128" t="s">
        <v>219</v>
      </c>
      <c r="D172" s="128" t="s">
        <v>135</v>
      </c>
      <c r="E172" s="129" t="s">
        <v>220</v>
      </c>
      <c r="F172" s="130" t="s">
        <v>221</v>
      </c>
      <c r="G172" s="131" t="s">
        <v>160</v>
      </c>
      <c r="H172" s="132">
        <v>1</v>
      </c>
      <c r="I172" s="133"/>
      <c r="J172" s="134">
        <f>ROUND(I172*H172,2)</f>
        <v>0</v>
      </c>
      <c r="K172" s="130" t="s">
        <v>139</v>
      </c>
      <c r="L172" s="31"/>
      <c r="M172" s="135" t="s">
        <v>1</v>
      </c>
      <c r="N172" s="136" t="s">
        <v>44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161</v>
      </c>
      <c r="AT172" s="139" t="s">
        <v>135</v>
      </c>
      <c r="AU172" s="139" t="s">
        <v>89</v>
      </c>
      <c r="AY172" s="16" t="s">
        <v>131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6" t="s">
        <v>87</v>
      </c>
      <c r="BK172" s="140">
        <f>ROUND(I172*H172,2)</f>
        <v>0</v>
      </c>
      <c r="BL172" s="16" t="s">
        <v>161</v>
      </c>
      <c r="BM172" s="139" t="s">
        <v>222</v>
      </c>
    </row>
    <row r="173" spans="2:65" s="1" customFormat="1" ht="24.15" customHeight="1">
      <c r="B173" s="127"/>
      <c r="C173" s="156" t="s">
        <v>223</v>
      </c>
      <c r="D173" s="156" t="s">
        <v>197</v>
      </c>
      <c r="E173" s="157" t="s">
        <v>224</v>
      </c>
      <c r="F173" s="158" t="s">
        <v>225</v>
      </c>
      <c r="G173" s="159" t="s">
        <v>160</v>
      </c>
      <c r="H173" s="160">
        <v>1</v>
      </c>
      <c r="I173" s="161"/>
      <c r="J173" s="162">
        <f>ROUND(I173*H173,2)</f>
        <v>0</v>
      </c>
      <c r="K173" s="158" t="s">
        <v>139</v>
      </c>
      <c r="L173" s="163"/>
      <c r="M173" s="164" t="s">
        <v>1</v>
      </c>
      <c r="N173" s="165" t="s">
        <v>44</v>
      </c>
      <c r="P173" s="137">
        <f>O173*H173</f>
        <v>0</v>
      </c>
      <c r="Q173" s="137">
        <v>2.7000000000000001E-3</v>
      </c>
      <c r="R173" s="137">
        <f>Q173*H173</f>
        <v>2.7000000000000001E-3</v>
      </c>
      <c r="S173" s="137">
        <v>0</v>
      </c>
      <c r="T173" s="138">
        <f>S173*H173</f>
        <v>0</v>
      </c>
      <c r="AR173" s="139" t="s">
        <v>200</v>
      </c>
      <c r="AT173" s="139" t="s">
        <v>197</v>
      </c>
      <c r="AU173" s="139" t="s">
        <v>89</v>
      </c>
      <c r="AY173" s="16" t="s">
        <v>131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87</v>
      </c>
      <c r="BK173" s="140">
        <f>ROUND(I173*H173,2)</f>
        <v>0</v>
      </c>
      <c r="BL173" s="16" t="s">
        <v>161</v>
      </c>
      <c r="BM173" s="139" t="s">
        <v>226</v>
      </c>
    </row>
    <row r="174" spans="2:65" s="1" customFormat="1" ht="24.15" customHeight="1">
      <c r="B174" s="127"/>
      <c r="C174" s="128" t="s">
        <v>227</v>
      </c>
      <c r="D174" s="128" t="s">
        <v>135</v>
      </c>
      <c r="E174" s="129" t="s">
        <v>228</v>
      </c>
      <c r="F174" s="130" t="s">
        <v>229</v>
      </c>
      <c r="G174" s="131" t="s">
        <v>160</v>
      </c>
      <c r="H174" s="132">
        <v>1</v>
      </c>
      <c r="I174" s="133"/>
      <c r="J174" s="134">
        <f>ROUND(I174*H174,2)</f>
        <v>0</v>
      </c>
      <c r="K174" s="130" t="s">
        <v>139</v>
      </c>
      <c r="L174" s="31"/>
      <c r="M174" s="135" t="s">
        <v>1</v>
      </c>
      <c r="N174" s="136" t="s">
        <v>44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161</v>
      </c>
      <c r="AT174" s="139" t="s">
        <v>135</v>
      </c>
      <c r="AU174" s="139" t="s">
        <v>89</v>
      </c>
      <c r="AY174" s="16" t="s">
        <v>131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6" t="s">
        <v>87</v>
      </c>
      <c r="BK174" s="140">
        <f>ROUND(I174*H174,2)</f>
        <v>0</v>
      </c>
      <c r="BL174" s="16" t="s">
        <v>161</v>
      </c>
      <c r="BM174" s="139" t="s">
        <v>230</v>
      </c>
    </row>
    <row r="175" spans="2:65" s="1" customFormat="1" ht="16.5" customHeight="1">
      <c r="B175" s="127"/>
      <c r="C175" s="156" t="s">
        <v>231</v>
      </c>
      <c r="D175" s="156" t="s">
        <v>197</v>
      </c>
      <c r="E175" s="157" t="s">
        <v>232</v>
      </c>
      <c r="F175" s="158" t="s">
        <v>233</v>
      </c>
      <c r="G175" s="159" t="s">
        <v>160</v>
      </c>
      <c r="H175" s="160">
        <v>1</v>
      </c>
      <c r="I175" s="161"/>
      <c r="J175" s="162">
        <f>ROUND(I175*H175,2)</f>
        <v>0</v>
      </c>
      <c r="K175" s="158" t="s">
        <v>139</v>
      </c>
      <c r="L175" s="163"/>
      <c r="M175" s="164" t="s">
        <v>1</v>
      </c>
      <c r="N175" s="165" t="s">
        <v>44</v>
      </c>
      <c r="P175" s="137">
        <f>O175*H175</f>
        <v>0</v>
      </c>
      <c r="Q175" s="137">
        <v>2.2000000000000001E-3</v>
      </c>
      <c r="R175" s="137">
        <f>Q175*H175</f>
        <v>2.2000000000000001E-3</v>
      </c>
      <c r="S175" s="137">
        <v>0</v>
      </c>
      <c r="T175" s="138">
        <f>S175*H175</f>
        <v>0</v>
      </c>
      <c r="AR175" s="139" t="s">
        <v>200</v>
      </c>
      <c r="AT175" s="139" t="s">
        <v>197</v>
      </c>
      <c r="AU175" s="139" t="s">
        <v>89</v>
      </c>
      <c r="AY175" s="16" t="s">
        <v>131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6" t="s">
        <v>87</v>
      </c>
      <c r="BK175" s="140">
        <f>ROUND(I175*H175,2)</f>
        <v>0</v>
      </c>
      <c r="BL175" s="16" t="s">
        <v>161</v>
      </c>
      <c r="BM175" s="139" t="s">
        <v>234</v>
      </c>
    </row>
    <row r="176" spans="2:65" s="1" customFormat="1" ht="24.15" customHeight="1">
      <c r="B176" s="127"/>
      <c r="C176" s="128" t="s">
        <v>235</v>
      </c>
      <c r="D176" s="128" t="s">
        <v>135</v>
      </c>
      <c r="E176" s="129" t="s">
        <v>236</v>
      </c>
      <c r="F176" s="130" t="s">
        <v>237</v>
      </c>
      <c r="G176" s="131" t="s">
        <v>160</v>
      </c>
      <c r="H176" s="132">
        <v>6</v>
      </c>
      <c r="I176" s="133"/>
      <c r="J176" s="134">
        <f>ROUND(I176*H176,2)</f>
        <v>0</v>
      </c>
      <c r="K176" s="130" t="s">
        <v>139</v>
      </c>
      <c r="L176" s="31"/>
      <c r="M176" s="135" t="s">
        <v>1</v>
      </c>
      <c r="N176" s="136" t="s">
        <v>44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161</v>
      </c>
      <c r="AT176" s="139" t="s">
        <v>135</v>
      </c>
      <c r="AU176" s="139" t="s">
        <v>89</v>
      </c>
      <c r="AY176" s="16" t="s">
        <v>131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6" t="s">
        <v>87</v>
      </c>
      <c r="BK176" s="140">
        <f>ROUND(I176*H176,2)</f>
        <v>0</v>
      </c>
      <c r="BL176" s="16" t="s">
        <v>161</v>
      </c>
      <c r="BM176" s="139" t="s">
        <v>238</v>
      </c>
    </row>
    <row r="177" spans="2:65" s="12" customFormat="1" ht="10.199999999999999">
      <c r="B177" s="141"/>
      <c r="D177" s="142" t="s">
        <v>141</v>
      </c>
      <c r="E177" s="143" t="s">
        <v>1</v>
      </c>
      <c r="F177" s="144" t="s">
        <v>239</v>
      </c>
      <c r="H177" s="145">
        <v>1</v>
      </c>
      <c r="I177" s="146"/>
      <c r="L177" s="141"/>
      <c r="M177" s="147"/>
      <c r="T177" s="148"/>
      <c r="AT177" s="143" t="s">
        <v>141</v>
      </c>
      <c r="AU177" s="143" t="s">
        <v>89</v>
      </c>
      <c r="AV177" s="12" t="s">
        <v>89</v>
      </c>
      <c r="AW177" s="12" t="s">
        <v>35</v>
      </c>
      <c r="AX177" s="12" t="s">
        <v>79</v>
      </c>
      <c r="AY177" s="143" t="s">
        <v>131</v>
      </c>
    </row>
    <row r="178" spans="2:65" s="12" customFormat="1" ht="10.199999999999999">
      <c r="B178" s="141"/>
      <c r="D178" s="142" t="s">
        <v>141</v>
      </c>
      <c r="E178" s="143" t="s">
        <v>1</v>
      </c>
      <c r="F178" s="144" t="s">
        <v>240</v>
      </c>
      <c r="H178" s="145">
        <v>5</v>
      </c>
      <c r="I178" s="146"/>
      <c r="L178" s="141"/>
      <c r="M178" s="147"/>
      <c r="T178" s="148"/>
      <c r="AT178" s="143" t="s">
        <v>141</v>
      </c>
      <c r="AU178" s="143" t="s">
        <v>89</v>
      </c>
      <c r="AV178" s="12" t="s">
        <v>89</v>
      </c>
      <c r="AW178" s="12" t="s">
        <v>35</v>
      </c>
      <c r="AX178" s="12" t="s">
        <v>79</v>
      </c>
      <c r="AY178" s="143" t="s">
        <v>131</v>
      </c>
    </row>
    <row r="179" spans="2:65" s="13" customFormat="1" ht="10.199999999999999">
      <c r="B179" s="149"/>
      <c r="D179" s="142" t="s">
        <v>141</v>
      </c>
      <c r="E179" s="150" t="s">
        <v>1</v>
      </c>
      <c r="F179" s="151" t="s">
        <v>143</v>
      </c>
      <c r="H179" s="152">
        <v>6</v>
      </c>
      <c r="I179" s="153"/>
      <c r="L179" s="149"/>
      <c r="M179" s="154"/>
      <c r="T179" s="155"/>
      <c r="AT179" s="150" t="s">
        <v>141</v>
      </c>
      <c r="AU179" s="150" t="s">
        <v>89</v>
      </c>
      <c r="AV179" s="13" t="s">
        <v>132</v>
      </c>
      <c r="AW179" s="13" t="s">
        <v>35</v>
      </c>
      <c r="AX179" s="13" t="s">
        <v>87</v>
      </c>
      <c r="AY179" s="150" t="s">
        <v>131</v>
      </c>
    </row>
    <row r="180" spans="2:65" s="1" customFormat="1" ht="24.15" customHeight="1">
      <c r="B180" s="127"/>
      <c r="C180" s="156" t="s">
        <v>241</v>
      </c>
      <c r="D180" s="156" t="s">
        <v>197</v>
      </c>
      <c r="E180" s="157" t="s">
        <v>242</v>
      </c>
      <c r="F180" s="158" t="s">
        <v>243</v>
      </c>
      <c r="G180" s="159" t="s">
        <v>160</v>
      </c>
      <c r="H180" s="160">
        <v>6</v>
      </c>
      <c r="I180" s="161"/>
      <c r="J180" s="162">
        <f>ROUND(I180*H180,2)</f>
        <v>0</v>
      </c>
      <c r="K180" s="158" t="s">
        <v>139</v>
      </c>
      <c r="L180" s="163"/>
      <c r="M180" s="164" t="s">
        <v>1</v>
      </c>
      <c r="N180" s="165" t="s">
        <v>44</v>
      </c>
      <c r="P180" s="137">
        <f>O180*H180</f>
        <v>0</v>
      </c>
      <c r="Q180" s="137">
        <v>4.4000000000000002E-4</v>
      </c>
      <c r="R180" s="137">
        <f>Q180*H180</f>
        <v>2.64E-3</v>
      </c>
      <c r="S180" s="137">
        <v>0</v>
      </c>
      <c r="T180" s="138">
        <f>S180*H180</f>
        <v>0</v>
      </c>
      <c r="AR180" s="139" t="s">
        <v>200</v>
      </c>
      <c r="AT180" s="139" t="s">
        <v>197</v>
      </c>
      <c r="AU180" s="139" t="s">
        <v>89</v>
      </c>
      <c r="AY180" s="16" t="s">
        <v>131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87</v>
      </c>
      <c r="BK180" s="140">
        <f>ROUND(I180*H180,2)</f>
        <v>0</v>
      </c>
      <c r="BL180" s="16" t="s">
        <v>161</v>
      </c>
      <c r="BM180" s="139" t="s">
        <v>244</v>
      </c>
    </row>
    <row r="181" spans="2:65" s="1" customFormat="1" ht="49.05" customHeight="1">
      <c r="B181" s="127"/>
      <c r="C181" s="128" t="s">
        <v>245</v>
      </c>
      <c r="D181" s="128" t="s">
        <v>135</v>
      </c>
      <c r="E181" s="129" t="s">
        <v>246</v>
      </c>
      <c r="F181" s="130" t="s">
        <v>247</v>
      </c>
      <c r="G181" s="131" t="s">
        <v>175</v>
      </c>
      <c r="H181" s="132">
        <v>3.7999999999999999E-2</v>
      </c>
      <c r="I181" s="133"/>
      <c r="J181" s="134">
        <f>ROUND(I181*H181,2)</f>
        <v>0</v>
      </c>
      <c r="K181" s="130" t="s">
        <v>139</v>
      </c>
      <c r="L181" s="31"/>
      <c r="M181" s="135" t="s">
        <v>1</v>
      </c>
      <c r="N181" s="136" t="s">
        <v>44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161</v>
      </c>
      <c r="AT181" s="139" t="s">
        <v>135</v>
      </c>
      <c r="AU181" s="139" t="s">
        <v>89</v>
      </c>
      <c r="AY181" s="16" t="s">
        <v>131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6" t="s">
        <v>87</v>
      </c>
      <c r="BK181" s="140">
        <f>ROUND(I181*H181,2)</f>
        <v>0</v>
      </c>
      <c r="BL181" s="16" t="s">
        <v>161</v>
      </c>
      <c r="BM181" s="139" t="s">
        <v>248</v>
      </c>
    </row>
    <row r="182" spans="2:65" s="11" customFormat="1" ht="22.8" customHeight="1">
      <c r="B182" s="115"/>
      <c r="D182" s="116" t="s">
        <v>78</v>
      </c>
      <c r="E182" s="125" t="s">
        <v>249</v>
      </c>
      <c r="F182" s="125" t="s">
        <v>250</v>
      </c>
      <c r="I182" s="118"/>
      <c r="J182" s="126">
        <f>BK182</f>
        <v>0</v>
      </c>
      <c r="L182" s="115"/>
      <c r="M182" s="120"/>
      <c r="P182" s="121">
        <f>SUM(P183:P184)</f>
        <v>0</v>
      </c>
      <c r="R182" s="121">
        <f>SUM(R183:R184)</f>
        <v>0</v>
      </c>
      <c r="T182" s="122">
        <f>SUM(T183:T184)</f>
        <v>0</v>
      </c>
      <c r="AR182" s="116" t="s">
        <v>89</v>
      </c>
      <c r="AT182" s="123" t="s">
        <v>78</v>
      </c>
      <c r="AU182" s="123" t="s">
        <v>87</v>
      </c>
      <c r="AY182" s="116" t="s">
        <v>131</v>
      </c>
      <c r="BK182" s="124">
        <f>SUM(BK183:BK184)</f>
        <v>0</v>
      </c>
    </row>
    <row r="183" spans="2:65" s="1" customFormat="1" ht="24.15" customHeight="1">
      <c r="B183" s="127"/>
      <c r="C183" s="128" t="s">
        <v>251</v>
      </c>
      <c r="D183" s="128" t="s">
        <v>135</v>
      </c>
      <c r="E183" s="129" t="s">
        <v>252</v>
      </c>
      <c r="F183" s="130" t="s">
        <v>253</v>
      </c>
      <c r="G183" s="131" t="s">
        <v>155</v>
      </c>
      <c r="H183" s="132">
        <v>92</v>
      </c>
      <c r="I183" s="133"/>
      <c r="J183" s="134">
        <f>ROUND(I183*H183,2)</f>
        <v>0</v>
      </c>
      <c r="K183" s="130" t="s">
        <v>1</v>
      </c>
      <c r="L183" s="31"/>
      <c r="M183" s="135" t="s">
        <v>1</v>
      </c>
      <c r="N183" s="136" t="s">
        <v>44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161</v>
      </c>
      <c r="AT183" s="139" t="s">
        <v>135</v>
      </c>
      <c r="AU183" s="139" t="s">
        <v>89</v>
      </c>
      <c r="AY183" s="16" t="s">
        <v>131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6" t="s">
        <v>87</v>
      </c>
      <c r="BK183" s="140">
        <f>ROUND(I183*H183,2)</f>
        <v>0</v>
      </c>
      <c r="BL183" s="16" t="s">
        <v>161</v>
      </c>
      <c r="BM183" s="139" t="s">
        <v>254</v>
      </c>
    </row>
    <row r="184" spans="2:65" s="1" customFormat="1" ht="33" customHeight="1">
      <c r="B184" s="127"/>
      <c r="C184" s="128" t="s">
        <v>150</v>
      </c>
      <c r="D184" s="128" t="s">
        <v>135</v>
      </c>
      <c r="E184" s="129" t="s">
        <v>255</v>
      </c>
      <c r="F184" s="130" t="s">
        <v>256</v>
      </c>
      <c r="G184" s="131" t="s">
        <v>257</v>
      </c>
      <c r="H184" s="166"/>
      <c r="I184" s="133"/>
      <c r="J184" s="134">
        <f>ROUND(I184*H184,2)</f>
        <v>0</v>
      </c>
      <c r="K184" s="130" t="s">
        <v>1</v>
      </c>
      <c r="L184" s="31"/>
      <c r="M184" s="135" t="s">
        <v>1</v>
      </c>
      <c r="N184" s="136" t="s">
        <v>44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161</v>
      </c>
      <c r="AT184" s="139" t="s">
        <v>135</v>
      </c>
      <c r="AU184" s="139" t="s">
        <v>89</v>
      </c>
      <c r="AY184" s="16" t="s">
        <v>131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6" t="s">
        <v>87</v>
      </c>
      <c r="BK184" s="140">
        <f>ROUND(I184*H184,2)</f>
        <v>0</v>
      </c>
      <c r="BL184" s="16" t="s">
        <v>161</v>
      </c>
      <c r="BM184" s="139" t="s">
        <v>8</v>
      </c>
    </row>
    <row r="185" spans="2:65" s="11" customFormat="1" ht="22.8" customHeight="1">
      <c r="B185" s="115"/>
      <c r="D185" s="116" t="s">
        <v>78</v>
      </c>
      <c r="E185" s="125" t="s">
        <v>258</v>
      </c>
      <c r="F185" s="125" t="s">
        <v>259</v>
      </c>
      <c r="I185" s="118"/>
      <c r="J185" s="126">
        <f>BK185</f>
        <v>0</v>
      </c>
      <c r="L185" s="115"/>
      <c r="M185" s="120"/>
      <c r="P185" s="121">
        <f>P186</f>
        <v>0</v>
      </c>
      <c r="R185" s="121">
        <f>R186</f>
        <v>0</v>
      </c>
      <c r="T185" s="122">
        <f>T186</f>
        <v>0</v>
      </c>
      <c r="AR185" s="116" t="s">
        <v>89</v>
      </c>
      <c r="AT185" s="123" t="s">
        <v>78</v>
      </c>
      <c r="AU185" s="123" t="s">
        <v>87</v>
      </c>
      <c r="AY185" s="116" t="s">
        <v>131</v>
      </c>
      <c r="BK185" s="124">
        <f>BK186</f>
        <v>0</v>
      </c>
    </row>
    <row r="186" spans="2:65" s="1" customFormat="1" ht="33" customHeight="1">
      <c r="B186" s="127"/>
      <c r="C186" s="128" t="s">
        <v>260</v>
      </c>
      <c r="D186" s="128" t="s">
        <v>135</v>
      </c>
      <c r="E186" s="129" t="s">
        <v>261</v>
      </c>
      <c r="F186" s="130" t="s">
        <v>262</v>
      </c>
      <c r="G186" s="131" t="s">
        <v>257</v>
      </c>
      <c r="H186" s="166"/>
      <c r="I186" s="133"/>
      <c r="J186" s="134">
        <f>ROUND(I186*H186,2)</f>
        <v>0</v>
      </c>
      <c r="K186" s="130" t="s">
        <v>1</v>
      </c>
      <c r="L186" s="31"/>
      <c r="M186" s="135" t="s">
        <v>1</v>
      </c>
      <c r="N186" s="136" t="s">
        <v>44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161</v>
      </c>
      <c r="AT186" s="139" t="s">
        <v>135</v>
      </c>
      <c r="AU186" s="139" t="s">
        <v>89</v>
      </c>
      <c r="AY186" s="16" t="s">
        <v>131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87</v>
      </c>
      <c r="BK186" s="140">
        <f>ROUND(I186*H186,2)</f>
        <v>0</v>
      </c>
      <c r="BL186" s="16" t="s">
        <v>161</v>
      </c>
      <c r="BM186" s="139" t="s">
        <v>263</v>
      </c>
    </row>
    <row r="187" spans="2:65" s="11" customFormat="1" ht="22.8" customHeight="1">
      <c r="B187" s="115"/>
      <c r="D187" s="116" t="s">
        <v>78</v>
      </c>
      <c r="E187" s="125" t="s">
        <v>264</v>
      </c>
      <c r="F187" s="125" t="s">
        <v>265</v>
      </c>
      <c r="I187" s="118"/>
      <c r="J187" s="126">
        <f>BK187</f>
        <v>0</v>
      </c>
      <c r="L187" s="115"/>
      <c r="M187" s="120"/>
      <c r="P187" s="121">
        <f>SUM(P188:P232)</f>
        <v>0</v>
      </c>
      <c r="R187" s="121">
        <f>SUM(R188:R232)</f>
        <v>0</v>
      </c>
      <c r="T187" s="122">
        <f>SUM(T188:T232)</f>
        <v>0</v>
      </c>
      <c r="AR187" s="116" t="s">
        <v>89</v>
      </c>
      <c r="AT187" s="123" t="s">
        <v>78</v>
      </c>
      <c r="AU187" s="123" t="s">
        <v>87</v>
      </c>
      <c r="AY187" s="116" t="s">
        <v>131</v>
      </c>
      <c r="BK187" s="124">
        <f>SUM(BK188:BK232)</f>
        <v>0</v>
      </c>
    </row>
    <row r="188" spans="2:65" s="1" customFormat="1" ht="16.5" customHeight="1">
      <c r="B188" s="127"/>
      <c r="C188" s="128" t="s">
        <v>79</v>
      </c>
      <c r="D188" s="128" t="s">
        <v>135</v>
      </c>
      <c r="E188" s="129" t="s">
        <v>266</v>
      </c>
      <c r="F188" s="130" t="s">
        <v>267</v>
      </c>
      <c r="G188" s="131" t="s">
        <v>138</v>
      </c>
      <c r="H188" s="132">
        <v>2.9540000000000002</v>
      </c>
      <c r="I188" s="133"/>
      <c r="J188" s="134">
        <f>ROUND(I188*H188,2)</f>
        <v>0</v>
      </c>
      <c r="K188" s="130" t="s">
        <v>1</v>
      </c>
      <c r="L188" s="31"/>
      <c r="M188" s="135" t="s">
        <v>1</v>
      </c>
      <c r="N188" s="136" t="s">
        <v>44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161</v>
      </c>
      <c r="AT188" s="139" t="s">
        <v>135</v>
      </c>
      <c r="AU188" s="139" t="s">
        <v>89</v>
      </c>
      <c r="AY188" s="16" t="s">
        <v>131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87</v>
      </c>
      <c r="BK188" s="140">
        <f>ROUND(I188*H188,2)</f>
        <v>0</v>
      </c>
      <c r="BL188" s="16" t="s">
        <v>161</v>
      </c>
      <c r="BM188" s="139" t="s">
        <v>161</v>
      </c>
    </row>
    <row r="189" spans="2:65" s="14" customFormat="1" ht="10.199999999999999">
      <c r="B189" s="167"/>
      <c r="D189" s="142" t="s">
        <v>141</v>
      </c>
      <c r="E189" s="168" t="s">
        <v>1</v>
      </c>
      <c r="F189" s="169" t="s">
        <v>268</v>
      </c>
      <c r="H189" s="168" t="s">
        <v>1</v>
      </c>
      <c r="I189" s="170"/>
      <c r="L189" s="167"/>
      <c r="M189" s="171"/>
      <c r="T189" s="172"/>
      <c r="AT189" s="168" t="s">
        <v>141</v>
      </c>
      <c r="AU189" s="168" t="s">
        <v>89</v>
      </c>
      <c r="AV189" s="14" t="s">
        <v>87</v>
      </c>
      <c r="AW189" s="14" t="s">
        <v>35</v>
      </c>
      <c r="AX189" s="14" t="s">
        <v>79</v>
      </c>
      <c r="AY189" s="168" t="s">
        <v>131</v>
      </c>
    </row>
    <row r="190" spans="2:65" s="12" customFormat="1" ht="10.199999999999999">
      <c r="B190" s="141"/>
      <c r="D190" s="142" t="s">
        <v>141</v>
      </c>
      <c r="E190" s="143" t="s">
        <v>1</v>
      </c>
      <c r="F190" s="144" t="s">
        <v>269</v>
      </c>
      <c r="H190" s="145">
        <v>2.9540000000000002</v>
      </c>
      <c r="I190" s="146"/>
      <c r="L190" s="141"/>
      <c r="M190" s="147"/>
      <c r="T190" s="148"/>
      <c r="AT190" s="143" t="s">
        <v>141</v>
      </c>
      <c r="AU190" s="143" t="s">
        <v>89</v>
      </c>
      <c r="AV190" s="12" t="s">
        <v>89</v>
      </c>
      <c r="AW190" s="12" t="s">
        <v>35</v>
      </c>
      <c r="AX190" s="12" t="s">
        <v>79</v>
      </c>
      <c r="AY190" s="143" t="s">
        <v>131</v>
      </c>
    </row>
    <row r="191" spans="2:65" s="13" customFormat="1" ht="10.199999999999999">
      <c r="B191" s="149"/>
      <c r="D191" s="142" t="s">
        <v>141</v>
      </c>
      <c r="E191" s="150" t="s">
        <v>1</v>
      </c>
      <c r="F191" s="151" t="s">
        <v>143</v>
      </c>
      <c r="H191" s="152">
        <v>2.9540000000000002</v>
      </c>
      <c r="I191" s="153"/>
      <c r="L191" s="149"/>
      <c r="M191" s="154"/>
      <c r="T191" s="155"/>
      <c r="AT191" s="150" t="s">
        <v>141</v>
      </c>
      <c r="AU191" s="150" t="s">
        <v>89</v>
      </c>
      <c r="AV191" s="13" t="s">
        <v>132</v>
      </c>
      <c r="AW191" s="13" t="s">
        <v>35</v>
      </c>
      <c r="AX191" s="13" t="s">
        <v>87</v>
      </c>
      <c r="AY191" s="150" t="s">
        <v>131</v>
      </c>
    </row>
    <row r="192" spans="2:65" s="1" customFormat="1" ht="16.5" customHeight="1">
      <c r="B192" s="127"/>
      <c r="C192" s="128" t="s">
        <v>79</v>
      </c>
      <c r="D192" s="128" t="s">
        <v>135</v>
      </c>
      <c r="E192" s="129" t="s">
        <v>270</v>
      </c>
      <c r="F192" s="130" t="s">
        <v>271</v>
      </c>
      <c r="G192" s="131" t="s">
        <v>155</v>
      </c>
      <c r="H192" s="132">
        <v>59.08</v>
      </c>
      <c r="I192" s="133"/>
      <c r="J192" s="134">
        <f>ROUND(I192*H192,2)</f>
        <v>0</v>
      </c>
      <c r="K192" s="130" t="s">
        <v>1</v>
      </c>
      <c r="L192" s="31"/>
      <c r="M192" s="135" t="s">
        <v>1</v>
      </c>
      <c r="N192" s="136" t="s">
        <v>44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161</v>
      </c>
      <c r="AT192" s="139" t="s">
        <v>135</v>
      </c>
      <c r="AU192" s="139" t="s">
        <v>89</v>
      </c>
      <c r="AY192" s="16" t="s">
        <v>131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6" t="s">
        <v>87</v>
      </c>
      <c r="BK192" s="140">
        <f>ROUND(I192*H192,2)</f>
        <v>0</v>
      </c>
      <c r="BL192" s="16" t="s">
        <v>161</v>
      </c>
      <c r="BM192" s="139" t="s">
        <v>272</v>
      </c>
    </row>
    <row r="193" spans="2:65" s="14" customFormat="1" ht="10.199999999999999">
      <c r="B193" s="167"/>
      <c r="D193" s="142" t="s">
        <v>141</v>
      </c>
      <c r="E193" s="168" t="s">
        <v>1</v>
      </c>
      <c r="F193" s="169" t="s">
        <v>268</v>
      </c>
      <c r="H193" s="168" t="s">
        <v>1</v>
      </c>
      <c r="I193" s="170"/>
      <c r="L193" s="167"/>
      <c r="M193" s="171"/>
      <c r="T193" s="172"/>
      <c r="AT193" s="168" t="s">
        <v>141</v>
      </c>
      <c r="AU193" s="168" t="s">
        <v>89</v>
      </c>
      <c r="AV193" s="14" t="s">
        <v>87</v>
      </c>
      <c r="AW193" s="14" t="s">
        <v>35</v>
      </c>
      <c r="AX193" s="14" t="s">
        <v>79</v>
      </c>
      <c r="AY193" s="168" t="s">
        <v>131</v>
      </c>
    </row>
    <row r="194" spans="2:65" s="12" customFormat="1" ht="10.199999999999999">
      <c r="B194" s="141"/>
      <c r="D194" s="142" t="s">
        <v>141</v>
      </c>
      <c r="E194" s="143" t="s">
        <v>1</v>
      </c>
      <c r="F194" s="144" t="s">
        <v>273</v>
      </c>
      <c r="H194" s="145">
        <v>59.08</v>
      </c>
      <c r="I194" s="146"/>
      <c r="L194" s="141"/>
      <c r="M194" s="147"/>
      <c r="T194" s="148"/>
      <c r="AT194" s="143" t="s">
        <v>141</v>
      </c>
      <c r="AU194" s="143" t="s">
        <v>89</v>
      </c>
      <c r="AV194" s="12" t="s">
        <v>89</v>
      </c>
      <c r="AW194" s="12" t="s">
        <v>35</v>
      </c>
      <c r="AX194" s="12" t="s">
        <v>79</v>
      </c>
      <c r="AY194" s="143" t="s">
        <v>131</v>
      </c>
    </row>
    <row r="195" spans="2:65" s="13" customFormat="1" ht="10.199999999999999">
      <c r="B195" s="149"/>
      <c r="D195" s="142" t="s">
        <v>141</v>
      </c>
      <c r="E195" s="150" t="s">
        <v>1</v>
      </c>
      <c r="F195" s="151" t="s">
        <v>143</v>
      </c>
      <c r="H195" s="152">
        <v>59.08</v>
      </c>
      <c r="I195" s="153"/>
      <c r="L195" s="149"/>
      <c r="M195" s="154"/>
      <c r="T195" s="155"/>
      <c r="AT195" s="150" t="s">
        <v>141</v>
      </c>
      <c r="AU195" s="150" t="s">
        <v>89</v>
      </c>
      <c r="AV195" s="13" t="s">
        <v>132</v>
      </c>
      <c r="AW195" s="13" t="s">
        <v>35</v>
      </c>
      <c r="AX195" s="13" t="s">
        <v>87</v>
      </c>
      <c r="AY195" s="150" t="s">
        <v>131</v>
      </c>
    </row>
    <row r="196" spans="2:65" s="1" customFormat="1" ht="24.15" customHeight="1">
      <c r="B196" s="127"/>
      <c r="C196" s="128" t="s">
        <v>79</v>
      </c>
      <c r="D196" s="128" t="s">
        <v>135</v>
      </c>
      <c r="E196" s="129" t="s">
        <v>274</v>
      </c>
      <c r="F196" s="130" t="s">
        <v>275</v>
      </c>
      <c r="G196" s="131" t="s">
        <v>155</v>
      </c>
      <c r="H196" s="132">
        <v>59.08</v>
      </c>
      <c r="I196" s="133"/>
      <c r="J196" s="134">
        <f>ROUND(I196*H196,2)</f>
        <v>0</v>
      </c>
      <c r="K196" s="130" t="s">
        <v>1</v>
      </c>
      <c r="L196" s="31"/>
      <c r="M196" s="135" t="s">
        <v>1</v>
      </c>
      <c r="N196" s="136" t="s">
        <v>44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161</v>
      </c>
      <c r="AT196" s="139" t="s">
        <v>135</v>
      </c>
      <c r="AU196" s="139" t="s">
        <v>89</v>
      </c>
      <c r="AY196" s="16" t="s">
        <v>131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6" t="s">
        <v>87</v>
      </c>
      <c r="BK196" s="140">
        <f>ROUND(I196*H196,2)</f>
        <v>0</v>
      </c>
      <c r="BL196" s="16" t="s">
        <v>161</v>
      </c>
      <c r="BM196" s="139" t="s">
        <v>276</v>
      </c>
    </row>
    <row r="197" spans="2:65" s="14" customFormat="1" ht="10.199999999999999">
      <c r="B197" s="167"/>
      <c r="D197" s="142" t="s">
        <v>141</v>
      </c>
      <c r="E197" s="168" t="s">
        <v>1</v>
      </c>
      <c r="F197" s="169" t="s">
        <v>268</v>
      </c>
      <c r="H197" s="168" t="s">
        <v>1</v>
      </c>
      <c r="I197" s="170"/>
      <c r="L197" s="167"/>
      <c r="M197" s="171"/>
      <c r="T197" s="172"/>
      <c r="AT197" s="168" t="s">
        <v>141</v>
      </c>
      <c r="AU197" s="168" t="s">
        <v>89</v>
      </c>
      <c r="AV197" s="14" t="s">
        <v>87</v>
      </c>
      <c r="AW197" s="14" t="s">
        <v>35</v>
      </c>
      <c r="AX197" s="14" t="s">
        <v>79</v>
      </c>
      <c r="AY197" s="168" t="s">
        <v>131</v>
      </c>
    </row>
    <row r="198" spans="2:65" s="12" customFormat="1" ht="10.199999999999999">
      <c r="B198" s="141"/>
      <c r="D198" s="142" t="s">
        <v>141</v>
      </c>
      <c r="E198" s="143" t="s">
        <v>1</v>
      </c>
      <c r="F198" s="144" t="s">
        <v>273</v>
      </c>
      <c r="H198" s="145">
        <v>59.08</v>
      </c>
      <c r="I198" s="146"/>
      <c r="L198" s="141"/>
      <c r="M198" s="147"/>
      <c r="T198" s="148"/>
      <c r="AT198" s="143" t="s">
        <v>141</v>
      </c>
      <c r="AU198" s="143" t="s">
        <v>89</v>
      </c>
      <c r="AV198" s="12" t="s">
        <v>89</v>
      </c>
      <c r="AW198" s="12" t="s">
        <v>35</v>
      </c>
      <c r="AX198" s="12" t="s">
        <v>79</v>
      </c>
      <c r="AY198" s="143" t="s">
        <v>131</v>
      </c>
    </row>
    <row r="199" spans="2:65" s="13" customFormat="1" ht="10.199999999999999">
      <c r="B199" s="149"/>
      <c r="D199" s="142" t="s">
        <v>141</v>
      </c>
      <c r="E199" s="150" t="s">
        <v>1</v>
      </c>
      <c r="F199" s="151" t="s">
        <v>143</v>
      </c>
      <c r="H199" s="152">
        <v>59.08</v>
      </c>
      <c r="I199" s="153"/>
      <c r="L199" s="149"/>
      <c r="M199" s="154"/>
      <c r="T199" s="155"/>
      <c r="AT199" s="150" t="s">
        <v>141</v>
      </c>
      <c r="AU199" s="150" t="s">
        <v>89</v>
      </c>
      <c r="AV199" s="13" t="s">
        <v>132</v>
      </c>
      <c r="AW199" s="13" t="s">
        <v>35</v>
      </c>
      <c r="AX199" s="13" t="s">
        <v>87</v>
      </c>
      <c r="AY199" s="150" t="s">
        <v>131</v>
      </c>
    </row>
    <row r="200" spans="2:65" s="1" customFormat="1" ht="33" customHeight="1">
      <c r="B200" s="127"/>
      <c r="C200" s="128" t="s">
        <v>79</v>
      </c>
      <c r="D200" s="128" t="s">
        <v>135</v>
      </c>
      <c r="E200" s="129" t="s">
        <v>277</v>
      </c>
      <c r="F200" s="130" t="s">
        <v>278</v>
      </c>
      <c r="G200" s="131" t="s">
        <v>138</v>
      </c>
      <c r="H200" s="132">
        <v>2.363</v>
      </c>
      <c r="I200" s="133"/>
      <c r="J200" s="134">
        <f>ROUND(I200*H200,2)</f>
        <v>0</v>
      </c>
      <c r="K200" s="130" t="s">
        <v>1</v>
      </c>
      <c r="L200" s="31"/>
      <c r="M200" s="135" t="s">
        <v>1</v>
      </c>
      <c r="N200" s="136" t="s">
        <v>44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161</v>
      </c>
      <c r="AT200" s="139" t="s">
        <v>135</v>
      </c>
      <c r="AU200" s="139" t="s">
        <v>89</v>
      </c>
      <c r="AY200" s="16" t="s">
        <v>131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6" t="s">
        <v>87</v>
      </c>
      <c r="BK200" s="140">
        <f>ROUND(I200*H200,2)</f>
        <v>0</v>
      </c>
      <c r="BL200" s="16" t="s">
        <v>161</v>
      </c>
      <c r="BM200" s="139" t="s">
        <v>279</v>
      </c>
    </row>
    <row r="201" spans="2:65" s="14" customFormat="1" ht="10.199999999999999">
      <c r="B201" s="167"/>
      <c r="D201" s="142" t="s">
        <v>141</v>
      </c>
      <c r="E201" s="168" t="s">
        <v>1</v>
      </c>
      <c r="F201" s="169" t="s">
        <v>268</v>
      </c>
      <c r="H201" s="168" t="s">
        <v>1</v>
      </c>
      <c r="I201" s="170"/>
      <c r="L201" s="167"/>
      <c r="M201" s="171"/>
      <c r="T201" s="172"/>
      <c r="AT201" s="168" t="s">
        <v>141</v>
      </c>
      <c r="AU201" s="168" t="s">
        <v>89</v>
      </c>
      <c r="AV201" s="14" t="s">
        <v>87</v>
      </c>
      <c r="AW201" s="14" t="s">
        <v>35</v>
      </c>
      <c r="AX201" s="14" t="s">
        <v>79</v>
      </c>
      <c r="AY201" s="168" t="s">
        <v>131</v>
      </c>
    </row>
    <row r="202" spans="2:65" s="12" customFormat="1" ht="10.199999999999999">
      <c r="B202" s="141"/>
      <c r="D202" s="142" t="s">
        <v>141</v>
      </c>
      <c r="E202" s="143" t="s">
        <v>1</v>
      </c>
      <c r="F202" s="144" t="s">
        <v>280</v>
      </c>
      <c r="H202" s="145">
        <v>2.363</v>
      </c>
      <c r="I202" s="146"/>
      <c r="L202" s="141"/>
      <c r="M202" s="147"/>
      <c r="T202" s="148"/>
      <c r="AT202" s="143" t="s">
        <v>141</v>
      </c>
      <c r="AU202" s="143" t="s">
        <v>89</v>
      </c>
      <c r="AV202" s="12" t="s">
        <v>89</v>
      </c>
      <c r="AW202" s="12" t="s">
        <v>35</v>
      </c>
      <c r="AX202" s="12" t="s">
        <v>79</v>
      </c>
      <c r="AY202" s="143" t="s">
        <v>131</v>
      </c>
    </row>
    <row r="203" spans="2:65" s="13" customFormat="1" ht="10.199999999999999">
      <c r="B203" s="149"/>
      <c r="D203" s="142" t="s">
        <v>141</v>
      </c>
      <c r="E203" s="150" t="s">
        <v>1</v>
      </c>
      <c r="F203" s="151" t="s">
        <v>143</v>
      </c>
      <c r="H203" s="152">
        <v>2.363</v>
      </c>
      <c r="I203" s="153"/>
      <c r="L203" s="149"/>
      <c r="M203" s="154"/>
      <c r="T203" s="155"/>
      <c r="AT203" s="150" t="s">
        <v>141</v>
      </c>
      <c r="AU203" s="150" t="s">
        <v>89</v>
      </c>
      <c r="AV203" s="13" t="s">
        <v>132</v>
      </c>
      <c r="AW203" s="13" t="s">
        <v>35</v>
      </c>
      <c r="AX203" s="13" t="s">
        <v>87</v>
      </c>
      <c r="AY203" s="150" t="s">
        <v>131</v>
      </c>
    </row>
    <row r="204" spans="2:65" s="1" customFormat="1" ht="33" customHeight="1">
      <c r="B204" s="127"/>
      <c r="C204" s="128" t="s">
        <v>79</v>
      </c>
      <c r="D204" s="128" t="s">
        <v>135</v>
      </c>
      <c r="E204" s="129" t="s">
        <v>281</v>
      </c>
      <c r="F204" s="130" t="s">
        <v>282</v>
      </c>
      <c r="G204" s="131" t="s">
        <v>138</v>
      </c>
      <c r="H204" s="132">
        <v>2.363</v>
      </c>
      <c r="I204" s="133"/>
      <c r="J204" s="134">
        <f>ROUND(I204*H204,2)</f>
        <v>0</v>
      </c>
      <c r="K204" s="130" t="s">
        <v>1</v>
      </c>
      <c r="L204" s="31"/>
      <c r="M204" s="135" t="s">
        <v>1</v>
      </c>
      <c r="N204" s="136" t="s">
        <v>44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161</v>
      </c>
      <c r="AT204" s="139" t="s">
        <v>135</v>
      </c>
      <c r="AU204" s="139" t="s">
        <v>89</v>
      </c>
      <c r="AY204" s="16" t="s">
        <v>131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6" t="s">
        <v>87</v>
      </c>
      <c r="BK204" s="140">
        <f>ROUND(I204*H204,2)</f>
        <v>0</v>
      </c>
      <c r="BL204" s="16" t="s">
        <v>161</v>
      </c>
      <c r="BM204" s="139" t="s">
        <v>283</v>
      </c>
    </row>
    <row r="205" spans="2:65" s="14" customFormat="1" ht="10.199999999999999">
      <c r="B205" s="167"/>
      <c r="D205" s="142" t="s">
        <v>141</v>
      </c>
      <c r="E205" s="168" t="s">
        <v>1</v>
      </c>
      <c r="F205" s="169" t="s">
        <v>268</v>
      </c>
      <c r="H205" s="168" t="s">
        <v>1</v>
      </c>
      <c r="I205" s="170"/>
      <c r="L205" s="167"/>
      <c r="M205" s="171"/>
      <c r="T205" s="172"/>
      <c r="AT205" s="168" t="s">
        <v>141</v>
      </c>
      <c r="AU205" s="168" t="s">
        <v>89</v>
      </c>
      <c r="AV205" s="14" t="s">
        <v>87</v>
      </c>
      <c r="AW205" s="14" t="s">
        <v>35</v>
      </c>
      <c r="AX205" s="14" t="s">
        <v>79</v>
      </c>
      <c r="AY205" s="168" t="s">
        <v>131</v>
      </c>
    </row>
    <row r="206" spans="2:65" s="12" customFormat="1" ht="10.199999999999999">
      <c r="B206" s="141"/>
      <c r="D206" s="142" t="s">
        <v>141</v>
      </c>
      <c r="E206" s="143" t="s">
        <v>1</v>
      </c>
      <c r="F206" s="144" t="s">
        <v>280</v>
      </c>
      <c r="H206" s="145">
        <v>2.363</v>
      </c>
      <c r="I206" s="146"/>
      <c r="L206" s="141"/>
      <c r="M206" s="147"/>
      <c r="T206" s="148"/>
      <c r="AT206" s="143" t="s">
        <v>141</v>
      </c>
      <c r="AU206" s="143" t="s">
        <v>89</v>
      </c>
      <c r="AV206" s="12" t="s">
        <v>89</v>
      </c>
      <c r="AW206" s="12" t="s">
        <v>35</v>
      </c>
      <c r="AX206" s="12" t="s">
        <v>79</v>
      </c>
      <c r="AY206" s="143" t="s">
        <v>131</v>
      </c>
    </row>
    <row r="207" spans="2:65" s="13" customFormat="1" ht="10.199999999999999">
      <c r="B207" s="149"/>
      <c r="D207" s="142" t="s">
        <v>141</v>
      </c>
      <c r="E207" s="150" t="s">
        <v>1</v>
      </c>
      <c r="F207" s="151" t="s">
        <v>143</v>
      </c>
      <c r="H207" s="152">
        <v>2.363</v>
      </c>
      <c r="I207" s="153"/>
      <c r="L207" s="149"/>
      <c r="M207" s="154"/>
      <c r="T207" s="155"/>
      <c r="AT207" s="150" t="s">
        <v>141</v>
      </c>
      <c r="AU207" s="150" t="s">
        <v>89</v>
      </c>
      <c r="AV207" s="13" t="s">
        <v>132</v>
      </c>
      <c r="AW207" s="13" t="s">
        <v>35</v>
      </c>
      <c r="AX207" s="13" t="s">
        <v>87</v>
      </c>
      <c r="AY207" s="150" t="s">
        <v>131</v>
      </c>
    </row>
    <row r="208" spans="2:65" s="1" customFormat="1" ht="24.15" customHeight="1">
      <c r="B208" s="127"/>
      <c r="C208" s="128" t="s">
        <v>79</v>
      </c>
      <c r="D208" s="128" t="s">
        <v>135</v>
      </c>
      <c r="E208" s="129" t="s">
        <v>284</v>
      </c>
      <c r="F208" s="130" t="s">
        <v>285</v>
      </c>
      <c r="G208" s="131" t="s">
        <v>167</v>
      </c>
      <c r="H208" s="132">
        <v>25.6</v>
      </c>
      <c r="I208" s="133"/>
      <c r="J208" s="134">
        <f>ROUND(I208*H208,2)</f>
        <v>0</v>
      </c>
      <c r="K208" s="130" t="s">
        <v>1</v>
      </c>
      <c r="L208" s="31"/>
      <c r="M208" s="135" t="s">
        <v>1</v>
      </c>
      <c r="N208" s="136" t="s">
        <v>44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161</v>
      </c>
      <c r="AT208" s="139" t="s">
        <v>135</v>
      </c>
      <c r="AU208" s="139" t="s">
        <v>89</v>
      </c>
      <c r="AY208" s="16" t="s">
        <v>131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6" t="s">
        <v>87</v>
      </c>
      <c r="BK208" s="140">
        <f>ROUND(I208*H208,2)</f>
        <v>0</v>
      </c>
      <c r="BL208" s="16" t="s">
        <v>161</v>
      </c>
      <c r="BM208" s="139" t="s">
        <v>286</v>
      </c>
    </row>
    <row r="209" spans="2:65" s="14" customFormat="1" ht="10.199999999999999">
      <c r="B209" s="167"/>
      <c r="D209" s="142" t="s">
        <v>141</v>
      </c>
      <c r="E209" s="168" t="s">
        <v>1</v>
      </c>
      <c r="F209" s="169" t="s">
        <v>268</v>
      </c>
      <c r="H209" s="168" t="s">
        <v>1</v>
      </c>
      <c r="I209" s="170"/>
      <c r="L209" s="167"/>
      <c r="M209" s="171"/>
      <c r="T209" s="172"/>
      <c r="AT209" s="168" t="s">
        <v>141</v>
      </c>
      <c r="AU209" s="168" t="s">
        <v>89</v>
      </c>
      <c r="AV209" s="14" t="s">
        <v>87</v>
      </c>
      <c r="AW209" s="14" t="s">
        <v>35</v>
      </c>
      <c r="AX209" s="14" t="s">
        <v>79</v>
      </c>
      <c r="AY209" s="168" t="s">
        <v>131</v>
      </c>
    </row>
    <row r="210" spans="2:65" s="12" customFormat="1" ht="10.199999999999999">
      <c r="B210" s="141"/>
      <c r="D210" s="142" t="s">
        <v>141</v>
      </c>
      <c r="E210" s="143" t="s">
        <v>1</v>
      </c>
      <c r="F210" s="144" t="s">
        <v>287</v>
      </c>
      <c r="H210" s="145">
        <v>25.6</v>
      </c>
      <c r="I210" s="146"/>
      <c r="L210" s="141"/>
      <c r="M210" s="147"/>
      <c r="T210" s="148"/>
      <c r="AT210" s="143" t="s">
        <v>141</v>
      </c>
      <c r="AU210" s="143" t="s">
        <v>89</v>
      </c>
      <c r="AV210" s="12" t="s">
        <v>89</v>
      </c>
      <c r="AW210" s="12" t="s">
        <v>35</v>
      </c>
      <c r="AX210" s="12" t="s">
        <v>79</v>
      </c>
      <c r="AY210" s="143" t="s">
        <v>131</v>
      </c>
    </row>
    <row r="211" spans="2:65" s="13" customFormat="1" ht="10.199999999999999">
      <c r="B211" s="149"/>
      <c r="D211" s="142" t="s">
        <v>141</v>
      </c>
      <c r="E211" s="150" t="s">
        <v>1</v>
      </c>
      <c r="F211" s="151" t="s">
        <v>143</v>
      </c>
      <c r="H211" s="152">
        <v>25.6</v>
      </c>
      <c r="I211" s="153"/>
      <c r="L211" s="149"/>
      <c r="M211" s="154"/>
      <c r="T211" s="155"/>
      <c r="AT211" s="150" t="s">
        <v>141</v>
      </c>
      <c r="AU211" s="150" t="s">
        <v>89</v>
      </c>
      <c r="AV211" s="13" t="s">
        <v>132</v>
      </c>
      <c r="AW211" s="13" t="s">
        <v>35</v>
      </c>
      <c r="AX211" s="13" t="s">
        <v>87</v>
      </c>
      <c r="AY211" s="150" t="s">
        <v>131</v>
      </c>
    </row>
    <row r="212" spans="2:65" s="1" customFormat="1" ht="24.15" customHeight="1">
      <c r="B212" s="127"/>
      <c r="C212" s="128" t="s">
        <v>79</v>
      </c>
      <c r="D212" s="128" t="s">
        <v>135</v>
      </c>
      <c r="E212" s="129" t="s">
        <v>288</v>
      </c>
      <c r="F212" s="130" t="s">
        <v>289</v>
      </c>
      <c r="G212" s="131" t="s">
        <v>155</v>
      </c>
      <c r="H212" s="132">
        <v>59.08</v>
      </c>
      <c r="I212" s="133"/>
      <c r="J212" s="134">
        <f>ROUND(I212*H212,2)</f>
        <v>0</v>
      </c>
      <c r="K212" s="130" t="s">
        <v>1</v>
      </c>
      <c r="L212" s="31"/>
      <c r="M212" s="135" t="s">
        <v>1</v>
      </c>
      <c r="N212" s="136" t="s">
        <v>44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161</v>
      </c>
      <c r="AT212" s="139" t="s">
        <v>135</v>
      </c>
      <c r="AU212" s="139" t="s">
        <v>89</v>
      </c>
      <c r="AY212" s="16" t="s">
        <v>131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6" t="s">
        <v>87</v>
      </c>
      <c r="BK212" s="140">
        <f>ROUND(I212*H212,2)</f>
        <v>0</v>
      </c>
      <c r="BL212" s="16" t="s">
        <v>161</v>
      </c>
      <c r="BM212" s="139" t="s">
        <v>290</v>
      </c>
    </row>
    <row r="213" spans="2:65" s="14" customFormat="1" ht="10.199999999999999">
      <c r="B213" s="167"/>
      <c r="D213" s="142" t="s">
        <v>141</v>
      </c>
      <c r="E213" s="168" t="s">
        <v>1</v>
      </c>
      <c r="F213" s="169" t="s">
        <v>268</v>
      </c>
      <c r="H213" s="168" t="s">
        <v>1</v>
      </c>
      <c r="I213" s="170"/>
      <c r="L213" s="167"/>
      <c r="M213" s="171"/>
      <c r="T213" s="172"/>
      <c r="AT213" s="168" t="s">
        <v>141</v>
      </c>
      <c r="AU213" s="168" t="s">
        <v>89</v>
      </c>
      <c r="AV213" s="14" t="s">
        <v>87</v>
      </c>
      <c r="AW213" s="14" t="s">
        <v>35</v>
      </c>
      <c r="AX213" s="14" t="s">
        <v>79</v>
      </c>
      <c r="AY213" s="168" t="s">
        <v>131</v>
      </c>
    </row>
    <row r="214" spans="2:65" s="12" customFormat="1" ht="10.199999999999999">
      <c r="B214" s="141"/>
      <c r="D214" s="142" t="s">
        <v>141</v>
      </c>
      <c r="E214" s="143" t="s">
        <v>1</v>
      </c>
      <c r="F214" s="144" t="s">
        <v>273</v>
      </c>
      <c r="H214" s="145">
        <v>59.08</v>
      </c>
      <c r="I214" s="146"/>
      <c r="L214" s="141"/>
      <c r="M214" s="147"/>
      <c r="T214" s="148"/>
      <c r="AT214" s="143" t="s">
        <v>141</v>
      </c>
      <c r="AU214" s="143" t="s">
        <v>89</v>
      </c>
      <c r="AV214" s="12" t="s">
        <v>89</v>
      </c>
      <c r="AW214" s="12" t="s">
        <v>35</v>
      </c>
      <c r="AX214" s="12" t="s">
        <v>79</v>
      </c>
      <c r="AY214" s="143" t="s">
        <v>131</v>
      </c>
    </row>
    <row r="215" spans="2:65" s="13" customFormat="1" ht="10.199999999999999">
      <c r="B215" s="149"/>
      <c r="D215" s="142" t="s">
        <v>141</v>
      </c>
      <c r="E215" s="150" t="s">
        <v>1</v>
      </c>
      <c r="F215" s="151" t="s">
        <v>143</v>
      </c>
      <c r="H215" s="152">
        <v>59.08</v>
      </c>
      <c r="I215" s="153"/>
      <c r="L215" s="149"/>
      <c r="M215" s="154"/>
      <c r="T215" s="155"/>
      <c r="AT215" s="150" t="s">
        <v>141</v>
      </c>
      <c r="AU215" s="150" t="s">
        <v>89</v>
      </c>
      <c r="AV215" s="13" t="s">
        <v>132</v>
      </c>
      <c r="AW215" s="13" t="s">
        <v>35</v>
      </c>
      <c r="AX215" s="13" t="s">
        <v>87</v>
      </c>
      <c r="AY215" s="150" t="s">
        <v>131</v>
      </c>
    </row>
    <row r="216" spans="2:65" s="1" customFormat="1" ht="16.5" customHeight="1">
      <c r="B216" s="127"/>
      <c r="C216" s="128" t="s">
        <v>79</v>
      </c>
      <c r="D216" s="128" t="s">
        <v>135</v>
      </c>
      <c r="E216" s="129" t="s">
        <v>291</v>
      </c>
      <c r="F216" s="130" t="s">
        <v>292</v>
      </c>
      <c r="G216" s="131" t="s">
        <v>155</v>
      </c>
      <c r="H216" s="132">
        <v>59.08</v>
      </c>
      <c r="I216" s="133"/>
      <c r="J216" s="134">
        <f>ROUND(I216*H216,2)</f>
        <v>0</v>
      </c>
      <c r="K216" s="130" t="s">
        <v>1</v>
      </c>
      <c r="L216" s="31"/>
      <c r="M216" s="135" t="s">
        <v>1</v>
      </c>
      <c r="N216" s="136" t="s">
        <v>44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161</v>
      </c>
      <c r="AT216" s="139" t="s">
        <v>135</v>
      </c>
      <c r="AU216" s="139" t="s">
        <v>89</v>
      </c>
      <c r="AY216" s="16" t="s">
        <v>131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6" t="s">
        <v>87</v>
      </c>
      <c r="BK216" s="140">
        <f>ROUND(I216*H216,2)</f>
        <v>0</v>
      </c>
      <c r="BL216" s="16" t="s">
        <v>161</v>
      </c>
      <c r="BM216" s="139" t="s">
        <v>293</v>
      </c>
    </row>
    <row r="217" spans="2:65" s="14" customFormat="1" ht="10.199999999999999">
      <c r="B217" s="167"/>
      <c r="D217" s="142" t="s">
        <v>141</v>
      </c>
      <c r="E217" s="168" t="s">
        <v>1</v>
      </c>
      <c r="F217" s="169" t="s">
        <v>268</v>
      </c>
      <c r="H217" s="168" t="s">
        <v>1</v>
      </c>
      <c r="I217" s="170"/>
      <c r="L217" s="167"/>
      <c r="M217" s="171"/>
      <c r="T217" s="172"/>
      <c r="AT217" s="168" t="s">
        <v>141</v>
      </c>
      <c r="AU217" s="168" t="s">
        <v>89</v>
      </c>
      <c r="AV217" s="14" t="s">
        <v>87</v>
      </c>
      <c r="AW217" s="14" t="s">
        <v>35</v>
      </c>
      <c r="AX217" s="14" t="s">
        <v>79</v>
      </c>
      <c r="AY217" s="168" t="s">
        <v>131</v>
      </c>
    </row>
    <row r="218" spans="2:65" s="12" customFormat="1" ht="10.199999999999999">
      <c r="B218" s="141"/>
      <c r="D218" s="142" t="s">
        <v>141</v>
      </c>
      <c r="E218" s="143" t="s">
        <v>1</v>
      </c>
      <c r="F218" s="144" t="s">
        <v>273</v>
      </c>
      <c r="H218" s="145">
        <v>59.08</v>
      </c>
      <c r="I218" s="146"/>
      <c r="L218" s="141"/>
      <c r="M218" s="147"/>
      <c r="T218" s="148"/>
      <c r="AT218" s="143" t="s">
        <v>141</v>
      </c>
      <c r="AU218" s="143" t="s">
        <v>89</v>
      </c>
      <c r="AV218" s="12" t="s">
        <v>89</v>
      </c>
      <c r="AW218" s="12" t="s">
        <v>35</v>
      </c>
      <c r="AX218" s="12" t="s">
        <v>79</v>
      </c>
      <c r="AY218" s="143" t="s">
        <v>131</v>
      </c>
    </row>
    <row r="219" spans="2:65" s="13" customFormat="1" ht="10.199999999999999">
      <c r="B219" s="149"/>
      <c r="D219" s="142" t="s">
        <v>141</v>
      </c>
      <c r="E219" s="150" t="s">
        <v>1</v>
      </c>
      <c r="F219" s="151" t="s">
        <v>143</v>
      </c>
      <c r="H219" s="152">
        <v>59.08</v>
      </c>
      <c r="I219" s="153"/>
      <c r="L219" s="149"/>
      <c r="M219" s="154"/>
      <c r="T219" s="155"/>
      <c r="AT219" s="150" t="s">
        <v>141</v>
      </c>
      <c r="AU219" s="150" t="s">
        <v>89</v>
      </c>
      <c r="AV219" s="13" t="s">
        <v>132</v>
      </c>
      <c r="AW219" s="13" t="s">
        <v>35</v>
      </c>
      <c r="AX219" s="13" t="s">
        <v>87</v>
      </c>
      <c r="AY219" s="150" t="s">
        <v>131</v>
      </c>
    </row>
    <row r="220" spans="2:65" s="1" customFormat="1" ht="16.5" customHeight="1">
      <c r="B220" s="127"/>
      <c r="C220" s="128" t="s">
        <v>79</v>
      </c>
      <c r="D220" s="128" t="s">
        <v>135</v>
      </c>
      <c r="E220" s="129" t="s">
        <v>294</v>
      </c>
      <c r="F220" s="130" t="s">
        <v>295</v>
      </c>
      <c r="G220" s="131" t="s">
        <v>155</v>
      </c>
      <c r="H220" s="132">
        <v>59.08</v>
      </c>
      <c r="I220" s="133"/>
      <c r="J220" s="134">
        <f>ROUND(I220*H220,2)</f>
        <v>0</v>
      </c>
      <c r="K220" s="130" t="s">
        <v>1</v>
      </c>
      <c r="L220" s="31"/>
      <c r="M220" s="135" t="s">
        <v>1</v>
      </c>
      <c r="N220" s="136" t="s">
        <v>44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161</v>
      </c>
      <c r="AT220" s="139" t="s">
        <v>135</v>
      </c>
      <c r="AU220" s="139" t="s">
        <v>89</v>
      </c>
      <c r="AY220" s="16" t="s">
        <v>131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6" t="s">
        <v>87</v>
      </c>
      <c r="BK220" s="140">
        <f>ROUND(I220*H220,2)</f>
        <v>0</v>
      </c>
      <c r="BL220" s="16" t="s">
        <v>161</v>
      </c>
      <c r="BM220" s="139" t="s">
        <v>200</v>
      </c>
    </row>
    <row r="221" spans="2:65" s="14" customFormat="1" ht="10.199999999999999">
      <c r="B221" s="167"/>
      <c r="D221" s="142" t="s">
        <v>141</v>
      </c>
      <c r="E221" s="168" t="s">
        <v>1</v>
      </c>
      <c r="F221" s="169" t="s">
        <v>268</v>
      </c>
      <c r="H221" s="168" t="s">
        <v>1</v>
      </c>
      <c r="I221" s="170"/>
      <c r="L221" s="167"/>
      <c r="M221" s="171"/>
      <c r="T221" s="172"/>
      <c r="AT221" s="168" t="s">
        <v>141</v>
      </c>
      <c r="AU221" s="168" t="s">
        <v>89</v>
      </c>
      <c r="AV221" s="14" t="s">
        <v>87</v>
      </c>
      <c r="AW221" s="14" t="s">
        <v>35</v>
      </c>
      <c r="AX221" s="14" t="s">
        <v>79</v>
      </c>
      <c r="AY221" s="168" t="s">
        <v>131</v>
      </c>
    </row>
    <row r="222" spans="2:65" s="12" customFormat="1" ht="10.199999999999999">
      <c r="B222" s="141"/>
      <c r="D222" s="142" t="s">
        <v>141</v>
      </c>
      <c r="E222" s="143" t="s">
        <v>1</v>
      </c>
      <c r="F222" s="144" t="s">
        <v>273</v>
      </c>
      <c r="H222" s="145">
        <v>59.08</v>
      </c>
      <c r="I222" s="146"/>
      <c r="L222" s="141"/>
      <c r="M222" s="147"/>
      <c r="T222" s="148"/>
      <c r="AT222" s="143" t="s">
        <v>141</v>
      </c>
      <c r="AU222" s="143" t="s">
        <v>89</v>
      </c>
      <c r="AV222" s="12" t="s">
        <v>89</v>
      </c>
      <c r="AW222" s="12" t="s">
        <v>35</v>
      </c>
      <c r="AX222" s="12" t="s">
        <v>79</v>
      </c>
      <c r="AY222" s="143" t="s">
        <v>131</v>
      </c>
    </row>
    <row r="223" spans="2:65" s="13" customFormat="1" ht="10.199999999999999">
      <c r="B223" s="149"/>
      <c r="D223" s="142" t="s">
        <v>141</v>
      </c>
      <c r="E223" s="150" t="s">
        <v>1</v>
      </c>
      <c r="F223" s="151" t="s">
        <v>143</v>
      </c>
      <c r="H223" s="152">
        <v>59.08</v>
      </c>
      <c r="I223" s="153"/>
      <c r="L223" s="149"/>
      <c r="M223" s="154"/>
      <c r="T223" s="155"/>
      <c r="AT223" s="150" t="s">
        <v>141</v>
      </c>
      <c r="AU223" s="150" t="s">
        <v>89</v>
      </c>
      <c r="AV223" s="13" t="s">
        <v>132</v>
      </c>
      <c r="AW223" s="13" t="s">
        <v>35</v>
      </c>
      <c r="AX223" s="13" t="s">
        <v>87</v>
      </c>
      <c r="AY223" s="150" t="s">
        <v>131</v>
      </c>
    </row>
    <row r="224" spans="2:65" s="1" customFormat="1" ht="24.15" customHeight="1">
      <c r="B224" s="127"/>
      <c r="C224" s="128" t="s">
        <v>79</v>
      </c>
      <c r="D224" s="128" t="s">
        <v>135</v>
      </c>
      <c r="E224" s="129" t="s">
        <v>296</v>
      </c>
      <c r="F224" s="130" t="s">
        <v>297</v>
      </c>
      <c r="G224" s="131" t="s">
        <v>155</v>
      </c>
      <c r="H224" s="132">
        <v>59.08</v>
      </c>
      <c r="I224" s="133"/>
      <c r="J224" s="134">
        <f>ROUND(I224*H224,2)</f>
        <v>0</v>
      </c>
      <c r="K224" s="130" t="s">
        <v>1</v>
      </c>
      <c r="L224" s="31"/>
      <c r="M224" s="135" t="s">
        <v>1</v>
      </c>
      <c r="N224" s="136" t="s">
        <v>44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161</v>
      </c>
      <c r="AT224" s="139" t="s">
        <v>135</v>
      </c>
      <c r="AU224" s="139" t="s">
        <v>89</v>
      </c>
      <c r="AY224" s="16" t="s">
        <v>131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6" t="s">
        <v>87</v>
      </c>
      <c r="BK224" s="140">
        <f>ROUND(I224*H224,2)</f>
        <v>0</v>
      </c>
      <c r="BL224" s="16" t="s">
        <v>161</v>
      </c>
      <c r="BM224" s="139" t="s">
        <v>298</v>
      </c>
    </row>
    <row r="225" spans="2:65" s="14" customFormat="1" ht="10.199999999999999">
      <c r="B225" s="167"/>
      <c r="D225" s="142" t="s">
        <v>141</v>
      </c>
      <c r="E225" s="168" t="s">
        <v>1</v>
      </c>
      <c r="F225" s="169" t="s">
        <v>268</v>
      </c>
      <c r="H225" s="168" t="s">
        <v>1</v>
      </c>
      <c r="I225" s="170"/>
      <c r="L225" s="167"/>
      <c r="M225" s="171"/>
      <c r="T225" s="172"/>
      <c r="AT225" s="168" t="s">
        <v>141</v>
      </c>
      <c r="AU225" s="168" t="s">
        <v>89</v>
      </c>
      <c r="AV225" s="14" t="s">
        <v>87</v>
      </c>
      <c r="AW225" s="14" t="s">
        <v>35</v>
      </c>
      <c r="AX225" s="14" t="s">
        <v>79</v>
      </c>
      <c r="AY225" s="168" t="s">
        <v>131</v>
      </c>
    </row>
    <row r="226" spans="2:65" s="12" customFormat="1" ht="10.199999999999999">
      <c r="B226" s="141"/>
      <c r="D226" s="142" t="s">
        <v>141</v>
      </c>
      <c r="E226" s="143" t="s">
        <v>1</v>
      </c>
      <c r="F226" s="144" t="s">
        <v>273</v>
      </c>
      <c r="H226" s="145">
        <v>59.08</v>
      </c>
      <c r="I226" s="146"/>
      <c r="L226" s="141"/>
      <c r="M226" s="147"/>
      <c r="T226" s="148"/>
      <c r="AT226" s="143" t="s">
        <v>141</v>
      </c>
      <c r="AU226" s="143" t="s">
        <v>89</v>
      </c>
      <c r="AV226" s="12" t="s">
        <v>89</v>
      </c>
      <c r="AW226" s="12" t="s">
        <v>35</v>
      </c>
      <c r="AX226" s="12" t="s">
        <v>79</v>
      </c>
      <c r="AY226" s="143" t="s">
        <v>131</v>
      </c>
    </row>
    <row r="227" spans="2:65" s="13" customFormat="1" ht="10.199999999999999">
      <c r="B227" s="149"/>
      <c r="D227" s="142" t="s">
        <v>141</v>
      </c>
      <c r="E227" s="150" t="s">
        <v>1</v>
      </c>
      <c r="F227" s="151" t="s">
        <v>143</v>
      </c>
      <c r="H227" s="152">
        <v>59.08</v>
      </c>
      <c r="I227" s="153"/>
      <c r="L227" s="149"/>
      <c r="M227" s="154"/>
      <c r="T227" s="155"/>
      <c r="AT227" s="150" t="s">
        <v>141</v>
      </c>
      <c r="AU227" s="150" t="s">
        <v>89</v>
      </c>
      <c r="AV227" s="13" t="s">
        <v>132</v>
      </c>
      <c r="AW227" s="13" t="s">
        <v>35</v>
      </c>
      <c r="AX227" s="13" t="s">
        <v>87</v>
      </c>
      <c r="AY227" s="150" t="s">
        <v>131</v>
      </c>
    </row>
    <row r="228" spans="2:65" s="1" customFormat="1" ht="33" customHeight="1">
      <c r="B228" s="127"/>
      <c r="C228" s="128" t="s">
        <v>79</v>
      </c>
      <c r="D228" s="128" t="s">
        <v>135</v>
      </c>
      <c r="E228" s="129" t="s">
        <v>299</v>
      </c>
      <c r="F228" s="130" t="s">
        <v>300</v>
      </c>
      <c r="G228" s="131" t="s">
        <v>167</v>
      </c>
      <c r="H228" s="132">
        <v>25.6</v>
      </c>
      <c r="I228" s="133"/>
      <c r="J228" s="134">
        <f>ROUND(I228*H228,2)</f>
        <v>0</v>
      </c>
      <c r="K228" s="130" t="s">
        <v>1</v>
      </c>
      <c r="L228" s="31"/>
      <c r="M228" s="135" t="s">
        <v>1</v>
      </c>
      <c r="N228" s="136" t="s">
        <v>44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161</v>
      </c>
      <c r="AT228" s="139" t="s">
        <v>135</v>
      </c>
      <c r="AU228" s="139" t="s">
        <v>89</v>
      </c>
      <c r="AY228" s="16" t="s">
        <v>131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6" t="s">
        <v>87</v>
      </c>
      <c r="BK228" s="140">
        <f>ROUND(I228*H228,2)</f>
        <v>0</v>
      </c>
      <c r="BL228" s="16" t="s">
        <v>161</v>
      </c>
      <c r="BM228" s="139" t="s">
        <v>260</v>
      </c>
    </row>
    <row r="229" spans="2:65" s="14" customFormat="1" ht="10.199999999999999">
      <c r="B229" s="167"/>
      <c r="D229" s="142" t="s">
        <v>141</v>
      </c>
      <c r="E229" s="168" t="s">
        <v>1</v>
      </c>
      <c r="F229" s="169" t="s">
        <v>268</v>
      </c>
      <c r="H229" s="168" t="s">
        <v>1</v>
      </c>
      <c r="I229" s="170"/>
      <c r="L229" s="167"/>
      <c r="M229" s="171"/>
      <c r="T229" s="172"/>
      <c r="AT229" s="168" t="s">
        <v>141</v>
      </c>
      <c r="AU229" s="168" t="s">
        <v>89</v>
      </c>
      <c r="AV229" s="14" t="s">
        <v>87</v>
      </c>
      <c r="AW229" s="14" t="s">
        <v>35</v>
      </c>
      <c r="AX229" s="14" t="s">
        <v>79</v>
      </c>
      <c r="AY229" s="168" t="s">
        <v>131</v>
      </c>
    </row>
    <row r="230" spans="2:65" s="12" customFormat="1" ht="10.199999999999999">
      <c r="B230" s="141"/>
      <c r="D230" s="142" t="s">
        <v>141</v>
      </c>
      <c r="E230" s="143" t="s">
        <v>1</v>
      </c>
      <c r="F230" s="144" t="s">
        <v>287</v>
      </c>
      <c r="H230" s="145">
        <v>25.6</v>
      </c>
      <c r="I230" s="146"/>
      <c r="L230" s="141"/>
      <c r="M230" s="147"/>
      <c r="T230" s="148"/>
      <c r="AT230" s="143" t="s">
        <v>141</v>
      </c>
      <c r="AU230" s="143" t="s">
        <v>89</v>
      </c>
      <c r="AV230" s="12" t="s">
        <v>89</v>
      </c>
      <c r="AW230" s="12" t="s">
        <v>35</v>
      </c>
      <c r="AX230" s="12" t="s">
        <v>79</v>
      </c>
      <c r="AY230" s="143" t="s">
        <v>131</v>
      </c>
    </row>
    <row r="231" spans="2:65" s="13" customFormat="1" ht="10.199999999999999">
      <c r="B231" s="149"/>
      <c r="D231" s="142" t="s">
        <v>141</v>
      </c>
      <c r="E231" s="150" t="s">
        <v>1</v>
      </c>
      <c r="F231" s="151" t="s">
        <v>143</v>
      </c>
      <c r="H231" s="152">
        <v>25.6</v>
      </c>
      <c r="I231" s="153"/>
      <c r="L231" s="149"/>
      <c r="M231" s="154"/>
      <c r="T231" s="155"/>
      <c r="AT231" s="150" t="s">
        <v>141</v>
      </c>
      <c r="AU231" s="150" t="s">
        <v>89</v>
      </c>
      <c r="AV231" s="13" t="s">
        <v>132</v>
      </c>
      <c r="AW231" s="13" t="s">
        <v>35</v>
      </c>
      <c r="AX231" s="13" t="s">
        <v>87</v>
      </c>
      <c r="AY231" s="150" t="s">
        <v>131</v>
      </c>
    </row>
    <row r="232" spans="2:65" s="1" customFormat="1" ht="33" customHeight="1">
      <c r="B232" s="127"/>
      <c r="C232" s="156" t="s">
        <v>79</v>
      </c>
      <c r="D232" s="156" t="s">
        <v>197</v>
      </c>
      <c r="E232" s="157" t="s">
        <v>301</v>
      </c>
      <c r="F232" s="158" t="s">
        <v>302</v>
      </c>
      <c r="G232" s="159" t="s">
        <v>167</v>
      </c>
      <c r="H232" s="160">
        <v>28.16</v>
      </c>
      <c r="I232" s="161"/>
      <c r="J232" s="162">
        <f>ROUND(I232*H232,2)</f>
        <v>0</v>
      </c>
      <c r="K232" s="158" t="s">
        <v>1</v>
      </c>
      <c r="L232" s="163"/>
      <c r="M232" s="164" t="s">
        <v>1</v>
      </c>
      <c r="N232" s="165" t="s">
        <v>44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200</v>
      </c>
      <c r="AT232" s="139" t="s">
        <v>197</v>
      </c>
      <c r="AU232" s="139" t="s">
        <v>89</v>
      </c>
      <c r="AY232" s="16" t="s">
        <v>131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6" t="s">
        <v>87</v>
      </c>
      <c r="BK232" s="140">
        <f>ROUND(I232*H232,2)</f>
        <v>0</v>
      </c>
      <c r="BL232" s="16" t="s">
        <v>161</v>
      </c>
      <c r="BM232" s="139" t="s">
        <v>303</v>
      </c>
    </row>
    <row r="233" spans="2:65" s="11" customFormat="1" ht="22.8" customHeight="1">
      <c r="B233" s="115"/>
      <c r="D233" s="116" t="s">
        <v>78</v>
      </c>
      <c r="E233" s="125" t="s">
        <v>304</v>
      </c>
      <c r="F233" s="125" t="s">
        <v>1</v>
      </c>
      <c r="I233" s="118"/>
      <c r="J233" s="126">
        <f>BK233</f>
        <v>0</v>
      </c>
      <c r="L233" s="115"/>
      <c r="M233" s="120"/>
      <c r="P233" s="121">
        <f>SUM(P234:P239)</f>
        <v>0</v>
      </c>
      <c r="R233" s="121">
        <f>SUM(R234:R239)</f>
        <v>0</v>
      </c>
      <c r="T233" s="122">
        <f>SUM(T234:T239)</f>
        <v>0</v>
      </c>
      <c r="AR233" s="116" t="s">
        <v>87</v>
      </c>
      <c r="AT233" s="123" t="s">
        <v>78</v>
      </c>
      <c r="AU233" s="123" t="s">
        <v>87</v>
      </c>
      <c r="AY233" s="116" t="s">
        <v>131</v>
      </c>
      <c r="BK233" s="124">
        <f>SUM(BK234:BK239)</f>
        <v>0</v>
      </c>
    </row>
    <row r="234" spans="2:65" s="1" customFormat="1" ht="33" customHeight="1">
      <c r="B234" s="127"/>
      <c r="C234" s="128" t="s">
        <v>79</v>
      </c>
      <c r="D234" s="128" t="s">
        <v>135</v>
      </c>
      <c r="E234" s="129" t="s">
        <v>305</v>
      </c>
      <c r="F234" s="130" t="s">
        <v>306</v>
      </c>
      <c r="G234" s="131" t="s">
        <v>155</v>
      </c>
      <c r="H234" s="132">
        <v>59.08</v>
      </c>
      <c r="I234" s="133"/>
      <c r="J234" s="134">
        <f>ROUND(I234*H234,2)</f>
        <v>0</v>
      </c>
      <c r="K234" s="130" t="s">
        <v>1</v>
      </c>
      <c r="L234" s="31"/>
      <c r="M234" s="135" t="s">
        <v>1</v>
      </c>
      <c r="N234" s="136" t="s">
        <v>44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132</v>
      </c>
      <c r="AT234" s="139" t="s">
        <v>135</v>
      </c>
      <c r="AU234" s="139" t="s">
        <v>89</v>
      </c>
      <c r="AY234" s="16" t="s">
        <v>131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6" t="s">
        <v>87</v>
      </c>
      <c r="BK234" s="140">
        <f>ROUND(I234*H234,2)</f>
        <v>0</v>
      </c>
      <c r="BL234" s="16" t="s">
        <v>132</v>
      </c>
      <c r="BM234" s="139" t="s">
        <v>307</v>
      </c>
    </row>
    <row r="235" spans="2:65" s="14" customFormat="1" ht="10.199999999999999">
      <c r="B235" s="167"/>
      <c r="D235" s="142" t="s">
        <v>141</v>
      </c>
      <c r="E235" s="168" t="s">
        <v>1</v>
      </c>
      <c r="F235" s="169" t="s">
        <v>268</v>
      </c>
      <c r="H235" s="168" t="s">
        <v>1</v>
      </c>
      <c r="I235" s="170"/>
      <c r="L235" s="167"/>
      <c r="M235" s="171"/>
      <c r="T235" s="172"/>
      <c r="AT235" s="168" t="s">
        <v>141</v>
      </c>
      <c r="AU235" s="168" t="s">
        <v>89</v>
      </c>
      <c r="AV235" s="14" t="s">
        <v>87</v>
      </c>
      <c r="AW235" s="14" t="s">
        <v>35</v>
      </c>
      <c r="AX235" s="14" t="s">
        <v>79</v>
      </c>
      <c r="AY235" s="168" t="s">
        <v>131</v>
      </c>
    </row>
    <row r="236" spans="2:65" s="12" customFormat="1" ht="10.199999999999999">
      <c r="B236" s="141"/>
      <c r="D236" s="142" t="s">
        <v>141</v>
      </c>
      <c r="E236" s="143" t="s">
        <v>1</v>
      </c>
      <c r="F236" s="144" t="s">
        <v>308</v>
      </c>
      <c r="H236" s="145">
        <v>59.08</v>
      </c>
      <c r="I236" s="146"/>
      <c r="L236" s="141"/>
      <c r="M236" s="147"/>
      <c r="T236" s="148"/>
      <c r="AT236" s="143" t="s">
        <v>141</v>
      </c>
      <c r="AU236" s="143" t="s">
        <v>89</v>
      </c>
      <c r="AV236" s="12" t="s">
        <v>89</v>
      </c>
      <c r="AW236" s="12" t="s">
        <v>35</v>
      </c>
      <c r="AX236" s="12" t="s">
        <v>79</v>
      </c>
      <c r="AY236" s="143" t="s">
        <v>131</v>
      </c>
    </row>
    <row r="237" spans="2:65" s="13" customFormat="1" ht="10.199999999999999">
      <c r="B237" s="149"/>
      <c r="D237" s="142" t="s">
        <v>141</v>
      </c>
      <c r="E237" s="150" t="s">
        <v>1</v>
      </c>
      <c r="F237" s="151" t="s">
        <v>143</v>
      </c>
      <c r="H237" s="152">
        <v>59.08</v>
      </c>
      <c r="I237" s="153"/>
      <c r="L237" s="149"/>
      <c r="M237" s="154"/>
      <c r="T237" s="155"/>
      <c r="AT237" s="150" t="s">
        <v>141</v>
      </c>
      <c r="AU237" s="150" t="s">
        <v>89</v>
      </c>
      <c r="AV237" s="13" t="s">
        <v>132</v>
      </c>
      <c r="AW237" s="13" t="s">
        <v>35</v>
      </c>
      <c r="AX237" s="13" t="s">
        <v>87</v>
      </c>
      <c r="AY237" s="150" t="s">
        <v>131</v>
      </c>
    </row>
    <row r="238" spans="2:65" s="1" customFormat="1" ht="16.5" customHeight="1">
      <c r="B238" s="127"/>
      <c r="C238" s="156" t="s">
        <v>79</v>
      </c>
      <c r="D238" s="156" t="s">
        <v>197</v>
      </c>
      <c r="E238" s="157" t="s">
        <v>309</v>
      </c>
      <c r="F238" s="158" t="s">
        <v>310</v>
      </c>
      <c r="G238" s="159" t="s">
        <v>155</v>
      </c>
      <c r="H238" s="160">
        <v>65</v>
      </c>
      <c r="I238" s="161"/>
      <c r="J238" s="162">
        <f>ROUND(I238*H238,2)</f>
        <v>0</v>
      </c>
      <c r="K238" s="158" t="s">
        <v>1</v>
      </c>
      <c r="L238" s="163"/>
      <c r="M238" s="164" t="s">
        <v>1</v>
      </c>
      <c r="N238" s="165" t="s">
        <v>44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251</v>
      </c>
      <c r="AT238" s="139" t="s">
        <v>197</v>
      </c>
      <c r="AU238" s="139" t="s">
        <v>89</v>
      </c>
      <c r="AY238" s="16" t="s">
        <v>131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6" t="s">
        <v>87</v>
      </c>
      <c r="BK238" s="140">
        <f>ROUND(I238*H238,2)</f>
        <v>0</v>
      </c>
      <c r="BL238" s="16" t="s">
        <v>132</v>
      </c>
      <c r="BM238" s="139" t="s">
        <v>311</v>
      </c>
    </row>
    <row r="239" spans="2:65" s="1" customFormat="1" ht="33" customHeight="1">
      <c r="B239" s="127"/>
      <c r="C239" s="128" t="s">
        <v>79</v>
      </c>
      <c r="D239" s="128" t="s">
        <v>135</v>
      </c>
      <c r="E239" s="129" t="s">
        <v>312</v>
      </c>
      <c r="F239" s="130" t="s">
        <v>313</v>
      </c>
      <c r="G239" s="131" t="s">
        <v>257</v>
      </c>
      <c r="H239" s="166"/>
      <c r="I239" s="133"/>
      <c r="J239" s="134">
        <f>ROUND(I239*H239,2)</f>
        <v>0</v>
      </c>
      <c r="K239" s="130" t="s">
        <v>1</v>
      </c>
      <c r="L239" s="31"/>
      <c r="M239" s="135" t="s">
        <v>1</v>
      </c>
      <c r="N239" s="136" t="s">
        <v>44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132</v>
      </c>
      <c r="AT239" s="139" t="s">
        <v>135</v>
      </c>
      <c r="AU239" s="139" t="s">
        <v>89</v>
      </c>
      <c r="AY239" s="16" t="s">
        <v>131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6" t="s">
        <v>87</v>
      </c>
      <c r="BK239" s="140">
        <f>ROUND(I239*H239,2)</f>
        <v>0</v>
      </c>
      <c r="BL239" s="16" t="s">
        <v>132</v>
      </c>
      <c r="BM239" s="139" t="s">
        <v>314</v>
      </c>
    </row>
    <row r="240" spans="2:65" s="11" customFormat="1" ht="22.8" customHeight="1">
      <c r="B240" s="115"/>
      <c r="D240" s="116" t="s">
        <v>78</v>
      </c>
      <c r="E240" s="125" t="s">
        <v>304</v>
      </c>
      <c r="F240" s="125" t="s">
        <v>1</v>
      </c>
      <c r="I240" s="118"/>
      <c r="J240" s="126">
        <f>BK240</f>
        <v>0</v>
      </c>
      <c r="L240" s="115"/>
      <c r="M240" s="120"/>
      <c r="P240" s="121">
        <v>0</v>
      </c>
      <c r="R240" s="121">
        <v>0</v>
      </c>
      <c r="T240" s="122">
        <v>0</v>
      </c>
      <c r="AR240" s="116" t="s">
        <v>87</v>
      </c>
      <c r="AT240" s="123" t="s">
        <v>78</v>
      </c>
      <c r="AU240" s="123" t="s">
        <v>87</v>
      </c>
      <c r="AY240" s="116" t="s">
        <v>131</v>
      </c>
      <c r="BK240" s="124">
        <v>0</v>
      </c>
    </row>
    <row r="241" spans="2:65" s="11" customFormat="1" ht="22.8" customHeight="1">
      <c r="B241" s="115"/>
      <c r="D241" s="116" t="s">
        <v>78</v>
      </c>
      <c r="E241" s="125" t="s">
        <v>315</v>
      </c>
      <c r="F241" s="125" t="s">
        <v>316</v>
      </c>
      <c r="I241" s="118"/>
      <c r="J241" s="126">
        <f>BK241</f>
        <v>0</v>
      </c>
      <c r="L241" s="115"/>
      <c r="M241" s="120"/>
      <c r="P241" s="121">
        <f>SUM(P242:P243)</f>
        <v>0</v>
      </c>
      <c r="R241" s="121">
        <f>SUM(R242:R243)</f>
        <v>0</v>
      </c>
      <c r="T241" s="122">
        <f>SUM(T242:T243)</f>
        <v>0</v>
      </c>
      <c r="AR241" s="116" t="s">
        <v>89</v>
      </c>
      <c r="AT241" s="123" t="s">
        <v>78</v>
      </c>
      <c r="AU241" s="123" t="s">
        <v>87</v>
      </c>
      <c r="AY241" s="116" t="s">
        <v>131</v>
      </c>
      <c r="BK241" s="124">
        <f>SUM(BK242:BK243)</f>
        <v>0</v>
      </c>
    </row>
    <row r="242" spans="2:65" s="1" customFormat="1" ht="37.799999999999997" customHeight="1">
      <c r="B242" s="127"/>
      <c r="C242" s="128" t="s">
        <v>317</v>
      </c>
      <c r="D242" s="128" t="s">
        <v>135</v>
      </c>
      <c r="E242" s="129" t="s">
        <v>318</v>
      </c>
      <c r="F242" s="130" t="s">
        <v>319</v>
      </c>
      <c r="G242" s="131" t="s">
        <v>155</v>
      </c>
      <c r="H242" s="132">
        <v>32.274999999999999</v>
      </c>
      <c r="I242" s="133"/>
      <c r="J242" s="134">
        <f>ROUND(I242*H242,2)</f>
        <v>0</v>
      </c>
      <c r="K242" s="130" t="s">
        <v>1</v>
      </c>
      <c r="L242" s="31"/>
      <c r="M242" s="135" t="s">
        <v>1</v>
      </c>
      <c r="N242" s="136" t="s">
        <v>44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161</v>
      </c>
      <c r="AT242" s="139" t="s">
        <v>135</v>
      </c>
      <c r="AU242" s="139" t="s">
        <v>89</v>
      </c>
      <c r="AY242" s="16" t="s">
        <v>131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6" t="s">
        <v>87</v>
      </c>
      <c r="BK242" s="140">
        <f>ROUND(I242*H242,2)</f>
        <v>0</v>
      </c>
      <c r="BL242" s="16" t="s">
        <v>161</v>
      </c>
      <c r="BM242" s="139" t="s">
        <v>320</v>
      </c>
    </row>
    <row r="243" spans="2:65" s="1" customFormat="1" ht="33" customHeight="1">
      <c r="B243" s="127"/>
      <c r="C243" s="128" t="s">
        <v>321</v>
      </c>
      <c r="D243" s="128" t="s">
        <v>135</v>
      </c>
      <c r="E243" s="129" t="s">
        <v>322</v>
      </c>
      <c r="F243" s="130" t="s">
        <v>323</v>
      </c>
      <c r="G243" s="131" t="s">
        <v>257</v>
      </c>
      <c r="H243" s="166"/>
      <c r="I243" s="133"/>
      <c r="J243" s="134">
        <f>ROUND(I243*H243,2)</f>
        <v>0</v>
      </c>
      <c r="K243" s="130" t="s">
        <v>1</v>
      </c>
      <c r="L243" s="31"/>
      <c r="M243" s="135" t="s">
        <v>1</v>
      </c>
      <c r="N243" s="136" t="s">
        <v>44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161</v>
      </c>
      <c r="AT243" s="139" t="s">
        <v>135</v>
      </c>
      <c r="AU243" s="139" t="s">
        <v>89</v>
      </c>
      <c r="AY243" s="16" t="s">
        <v>131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6" t="s">
        <v>87</v>
      </c>
      <c r="BK243" s="140">
        <f>ROUND(I243*H243,2)</f>
        <v>0</v>
      </c>
      <c r="BL243" s="16" t="s">
        <v>161</v>
      </c>
      <c r="BM243" s="139" t="s">
        <v>324</v>
      </c>
    </row>
    <row r="244" spans="2:65" s="11" customFormat="1" ht="25.95" customHeight="1">
      <c r="B244" s="115"/>
      <c r="D244" s="116" t="s">
        <v>78</v>
      </c>
      <c r="E244" s="117" t="s">
        <v>304</v>
      </c>
      <c r="F244" s="117" t="s">
        <v>1</v>
      </c>
      <c r="I244" s="118"/>
      <c r="J244" s="119">
        <f>BK244</f>
        <v>0</v>
      </c>
      <c r="L244" s="115"/>
      <c r="M244" s="173"/>
      <c r="N244" s="174"/>
      <c r="O244" s="174"/>
      <c r="P244" s="175">
        <v>0</v>
      </c>
      <c r="Q244" s="174"/>
      <c r="R244" s="175">
        <v>0</v>
      </c>
      <c r="S244" s="174"/>
      <c r="T244" s="176">
        <v>0</v>
      </c>
      <c r="AR244" s="116" t="s">
        <v>87</v>
      </c>
      <c r="AT244" s="123" t="s">
        <v>78</v>
      </c>
      <c r="AU244" s="123" t="s">
        <v>79</v>
      </c>
      <c r="AY244" s="116" t="s">
        <v>131</v>
      </c>
      <c r="BK244" s="124">
        <v>0</v>
      </c>
    </row>
    <row r="245" spans="2:65" s="1" customFormat="1" ht="6.9" customHeight="1">
      <c r="B245" s="43"/>
      <c r="C245" s="44"/>
      <c r="D245" s="44"/>
      <c r="E245" s="44"/>
      <c r="F245" s="44"/>
      <c r="G245" s="44"/>
      <c r="H245" s="44"/>
      <c r="I245" s="44"/>
      <c r="J245" s="44"/>
      <c r="K245" s="44"/>
      <c r="L245" s="31"/>
    </row>
  </sheetData>
  <autoFilter ref="C134:K244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012 - 1. ETEPA foyer, sta...</vt:lpstr>
      <vt:lpstr>'012 - 1. ETEPA foyer, sta...'!Názvy_tisku</vt:lpstr>
      <vt:lpstr>'Rekapitulace stavby'!Názvy_tisku</vt:lpstr>
      <vt:lpstr>'012 - 1. ETEPA foyer, sta...'!Oblast_tisku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LAPTOP-67RV4PJ4\Asus</dc:creator>
  <cp:lastModifiedBy>Löfflerová Marta</cp:lastModifiedBy>
  <dcterms:created xsi:type="dcterms:W3CDTF">2025-09-21T11:09:43Z</dcterms:created>
  <dcterms:modified xsi:type="dcterms:W3CDTF">2025-09-22T07:40:19Z</dcterms:modified>
</cp:coreProperties>
</file>