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012 - 1. ETEPA foyer, sta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'012 - 1. ETEPA foyer, sta...'!$C$128:$K$261</definedName>
    <definedName name="_xlnm.Print_Area" localSheetId="1">'012 - 1. ETEPA foyer, sta...'!$C$4:$J$76,'012 - 1. ETEPA foyer, sta...'!$C$116:$K$261</definedName>
    <definedName name="_xlnm.Print_Titles" localSheetId="1">'012 - 1. ETEPA foyer, sta...'!$128:$128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T131"/>
  <c r="R132"/>
  <c r="R131"/>
  <c r="P132"/>
  <c r="P131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1" r="L90"/>
  <c r="AM90"/>
  <c r="AM89"/>
  <c r="L89"/>
  <c r="AM87"/>
  <c r="L87"/>
  <c r="L85"/>
  <c r="L84"/>
  <c i="2" r="F34"/>
  <c r="F36"/>
  <c r="J34"/>
  <c r="BK261"/>
  <c r="BK260"/>
  <c r="BK258"/>
  <c r="BK257"/>
  <c r="J257"/>
  <c r="BK253"/>
  <c r="J253"/>
  <c r="BK252"/>
  <c r="J252"/>
  <c r="BK248"/>
  <c r="BK244"/>
  <c r="BK240"/>
  <c r="J240"/>
  <c r="J236"/>
  <c r="J232"/>
  <c r="J228"/>
  <c r="J224"/>
  <c r="J216"/>
  <c r="BK208"/>
  <c r="BK206"/>
  <c r="BK205"/>
  <c r="BK204"/>
  <c r="BK203"/>
  <c r="BK201"/>
  <c r="BK200"/>
  <c r="BK197"/>
  <c r="J196"/>
  <c r="BK193"/>
  <c r="J193"/>
  <c r="BK188"/>
  <c r="J187"/>
  <c r="BK185"/>
  <c r="J182"/>
  <c r="BK179"/>
  <c r="BK178"/>
  <c r="J175"/>
  <c r="J174"/>
  <c r="BK172"/>
  <c r="BK167"/>
  <c r="J166"/>
  <c r="BK160"/>
  <c r="J159"/>
  <c r="J154"/>
  <c r="BK148"/>
  <c r="BK145"/>
  <c r="J144"/>
  <c r="BK139"/>
  <c r="J139"/>
  <c r="BK136"/>
  <c r="J136"/>
  <c r="BK132"/>
  <c r="J261"/>
  <c r="J260"/>
  <c r="J258"/>
  <c r="J248"/>
  <c r="J244"/>
  <c r="BK236"/>
  <c r="BK232"/>
  <c r="BK228"/>
  <c r="BK224"/>
  <c r="BK220"/>
  <c r="J220"/>
  <c r="BK216"/>
  <c r="BK212"/>
  <c r="J212"/>
  <c r="J208"/>
  <c r="J206"/>
  <c r="J205"/>
  <c r="J204"/>
  <c r="J203"/>
  <c r="J200"/>
  <c r="J197"/>
  <c r="BK194"/>
  <c r="BK189"/>
  <c r="J188"/>
  <c r="BK186"/>
  <c r="BK182"/>
  <c r="J180"/>
  <c r="J178"/>
  <c r="BK174"/>
  <c r="J173"/>
  <c r="BK170"/>
  <c r="BK166"/>
  <c r="J163"/>
  <c r="BK159"/>
  <c r="J158"/>
  <c r="J151"/>
  <c r="J145"/>
  <c r="BK140"/>
  <c r="J132"/>
  <c i="1" r="AS94"/>
  <c i="2" r="J201"/>
  <c r="BK196"/>
  <c r="J194"/>
  <c r="J189"/>
  <c r="BK187"/>
  <c r="J186"/>
  <c r="J185"/>
  <c r="BK180"/>
  <c r="J179"/>
  <c r="BK175"/>
  <c r="BK173"/>
  <c r="J172"/>
  <c r="J170"/>
  <c r="J167"/>
  <c r="BK163"/>
  <c r="J160"/>
  <c r="BK158"/>
  <c r="BK154"/>
  <c r="BK151"/>
  <c r="J148"/>
  <c r="BK144"/>
  <c r="J140"/>
  <c r="F35"/>
  <c r="F37"/>
  <c l="1" r="P143"/>
  <c r="R171"/>
  <c r="P202"/>
  <c r="BK135"/>
  <c r="J135"/>
  <c r="J99"/>
  <c r="R157"/>
  <c r="P171"/>
  <c r="T195"/>
  <c r="R143"/>
  <c r="BK165"/>
  <c r="J165"/>
  <c r="J103"/>
  <c r="T181"/>
  <c r="R195"/>
  <c r="R202"/>
  <c r="T135"/>
  <c r="T130"/>
  <c r="T129"/>
  <c r="T157"/>
  <c r="P165"/>
  <c r="P164"/>
  <c r="BK181"/>
  <c r="J181"/>
  <c r="J105"/>
  <c r="BK195"/>
  <c r="J195"/>
  <c r="J106"/>
  <c r="BK202"/>
  <c r="J202"/>
  <c r="J107"/>
  <c r="T202"/>
  <c r="BK143"/>
  <c r="J143"/>
  <c r="J100"/>
  <c r="P157"/>
  <c r="R165"/>
  <c r="R164"/>
  <c r="T171"/>
  <c r="P207"/>
  <c r="T143"/>
  <c r="BK171"/>
  <c r="J171"/>
  <c r="J104"/>
  <c r="BK207"/>
  <c r="J207"/>
  <c r="J108"/>
  <c r="P135"/>
  <c r="P130"/>
  <c r="P129"/>
  <c i="1" r="AU95"/>
  <c i="2" r="P181"/>
  <c r="R207"/>
  <c r="R135"/>
  <c r="R130"/>
  <c r="R129"/>
  <c r="BK157"/>
  <c r="J157"/>
  <c r="J101"/>
  <c r="T165"/>
  <c r="T164"/>
  <c r="R181"/>
  <c r="P195"/>
  <c r="T207"/>
  <c r="BK259"/>
  <c r="J259"/>
  <c r="J109"/>
  <c r="P259"/>
  <c r="R259"/>
  <c r="T259"/>
  <c r="BK131"/>
  <c r="BK130"/>
  <c r="E85"/>
  <c r="J89"/>
  <c r="F92"/>
  <c r="BE132"/>
  <c r="BE136"/>
  <c r="BE139"/>
  <c r="BE140"/>
  <c r="BE144"/>
  <c r="BE145"/>
  <c r="BE148"/>
  <c r="BE151"/>
  <c r="BE154"/>
  <c r="BE158"/>
  <c r="BE159"/>
  <c r="BE160"/>
  <c r="BE163"/>
  <c r="BE166"/>
  <c r="BE167"/>
  <c r="BE170"/>
  <c r="BE172"/>
  <c r="BE173"/>
  <c r="BE174"/>
  <c r="BE175"/>
  <c r="BE178"/>
  <c r="BE179"/>
  <c r="BE180"/>
  <c r="BE182"/>
  <c r="BE185"/>
  <c r="BE186"/>
  <c r="BE187"/>
  <c r="BE188"/>
  <c r="BE189"/>
  <c r="BE193"/>
  <c r="BE194"/>
  <c r="BE196"/>
  <c r="BE197"/>
  <c r="BE200"/>
  <c r="BE201"/>
  <c r="BE203"/>
  <c r="BE204"/>
  <c r="BE205"/>
  <c r="BE206"/>
  <c r="BE208"/>
  <c r="BE212"/>
  <c r="BE216"/>
  <c r="BE220"/>
  <c r="BE224"/>
  <c r="BE228"/>
  <c r="BE232"/>
  <c r="BE236"/>
  <c r="BE240"/>
  <c r="BE244"/>
  <c r="BE248"/>
  <c r="BE252"/>
  <c r="BE253"/>
  <c r="BE257"/>
  <c r="BE258"/>
  <c r="BE260"/>
  <c r="BE261"/>
  <c i="1" r="AW95"/>
  <c r="BA95"/>
  <c r="BB95"/>
  <c r="BC95"/>
  <c r="BD95"/>
  <c r="BA94"/>
  <c r="W30"/>
  <c r="BB94"/>
  <c r="W31"/>
  <c r="BC94"/>
  <c r="W32"/>
  <c r="AU94"/>
  <c r="BD94"/>
  <c r="W33"/>
  <c i="2" l="1" r="J131"/>
  <c r="J98"/>
  <c r="J130"/>
  <c r="J97"/>
  <c r="BK164"/>
  <c r="J164"/>
  <c r="J102"/>
  <c i="1" r="AX94"/>
  <c i="2" r="F33"/>
  <c i="1" r="AZ95"/>
  <c r="AZ94"/>
  <c r="W29"/>
  <c r="AY94"/>
  <c r="AW94"/>
  <c r="AK30"/>
  <c i="2" r="J33"/>
  <c i="1" r="AV95"/>
  <c r="AT95"/>
  <c i="2" l="1" r="BK129"/>
  <c r="J129"/>
  <c r="J30"/>
  <c i="1" r="AG95"/>
  <c r="AG94"/>
  <c r="AK26"/>
  <c r="AV94"/>
  <c r="AK29"/>
  <c r="AK35"/>
  <c i="2" l="1" r="J39"/>
  <c r="J96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<sst xmlns="http://schemas.openxmlformats.org/spreadsheetml/2006/main">
  <si>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</si>
  <si>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</si>
  <si>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</si>
  <si>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</si>
  <si>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</si>
  <si>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{5dab7660-3339-4404-a064-834aa3ff1811}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</si>
  <si>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</si>
  <si>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</si>
  <si>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</si>
  <si>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</si>
  <si>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</si>
  <si>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</si>
  <si>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</si>
  <si>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</si>
  <si>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260724-2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</si>
  <si>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</si>
  <si>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</si>
  <si>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expozice a kinosálu Městského muzea Mariánské Lázně I. ETAPA</t>
  </si>
  <si>
    <t>KSO:</t>
  </si>
  <si>
    <t>CC-CZ:</t>
  </si>
  <si>
    <t>Místo:</t>
  </si>
  <si>
    <t xml:space="preserve"> </t>
  </si>
  <si>
    <t>Datum:</t>
  </si>
  <si>
    <t>25. 3. 2025</t>
  </si>
  <si>
    <t>Zadavatel:</t>
  </si>
  <si>
    <t>IČ:</t>
  </si>
  <si>
    <t>00254061</t>
  </si>
  <si>
    <t>Město Mariánské Lázně, Ruská 155, 353 01 M. Lázně</t>
  </si>
  <si>
    <t>DIČ:</t>
  </si>
  <si>
    <t>Uchazeč:</t>
  </si>
  <si>
    <t>Vyplň údaj</t>
  </si>
  <si>
    <t>Projektant:</t>
  </si>
  <si>
    <t>72202327</t>
  </si>
  <si>
    <t>Ing. arch. Václav Zůna, Nemocniční 49, 352 01 Aš		</t>
  </si>
  <si>
    <t>CZ7412021804</t>
  </si>
  <si>
    <t>True</t>
  </si>
  <si>
    <t>Zpracovatel:</t>
  </si>
  <si>
    <t>V. Rakyta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</si>
  <si>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</si>
  <si>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</si>
  <si>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</si>
  <si>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</si>
  <si>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</si>
  <si>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</si>
  <si>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</si>
  <si>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</si>
  <si>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</si>
  <si>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</si>
  <si>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</si>
  <si>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</si>
  <si>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</si>
  <si>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</si>
  <si>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</si>
  <si>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</si>
  <si>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</si>
  <si>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</si>
  <si>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</si>
  <si>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</si>
  <si>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</si>
  <si>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</si>
  <si>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</si>
  <si>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</si>
  <si>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</si>
  <si>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</si>
  <si>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</si>
  <si>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</si>
  <si>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</si>
  <si>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</si>
  <si>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</si>
  <si>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</si>
  <si>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</si>
  <si>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</si>
  <si>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</si>
  <si>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</si>
  <si>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</si>
  <si>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</si>
  <si>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</si>
  <si>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</si>
  <si>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</si>
  <si>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</si>
  <si>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</si>
  <si>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</si>
  <si>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</si>
  <si>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</si>
  <si>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012</t>
  </si>
  <si>
    <t>1. ETEPA foyer, stavební práce</t>
  </si>
  <si>
    <t>STA</t>
  </si>
  <si>
    <t>1</t>
  </si>
  <si>
    <t>{f92d017e-f576-4ef0-b4bf-e63f07ee6417}</t>
  </si>
  <si>
    <t>2</t>
  </si>
  <si>
    <t>KRYCÍ LIST SOUPISU PRACÍ</t>
  </si>
  <si>
    <t>Objekt:</t>
  </si>
  <si>
    <t>012 - 1. ETEPA foyer,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</si>
  <si>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</si>
  <si>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</si>
  <si>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</si>
  <si>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</si>
  <si>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</si>
  <si>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</si>
  <si>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</si>
  <si>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</si>
  <si>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</si>
  <si>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</si>
  <si>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</si>
  <si>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</si>
  <si>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</si>
  <si>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</si>
  <si>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</si>
  <si>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767 - Konstrukce zámečnické</t>
  </si>
  <si>
    <t xml:space="preserve">    771 - Podlahy z dlaždic foyer</t>
  </si>
  <si>
    <t xml:space="preserve">    787 - Dokončovací práce - zasklívání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</si>
  <si>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</si>
  <si>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</si>
  <si>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</si>
  <si>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</si>
  <si>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</si>
  <si>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</si>
  <si>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</si>
  <si>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</si>
  <si>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</si>
  <si>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</si>
  <si>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</si>
  <si>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</si>
  <si>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</si>
  <si>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</si>
  <si>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</si>
  <si>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</si>
  <si>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</si>
  <si>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</si>
  <si>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</si>
  <si>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451573111</t>
  </si>
  <si>
    <t>Lože pod potrubí, stoky a drobné objekty v otevřeném výkopu z písku a štěrkopísku do 63 mm</t>
  </si>
  <si>
    <t>m3</t>
  </si>
  <si>
    <t>CS ÚRS 2025 02</t>
  </si>
  <si>
    <t>VV</t>
  </si>
  <si>
    <t>"VZT potrubí k prosklené stěně" 8,69*0,3*0,05</t>
  </si>
  <si>
    <t>Součet</t>
  </si>
  <si>
    <t>6</t>
  </si>
  <si>
    <t>Úpravy povrchů, podlahy a osazování výplní</t>
  </si>
  <si>
    <t>612135101</t>
  </si>
  <si>
    <t>Hrubá výplň rýh maltou jakékoli šířky rýhy ve stěnách</t>
  </si>
  <si>
    <t>m2</t>
  </si>
  <si>
    <t>"elektroinstalace" 10*0,05</t>
  </si>
  <si>
    <t>3</t>
  </si>
  <si>
    <t>612325121</t>
  </si>
  <si>
    <t>Vápenocementová omítka rýh štuková dvouvrstvá ve stěnách, šířky rýhy do 150 mm</t>
  </si>
  <si>
    <t>631312141</t>
  </si>
  <si>
    <t>Doplnění dosavadních mazanin prostým betonem s dodáním hmot, bez potěru, plochy jednotlivě rýh v dosavadních mazaninách</t>
  </si>
  <si>
    <t>8</t>
  </si>
  <si>
    <t>9</t>
  </si>
  <si>
    <t>Ostatní konstrukce a práce, bourání</t>
  </si>
  <si>
    <t>5</t>
  </si>
  <si>
    <t>949101111</t>
  </si>
  <si>
    <t>Lešení pomocné pracovní pro objekty pozemních staveb pro zatížení do 150 kg/m2, o výšce lešeňové podlahy do 1,9 m</t>
  </si>
  <si>
    <t>10</t>
  </si>
  <si>
    <t>971033231</t>
  </si>
  <si>
    <t>Vybourání otvorů ve zdivu základovém nebo nadzákladovém z cihel, tvárnic, příčkovek z cihel pálených na maltu vápennou nebo vápenocementovou plochy do 0,0225 m2, tl. do 150 mm</t>
  </si>
  <si>
    <t>kus</t>
  </si>
  <si>
    <t>"elektroinstalace" 1</t>
  </si>
  <si>
    <t>7</t>
  </si>
  <si>
    <t>971033361</t>
  </si>
  <si>
    <t>Vybourání otvorů ve zdivu základovém nebo nadzákladovém z cihel, tvárnic, příčkovek z cihel pálených na maltu vápennou nebo vápenocementovou plochy do 0,09 m2, tl. do 600 mm</t>
  </si>
  <si>
    <t>14</t>
  </si>
  <si>
    <t>"prostupy pro VZT protrubí odvětrání prosklené stěny" 2</t>
  </si>
  <si>
    <t>974042587</t>
  </si>
  <si>
    <t>Vysekání rýh v betonové nebo jiné monolitické dlažbě s betonovým podkladem do hl. 250 mm a šířky do 300 mm</t>
  </si>
  <si>
    <t>m</t>
  </si>
  <si>
    <t>16</t>
  </si>
  <si>
    <t>"VZT potrubí k odvětrání prosklené stěny" 8,69</t>
  </si>
  <si>
    <t>974082113</t>
  </si>
  <si>
    <t>Vysekání rýh pro ploché vodiče v omítce vápenné nebo vápenocementové stěn, šířky do 50 mm</t>
  </si>
  <si>
    <t>18</t>
  </si>
  <si>
    <t>"elektroinstalace" 10</t>
  </si>
  <si>
    <t>997</t>
  </si>
  <si>
    <t>Doprava suti a vybouraných hmot</t>
  </si>
  <si>
    <t>997013211</t>
  </si>
  <si>
    <t>Vnitrostaveništní doprava suti a vybouraných hmot vodorovně do 50 m s naložením ručně pro budovy a haly výšky do 6 m</t>
  </si>
  <si>
    <t>t</t>
  </si>
  <si>
    <t>20</t>
  </si>
  <si>
    <t>11</t>
  </si>
  <si>
    <t>997013501</t>
  </si>
  <si>
    <t>Odvoz suti a vybouraných hmot na skládku nebo meziskládku se složením, na vzdálenost do 1 km</t>
  </si>
  <si>
    <t>22</t>
  </si>
  <si>
    <t>997013509</t>
  </si>
  <si>
    <t>Odvoz suti a vybouraných hmot na skládku nebo meziskládku se složením, na vzdálenost Příplatek k ceně za každý další započatý 1 km přes 1 km</t>
  </si>
  <si>
    <t>24</t>
  </si>
  <si>
    <t>1,656*10 "Přepočtené koeficientem množství</t>
  </si>
  <si>
    <t>13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</si>
  <si>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</si>
  <si>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</si>
  <si>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26</t>
  </si>
  <si>
    <t>PSV</t>
  </si>
  <si>
    <t>Práce a dodávky PSV</t>
  </si>
  <si>
    <t>713</t>
  </si>
  <si>
    <t>Izolace tepelné</t>
  </si>
  <si>
    <t>713111126</t>
  </si>
  <si>
    <t>Montáž izolace tepelné spodem stropů lepením bodově rohoží, pásů, dílců, desek foyer</t>
  </si>
  <si>
    <t>28</t>
  </si>
  <si>
    <t>15</t>
  </si>
  <si>
    <t>M</t>
  </si>
  <si>
    <t>63148011</t>
  </si>
  <si>
    <t>deska tepelně izolační minerální univerzální λ=0,038-0,039 tl 200mm foyer</t>
  </si>
  <si>
    <t>32</t>
  </si>
  <si>
    <t>30</t>
  </si>
  <si>
    <t>92*1,1 "Přepočtené koeficientem množství</t>
  </si>
  <si>
    <t>998713112</t>
  </si>
  <si>
    <t>Přesun hmot tonážní pro izolace tepelné s omezením mechanizace v objektech v přes 6 do 12 m</t>
  </si>
  <si>
    <t>741</t>
  </si>
  <si>
    <t>Elektroinstalace - silnoproud</t>
  </si>
  <si>
    <t>17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</si>
  <si>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</si>
  <si>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</si>
  <si>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34</t>
  </si>
  <si>
    <t>34571450</t>
  </si>
  <si>
    <t>krabice pod omítku PVC přístrojová kruhová D 70mm</t>
  </si>
  <si>
    <t>36</t>
  </si>
  <si>
    <t>19</t>
  </si>
  <si>
    <t>741122031</t>
  </si>
  <si>
    <t>Montáž kabelů měděných bez ukončení uložených pod omítku plných kulatých (např. CYKY, CYKFY), počtu a průřezu žil 5x1,5 až 2,5 mm2</t>
  </si>
  <si>
    <t>38</t>
  </si>
  <si>
    <t>34111090</t>
  </si>
  <si>
    <t>kabel instalační jádro Cu plné izolace PVC plášť PVC 450/750V (CYKY) 5x1,5mm2</t>
  </si>
  <si>
    <t>40</t>
  </si>
  <si>
    <t>8,69565217391304*1,15 "Přepočtené koeficientem množství</t>
  </si>
  <si>
    <t>741310001</t>
  </si>
  <si>
    <t>Montáž spínačů jedno nebo dvoupólových nástěnných se zapojením vodičů, pro prostředí normální spínačů, řazení 1-jednopólových</t>
  </si>
  <si>
    <t>42</t>
  </si>
  <si>
    <t>34535015</t>
  </si>
  <si>
    <t>spínač nástěnný jednopólový, řazení 1, IP44, šroubové svorky</t>
  </si>
  <si>
    <t>44</t>
  </si>
  <si>
    <t>23</t>
  </si>
  <si>
    <t>998741311</t>
  </si>
  <si>
    <t>Přesun hmot pro silnoproud stanovený procentní sazbou (%) z ceny vodorovná dopravní vzdálenost do 50 m ruční (bez užití mechanizace) v objektech výšky do 6 m</t>
  </si>
  <si>
    <t>%</t>
  </si>
  <si>
    <t>46</t>
  </si>
  <si>
    <t>751</t>
  </si>
  <si>
    <t>Vzduchotechnika</t>
  </si>
  <si>
    <t>751-17300R01</t>
  </si>
  <si>
    <t>Potrubí z trub PVC SN4 svodné (ležaté) DN 160</t>
  </si>
  <si>
    <t>48</t>
  </si>
  <si>
    <t>"potrubí k odvětrání prosklené stěny" 9,9</t>
  </si>
  <si>
    <t>25</t>
  </si>
  <si>
    <t>751133012</t>
  </si>
  <si>
    <t>Montáž ventilátoru diagonálního nízkotlakého potrubního nevýbušného, průměru přes 100 do 200 mm</t>
  </si>
  <si>
    <t>50</t>
  </si>
  <si>
    <t>42914526</t>
  </si>
  <si>
    <t>ventilátor axiální diagonální potrubní tříotáčkový plastový IP44 připojení D 150mm</t>
  </si>
  <si>
    <t>52</t>
  </si>
  <si>
    <t>27</t>
  </si>
  <si>
    <t>751344112</t>
  </si>
  <si>
    <t>Montáž tlumičů hluku pro kruhové potrubí, průměru přes 100 do 200 mm</t>
  </si>
  <si>
    <t>54</t>
  </si>
  <si>
    <t>42976203</t>
  </si>
  <si>
    <t>tlumič hluku kruhový Pz, D 150mm, l=500mm</t>
  </si>
  <si>
    <t>56</t>
  </si>
  <si>
    <t>29</t>
  </si>
  <si>
    <t>751398012</t>
  </si>
  <si>
    <t>Montáž ostatních zařízení větrací mřížky na kruhové potrubí, průměru přes 100 do 200 mm</t>
  </si>
  <si>
    <t>58</t>
  </si>
  <si>
    <t>"sání VZT pro prosklenou stěnu" 1</t>
  </si>
  <si>
    <t>"výdechy VZT v prosklené stěně" 5</t>
  </si>
  <si>
    <t>42972888</t>
  </si>
  <si>
    <t>mřížka větrací kruhová nerezová se síťkou a krytem D 150mm</t>
  </si>
  <si>
    <t>60</t>
  </si>
  <si>
    <t>31</t>
  </si>
  <si>
    <t>998751211</t>
  </si>
  <si>
    <t>Přesun hmot pro vzduchotechniku stanovený procentní sazbou (%) z ceny vodorovná dopravní vzdálenost do 50 m s omezením mechanizace v objektech výšky do 12 m</t>
  </si>
  <si>
    <t>-342857598</t>
  </si>
  <si>
    <t>763</t>
  </si>
  <si>
    <t>Konstrukce suché výstavby</t>
  </si>
  <si>
    <t>763131751</t>
  </si>
  <si>
    <t>Podhled ze sádrokartonových desek ostatní práce a konstrukce na podhledech ze sádrokartonových desek montáž parotěsné zábrany</t>
  </si>
  <si>
    <t>64</t>
  </si>
  <si>
    <t>33</t>
  </si>
  <si>
    <t>28329012</t>
  </si>
  <si>
    <t>fólie PE vyztužená pro parotěsnou vrstvu (reakce na oheň - třída F) 140g/m2</t>
  </si>
  <si>
    <t>66</t>
  </si>
  <si>
    <t>92*1,1235 "Přepočtené koeficientem množství</t>
  </si>
  <si>
    <t>Pol28</t>
  </si>
  <si>
    <t>Akustický podhled AMF Heradesign superfine Natural 600 x 600, 15 mm</t>
  </si>
  <si>
    <t>68</t>
  </si>
  <si>
    <t>35</t>
  </si>
  <si>
    <t>998763211</t>
  </si>
  <si>
    <t>Přesun hmot procentní pro konstrukce suché výstavby s omezením mechanizace v objektech v přes 6 do 12 m</t>
  </si>
  <si>
    <t>70</t>
  </si>
  <si>
    <t>767</t>
  </si>
  <si>
    <t>Konstrukce zámečnické</t>
  </si>
  <si>
    <t>767114135R</t>
  </si>
  <si>
    <t>Montáž stěn a příček rámových zasklených do zdiva bez požární odolnosti plochy přes 15 m2 O1 4,92*6,56=32,275"</t>
  </si>
  <si>
    <t>72</t>
  </si>
  <si>
    <t>37</t>
  </si>
  <si>
    <t>55341360</t>
  </si>
  <si>
    <t xml:space="preserve">"stěna rámová prosklená fixní Al komaxit dle RAL bez požární odolnosti čiré trojsklo  Uw=max. 0,8 W/m2K exteriér  Poznámka k položce: Profilový systém:  Tepelná izolace: SI Uspořádání uvnitř: Standardní Uspořádání vně: Standardní Povrch RAL Mat: RAL 7016</t>
  </si>
  <si>
    <t>74</t>
  </si>
  <si>
    <t>767114825</t>
  </si>
  <si>
    <t>Demontáž stěn a příček rámových zasklených vnějších plochy přes 15 m2 O1 4,92*6,56=32,275"</t>
  </si>
  <si>
    <t>76</t>
  </si>
  <si>
    <t>39</t>
  </si>
  <si>
    <t>998767212</t>
  </si>
  <si>
    <t>Přesun hmot procentní pro zámečnické konstrukce s omezením mechanizace v objektech v přes 6 do 12 m</t>
  </si>
  <si>
    <t>78</t>
  </si>
  <si>
    <t>771</t>
  </si>
  <si>
    <t>Podlahy z dlaždic foyer</t>
  </si>
  <si>
    <t>635211121</t>
  </si>
  <si>
    <t>Násyp pod podlahy z keramzitu</t>
  </si>
  <si>
    <t>80</t>
  </si>
  <si>
    <t>foyer - výtahová plošina</t>
  </si>
  <si>
    <t>5,00*12,20*0,05-1,60*1,20*0,05</t>
  </si>
  <si>
    <t>41</t>
  </si>
  <si>
    <t>632481212</t>
  </si>
  <si>
    <t>Separační vrstva z asfaltovaného pásu</t>
  </si>
  <si>
    <t>82</t>
  </si>
  <si>
    <t>5,00*12,20-1,60*1,20</t>
  </si>
  <si>
    <t>28376556</t>
  </si>
  <si>
    <t>deska polystyrénová pro snížení kročejového hluku (max. zatížení 6,5 kN/m2) tl 20mm</t>
  </si>
  <si>
    <t>84</t>
  </si>
  <si>
    <t>43</t>
  </si>
  <si>
    <t>631311116</t>
  </si>
  <si>
    <t>Mazanina tl přes 50 do 80 mm z betonu prostého bez zvýšených nároků na prostředí tř. C 25/30</t>
  </si>
  <si>
    <t>86</t>
  </si>
  <si>
    <t>5,00*12,20*0,04-1,60*1,20*0,04</t>
  </si>
  <si>
    <t>631319204</t>
  </si>
  <si>
    <t>Příplatek k mazaninám za přidání ocelových vláken (drátkobeton) pro objemové vyztužení 30 kg/m3</t>
  </si>
  <si>
    <t>88</t>
  </si>
  <si>
    <t>45</t>
  </si>
  <si>
    <t>631319204.1</t>
  </si>
  <si>
    <t>Obvodová dilatace pružnou těsnicí páskou mezi stěnou a mazaninou nebo potěrem v 80 mm</t>
  </si>
  <si>
    <t>90</t>
  </si>
  <si>
    <t>3,80+12,20-2*1,30+12,20</t>
  </si>
  <si>
    <t>771121025</t>
  </si>
  <si>
    <t>Broušení stávajícího podkladu před litím stěrky před pokládkou dlažby</t>
  </si>
  <si>
    <t>92</t>
  </si>
  <si>
    <t>47</t>
  </si>
  <si>
    <t>771111011</t>
  </si>
  <si>
    <t>Vysátí podkladu před pokládkou dlažby</t>
  </si>
  <si>
    <t>94</t>
  </si>
  <si>
    <t>771121011</t>
  </si>
  <si>
    <t>Nátěr penetrační na podlahu</t>
  </si>
  <si>
    <t>96</t>
  </si>
  <si>
    <t>49</t>
  </si>
  <si>
    <t>771151026</t>
  </si>
  <si>
    <t>Samonivelační stěrka podlah pevnosti 30 MPa tl přes 12 do 15 mm</t>
  </si>
  <si>
    <t>98</t>
  </si>
  <si>
    <t>771474113</t>
  </si>
  <si>
    <t>Montáž soklů z dlaždic keramických rovných lepených cementovým flexibilním lepidlem v přes 90 do 120 mm</t>
  </si>
  <si>
    <t>100</t>
  </si>
  <si>
    <t>51</t>
  </si>
  <si>
    <t>59761187</t>
  </si>
  <si>
    <t>sokl keramický mrazuvzdorný povrch hladký/lapovaný tl do 10mm výšky přes 90 do 120mm</t>
  </si>
  <si>
    <t>102</t>
  </si>
  <si>
    <t>771574414</t>
  </si>
  <si>
    <t>Montáž podlah keramických hladkých lepených cementovým flexibilním lepidlem přes 4 do 6 ks/m2</t>
  </si>
  <si>
    <t>104</t>
  </si>
  <si>
    <t>59,08</t>
  </si>
  <si>
    <t>53</t>
  </si>
  <si>
    <t>RMAT0001</t>
  </si>
  <si>
    <t xml:space="preserve">dlažba keramická Rako 30x60 cm  DAKSE801.1</t>
  </si>
  <si>
    <t>106</t>
  </si>
  <si>
    <t>998771212</t>
  </si>
  <si>
    <t>Přesun hmot procentní pro podlahy z dlaždic s omezením mechanizace v objektech v přes 6 do 12 m</t>
  </si>
  <si>
    <t>108</t>
  </si>
  <si>
    <t>787</t>
  </si>
  <si>
    <t>Dokončovací práce - zasklívání</t>
  </si>
  <si>
    <t>55</t>
  </si>
  <si>
    <t>787R1</t>
  </si>
  <si>
    <t>Vysklívání stěn, vitráže (vysklení, zasklení do nové dodané a osazené konstrukce vitrážovými skly) O1 4,92*6,56=32,275"</t>
  </si>
  <si>
    <t>110</t>
  </si>
  <si>
    <t>998787212</t>
  </si>
  <si>
    <t>Přesun hmot procentní pro zasklívání s omezením mechanizace v objektech v přes 6 do 12 m</t>
  </si>
  <si>
    <t>112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</si>
</sst>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260724-2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Rekonstrukce expozice a kinosálu Městského muzea Mariánské Lázně I. ETAPA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25. 3. 2025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40.0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Mariánské Lázně, Ruská 155, 353 01 M. Lázně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Ing. arch. Václav Zůna, Nemocniční 49, 352 01 Aš_x0009__x0009_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>V. Rakyta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16.5" customHeight="1">
      <c r="A95" s="119" t="s">
        <v>83</v>
      </c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'012 - 1. ETEPA foyer, sta...'!J30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86</v>
      </c>
      <c r="AR95" s="126"/>
      <c r="AS95" s="127">
        <v>0</v>
      </c>
      <c r="AT95" s="128">
        <f>ROUND(SUM(AV95:AW95),2)</f>
        <v>0</v>
      </c>
      <c r="AU95" s="129">
        <f>'012 - 1. ETEPA foyer, sta...'!P129</f>
        <v>0</v>
      </c>
      <c r="AV95" s="128">
        <f>'012 - 1. ETEPA foyer, sta...'!J33</f>
        <v>0</v>
      </c>
      <c r="AW95" s="128">
        <f>'012 - 1. ETEPA foyer, sta...'!J34</f>
        <v>0</v>
      </c>
      <c r="AX95" s="128">
        <f>'012 - 1. ETEPA foyer, sta...'!J35</f>
        <v>0</v>
      </c>
      <c r="AY95" s="128">
        <f>'012 - 1. ETEPA foyer, sta...'!J36</f>
        <v>0</v>
      </c>
      <c r="AZ95" s="128">
        <f>'012 - 1. ETEPA foyer, sta...'!F33</f>
        <v>0</v>
      </c>
      <c r="BA95" s="128">
        <f>'012 - 1. ETEPA foyer, sta...'!F34</f>
        <v>0</v>
      </c>
      <c r="BB95" s="128">
        <f>'012 - 1. ETEPA foyer, sta...'!F35</f>
        <v>0</v>
      </c>
      <c r="BC95" s="128">
        <f>'012 - 1. ETEPA foyer, sta...'!F36</f>
        <v>0</v>
      </c>
      <c r="BD95" s="130">
        <f>'012 - 1. ETEPA foyer, sta...'!F37</f>
        <v>0</v>
      </c>
      <c r="BE95" s="7"/>
      <c r="BT95" s="131" t="s">
        <v>87</v>
      </c>
      <c r="BV95" s="131" t="s">
        <v>81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3wI+BHeWTW/L4LyXzBydDqYzQDuge5lmKi3TwSbLTbDsBHGUkuFZ5NxbYySO4tlTEcSizeFbm25o7Pqur1dwgw==" hashValue="2Sz8RpmY0yUCsFkOU7QoPIpKbJNK6y2Gy98lvVIwvcSEvDE77uLv02ciHzm7If8alzNNiVYcLAoUe8rlNo6fA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2 - 1. ETEPA foyer, st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89</v>
      </c>
    </row>
    <row r="4" s="1" customFormat="1" ht="24.96" customHeight="1">
      <c r="B4" s="20"/>
      <c r="D4" s="134" t="s">
        <v>90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26.25" customHeight="1">
      <c r="B7" s="20"/>
      <c r="E7" s="137" t="str">
        <f>'Rekapitulace stavby'!K6</f>
        <v>Rekonstrukce expozice a kinosálu Městského muzea Mariánské Lázně I. ETAPA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25. 3. 2025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27</v>
      </c>
      <c r="F15" s="38"/>
      <c r="G15" s="38"/>
      <c r="H15" s="38"/>
      <c r="I15" s="136" t="s">
        <v>28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29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31</v>
      </c>
      <c r="E20" s="38"/>
      <c r="F20" s="38"/>
      <c r="G20" s="38"/>
      <c r="H20" s="38"/>
      <c r="I20" s="136" t="s">
        <v>25</v>
      </c>
      <c r="J20" s="139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33</v>
      </c>
      <c r="F21" s="38"/>
      <c r="G21" s="38"/>
      <c r="H21" s="38"/>
      <c r="I21" s="136" t="s">
        <v>28</v>
      </c>
      <c r="J21" s="139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36</v>
      </c>
      <c r="E23" s="38"/>
      <c r="F23" s="38"/>
      <c r="G23" s="38"/>
      <c r="H23" s="38"/>
      <c r="I23" s="136" t="s">
        <v>25</v>
      </c>
      <c r="J23" s="139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37</v>
      </c>
      <c r="F24" s="38"/>
      <c r="G24" s="38"/>
      <c r="H24" s="38"/>
      <c r="I24" s="136" t="s">
        <v>28</v>
      </c>
      <c r="J24" s="139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39</v>
      </c>
      <c r="E30" s="38"/>
      <c r="F30" s="38"/>
      <c r="G30" s="38"/>
      <c r="H30" s="38"/>
      <c r="I30" s="38"/>
      <c r="J30" s="147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41</v>
      </c>
      <c r="G32" s="38"/>
      <c r="H32" s="38"/>
      <c r="I32" s="148" t="s">
        <v>40</v>
      </c>
      <c r="J32" s="148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43</v>
      </c>
      <c r="E33" s="136" t="s">
        <v>44</v>
      </c>
      <c r="F33" s="150">
        <f>ROUND((SUM(BE129:BE261)),  2)</f>
        <v>0</v>
      </c>
      <c r="G33" s="38"/>
      <c r="H33" s="38"/>
      <c r="I33" s="151">
        <v>0.20999999999999999</v>
      </c>
      <c r="J33" s="150">
        <f>ROUND(((SUM(BE129:BE261))*I33),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45</v>
      </c>
      <c r="F34" s="150">
        <f>ROUND((SUM(BF129:BF261)),  2)</f>
        <v>0</v>
      </c>
      <c r="G34" s="38"/>
      <c r="H34" s="38"/>
      <c r="I34" s="151">
        <v>0.12</v>
      </c>
      <c r="J34" s="150">
        <f>ROUND(((SUM(BF129:BF261))*I34),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46</v>
      </c>
      <c r="F35" s="150">
        <f>ROUND((SUM(BG129:BG261)),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47</v>
      </c>
      <c r="F36" s="150">
        <f>ROUND((SUM(BH129:BH261)),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48</v>
      </c>
      <c r="F37" s="150">
        <f>ROUND((SUM(BI129:BI261)),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52</v>
      </c>
      <c r="E50" s="160"/>
      <c r="F50" s="160"/>
      <c r="G50" s="159" t="s">
        <v>53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54</v>
      </c>
      <c r="E61" s="162"/>
      <c r="F61" s="163" t="s">
        <v>55</v>
      </c>
      <c r="G61" s="161" t="s">
        <v>54</v>
      </c>
      <c r="H61" s="162"/>
      <c r="I61" s="162"/>
      <c r="J61" s="164" t="s">
        <v>55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56</v>
      </c>
      <c r="E65" s="165"/>
      <c r="F65" s="165"/>
      <c r="G65" s="159" t="s">
        <v>57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54</v>
      </c>
      <c r="E76" s="162"/>
      <c r="F76" s="163" t="s">
        <v>55</v>
      </c>
      <c r="G76" s="161" t="s">
        <v>54</v>
      </c>
      <c r="H76" s="162"/>
      <c r="I76" s="162"/>
      <c r="J76" s="164" t="s">
        <v>55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26.25" customHeight="1">
      <c r="A85" s="38"/>
      <c r="B85" s="39"/>
      <c r="C85" s="40"/>
      <c r="D85" s="40"/>
      <c r="E85" s="170" t="str">
        <f>E7</f>
        <v>Rekonstrukce expozice a kinosálu Městského muzea Mariánské Lázně 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012 - 1. ETEPA foyer, stavební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25. 3. 2025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Město Mariánské Lázně, Ruská 155, 353 01 M. Lázně</v>
      </c>
      <c r="G91" s="40"/>
      <c r="H91" s="40"/>
      <c r="I91" s="32" t="s">
        <v>31</v>
      </c>
      <c r="J91" s="36" t="str">
        <f>E21</f>
        <v>Ing. arch. Václav Zůna, Nemocniční 49, 352 01 Aš_x0009__x0009_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V. Rakyta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1" t="s">
        <v>94</v>
      </c>
      <c r="D94" s="172"/>
      <c r="E94" s="172"/>
      <c r="F94" s="172"/>
      <c r="G94" s="172"/>
      <c r="H94" s="172"/>
      <c r="I94" s="172"/>
      <c r="J94" s="173" t="s">
        <v>95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4" t="s">
        <v>96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hidden="1" s="9" customFormat="1" ht="24.96" customHeight="1">
      <c r="A97" s="9"/>
      <c r="B97" s="175"/>
      <c r="C97" s="176"/>
      <c r="D97" s="177" t="s">
        <v>98</v>
      </c>
      <c r="E97" s="178"/>
      <c r="F97" s="178"/>
      <c r="G97" s="178"/>
      <c r="H97" s="178"/>
      <c r="I97" s="178"/>
      <c r="J97" s="179">
        <f>J130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1"/>
      <c r="C98" s="182"/>
      <c r="D98" s="183" t="s">
        <v>99</v>
      </c>
      <c r="E98" s="184"/>
      <c r="F98" s="184"/>
      <c r="G98" s="184"/>
      <c r="H98" s="184"/>
      <c r="I98" s="184"/>
      <c r="J98" s="185">
        <f>J131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1"/>
      <c r="C99" s="182"/>
      <c r="D99" s="183" t="s">
        <v>100</v>
      </c>
      <c r="E99" s="184"/>
      <c r="F99" s="184"/>
      <c r="G99" s="184"/>
      <c r="H99" s="184"/>
      <c r="I99" s="184"/>
      <c r="J99" s="185">
        <f>J135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1"/>
      <c r="C100" s="182"/>
      <c r="D100" s="183" t="s">
        <v>101</v>
      </c>
      <c r="E100" s="184"/>
      <c r="F100" s="184"/>
      <c r="G100" s="184"/>
      <c r="H100" s="184"/>
      <c r="I100" s="184"/>
      <c r="J100" s="185">
        <f>J143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1"/>
      <c r="C101" s="182"/>
      <c r="D101" s="183" t="s">
        <v>102</v>
      </c>
      <c r="E101" s="184"/>
      <c r="F101" s="184"/>
      <c r="G101" s="184"/>
      <c r="H101" s="184"/>
      <c r="I101" s="184"/>
      <c r="J101" s="185">
        <f>J157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5"/>
      <c r="C102" s="176"/>
      <c r="D102" s="177" t="s">
        <v>103</v>
      </c>
      <c r="E102" s="178"/>
      <c r="F102" s="178"/>
      <c r="G102" s="178"/>
      <c r="H102" s="178"/>
      <c r="I102" s="178"/>
      <c r="J102" s="179">
        <f>J164</f>
        <v>0</v>
      </c>
      <c r="K102" s="176"/>
      <c r="L102" s="18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81"/>
      <c r="C103" s="182"/>
      <c r="D103" s="183" t="s">
        <v>104</v>
      </c>
      <c r="E103" s="184"/>
      <c r="F103" s="184"/>
      <c r="G103" s="184"/>
      <c r="H103" s="184"/>
      <c r="I103" s="184"/>
      <c r="J103" s="185">
        <f>J165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1"/>
      <c r="C104" s="182"/>
      <c r="D104" s="183" t="s">
        <v>105</v>
      </c>
      <c r="E104" s="184"/>
      <c r="F104" s="184"/>
      <c r="G104" s="184"/>
      <c r="H104" s="184"/>
      <c r="I104" s="184"/>
      <c r="J104" s="185">
        <f>J171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1"/>
      <c r="C105" s="182"/>
      <c r="D105" s="183" t="s">
        <v>106</v>
      </c>
      <c r="E105" s="184"/>
      <c r="F105" s="184"/>
      <c r="G105" s="184"/>
      <c r="H105" s="184"/>
      <c r="I105" s="184"/>
      <c r="J105" s="185">
        <f>J181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1"/>
      <c r="C106" s="182"/>
      <c r="D106" s="183" t="s">
        <v>107</v>
      </c>
      <c r="E106" s="184"/>
      <c r="F106" s="184"/>
      <c r="G106" s="184"/>
      <c r="H106" s="184"/>
      <c r="I106" s="184"/>
      <c r="J106" s="185">
        <f>J195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1"/>
      <c r="C107" s="182"/>
      <c r="D107" s="183" t="s">
        <v>108</v>
      </c>
      <c r="E107" s="184"/>
      <c r="F107" s="184"/>
      <c r="G107" s="184"/>
      <c r="H107" s="184"/>
      <c r="I107" s="184"/>
      <c r="J107" s="185">
        <f>J202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1"/>
      <c r="C108" s="182"/>
      <c r="D108" s="183" t="s">
        <v>109</v>
      </c>
      <c r="E108" s="184"/>
      <c r="F108" s="184"/>
      <c r="G108" s="184"/>
      <c r="H108" s="184"/>
      <c r="I108" s="184"/>
      <c r="J108" s="185">
        <f>J207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1"/>
      <c r="C109" s="182"/>
      <c r="D109" s="183" t="s">
        <v>110</v>
      </c>
      <c r="E109" s="184"/>
      <c r="F109" s="184"/>
      <c r="G109" s="184"/>
      <c r="H109" s="184"/>
      <c r="I109" s="184"/>
      <c r="J109" s="185">
        <f>J259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hidden="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hidden="1"/>
    <row r="113" hidden="1"/>
    <row r="114" hidden="1"/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111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6.25" customHeight="1">
      <c r="A119" s="38"/>
      <c r="B119" s="39"/>
      <c r="C119" s="40"/>
      <c r="D119" s="40"/>
      <c r="E119" s="170" t="str">
        <f>E7</f>
        <v>Rekonstrukce expozice a kinosálu Městského muzea Mariánské Lázně I. ETAPA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91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012 - 1. ETEPA foyer, stavební práce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 xml:space="preserve"> </v>
      </c>
      <c r="G123" s="40"/>
      <c r="H123" s="40"/>
      <c r="I123" s="32" t="s">
        <v>22</v>
      </c>
      <c r="J123" s="79" t="str">
        <f>IF(J12="","",J12)</f>
        <v>25. 3. 2025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40.05" customHeight="1">
      <c r="A125" s="38"/>
      <c r="B125" s="39"/>
      <c r="C125" s="32" t="s">
        <v>24</v>
      </c>
      <c r="D125" s="40"/>
      <c r="E125" s="40"/>
      <c r="F125" s="27" t="str">
        <f>E15</f>
        <v>Město Mariánské Lázně, Ruská 155, 353 01 M. Lázně</v>
      </c>
      <c r="G125" s="40"/>
      <c r="H125" s="40"/>
      <c r="I125" s="32" t="s">
        <v>31</v>
      </c>
      <c r="J125" s="36" t="str">
        <f>E21</f>
        <v>Ing. arch. Václav Zůna, Nemocniční 49, 352 01 Aš_x0009__x0009_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29</v>
      </c>
      <c r="D126" s="40"/>
      <c r="E126" s="40"/>
      <c r="F126" s="27" t="str">
        <f>IF(E18="","",E18)</f>
        <v>Vyplň údaj</v>
      </c>
      <c r="G126" s="40"/>
      <c r="H126" s="40"/>
      <c r="I126" s="32" t="s">
        <v>36</v>
      </c>
      <c r="J126" s="36" t="str">
        <f>E24</f>
        <v>V. Rakyta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87"/>
      <c r="B128" s="188"/>
      <c r="C128" s="189" t="s">
        <v>112</v>
      </c>
      <c r="D128" s="190" t="s">
        <v>64</v>
      </c>
      <c r="E128" s="190" t="s">
        <v>60</v>
      </c>
      <c r="F128" s="190" t="s">
        <v>61</v>
      </c>
      <c r="G128" s="190" t="s">
        <v>113</v>
      </c>
      <c r="H128" s="190" t="s">
        <v>114</v>
      </c>
      <c r="I128" s="190" t="s">
        <v>115</v>
      </c>
      <c r="J128" s="190" t="s">
        <v>95</v>
      </c>
      <c r="K128" s="191" t="s">
        <v>116</v>
      </c>
      <c r="L128" s="192"/>
      <c r="M128" s="100" t="s">
        <v>1</v>
      </c>
      <c r="N128" s="101" t="s">
        <v>43</v>
      </c>
      <c r="O128" s="101" t="s">
        <v>117</v>
      </c>
      <c r="P128" s="101" t="s">
        <v>118</v>
      </c>
      <c r="Q128" s="101" t="s">
        <v>119</v>
      </c>
      <c r="R128" s="101" t="s">
        <v>120</v>
      </c>
      <c r="S128" s="101" t="s">
        <v>121</v>
      </c>
      <c r="T128" s="102" t="s">
        <v>122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</row>
    <row r="129" s="2" customFormat="1" ht="22.8" customHeight="1">
      <c r="A129" s="38"/>
      <c r="B129" s="39"/>
      <c r="C129" s="107" t="s">
        <v>123</v>
      </c>
      <c r="D129" s="40"/>
      <c r="E129" s="40"/>
      <c r="F129" s="40"/>
      <c r="G129" s="40"/>
      <c r="H129" s="40"/>
      <c r="I129" s="40"/>
      <c r="J129" s="193">
        <f>BK129</f>
        <v>0</v>
      </c>
      <c r="K129" s="40"/>
      <c r="L129" s="44"/>
      <c r="M129" s="103"/>
      <c r="N129" s="194"/>
      <c r="O129" s="104"/>
      <c r="P129" s="195">
        <f>P130+P164</f>
        <v>0</v>
      </c>
      <c r="Q129" s="104"/>
      <c r="R129" s="195">
        <f>R130+R164</f>
        <v>10.929720537839998</v>
      </c>
      <c r="S129" s="104"/>
      <c r="T129" s="196">
        <f>T130+T164</f>
        <v>2.94685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78</v>
      </c>
      <c r="AU129" s="17" t="s">
        <v>97</v>
      </c>
      <c r="BK129" s="197">
        <f>BK130+BK164</f>
        <v>0</v>
      </c>
    </row>
    <row r="130" s="12" customFormat="1" ht="25.92" customHeight="1">
      <c r="A130" s="12"/>
      <c r="B130" s="198"/>
      <c r="C130" s="199"/>
      <c r="D130" s="200" t="s">
        <v>78</v>
      </c>
      <c r="E130" s="201" t="s">
        <v>124</v>
      </c>
      <c r="F130" s="201" t="s">
        <v>125</v>
      </c>
      <c r="G130" s="199"/>
      <c r="H130" s="199"/>
      <c r="I130" s="202"/>
      <c r="J130" s="203">
        <f>BK130</f>
        <v>0</v>
      </c>
      <c r="K130" s="199"/>
      <c r="L130" s="204"/>
      <c r="M130" s="205"/>
      <c r="N130" s="206"/>
      <c r="O130" s="206"/>
      <c r="P130" s="207">
        <f>P131+P135+P143+P157</f>
        <v>0</v>
      </c>
      <c r="Q130" s="206"/>
      <c r="R130" s="207">
        <f>R131+R135+R143+R157</f>
        <v>0.62095820000000002</v>
      </c>
      <c r="S130" s="206"/>
      <c r="T130" s="208">
        <f>T131+T135+T143+T157</f>
        <v>1.65585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87</v>
      </c>
      <c r="AT130" s="210" t="s">
        <v>78</v>
      </c>
      <c r="AU130" s="210" t="s">
        <v>79</v>
      </c>
      <c r="AY130" s="209" t="s">
        <v>126</v>
      </c>
      <c r="BK130" s="211">
        <f>BK131+BK135+BK143+BK157</f>
        <v>0</v>
      </c>
    </row>
    <row r="131" s="12" customFormat="1" ht="22.8" customHeight="1">
      <c r="A131" s="12"/>
      <c r="B131" s="198"/>
      <c r="C131" s="199"/>
      <c r="D131" s="200" t="s">
        <v>78</v>
      </c>
      <c r="E131" s="212" t="s">
        <v>127</v>
      </c>
      <c r="F131" s="212" t="s">
        <v>128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SUM(P132:P134)</f>
        <v>0</v>
      </c>
      <c r="Q131" s="206"/>
      <c r="R131" s="207">
        <f>SUM(R132:R134)</f>
        <v>0.24580010000000002</v>
      </c>
      <c r="S131" s="206"/>
      <c r="T131" s="208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87</v>
      </c>
      <c r="AT131" s="210" t="s">
        <v>78</v>
      </c>
      <c r="AU131" s="210" t="s">
        <v>87</v>
      </c>
      <c r="AY131" s="209" t="s">
        <v>126</v>
      </c>
      <c r="BK131" s="211">
        <f>SUM(BK132:BK134)</f>
        <v>0</v>
      </c>
    </row>
    <row r="132" s="2" customFormat="1" ht="33" customHeight="1">
      <c r="A132" s="38"/>
      <c r="B132" s="39"/>
      <c r="C132" s="214" t="s">
        <v>87</v>
      </c>
      <c r="D132" s="214" t="s">
        <v>129</v>
      </c>
      <c r="E132" s="215" t="s">
        <v>130</v>
      </c>
      <c r="F132" s="216" t="s">
        <v>131</v>
      </c>
      <c r="G132" s="217" t="s">
        <v>132</v>
      </c>
      <c r="H132" s="218">
        <v>0.13</v>
      </c>
      <c r="I132" s="219"/>
      <c r="J132" s="220">
        <f>ROUND(I132*H132,2)</f>
        <v>0</v>
      </c>
      <c r="K132" s="216" t="s">
        <v>133</v>
      </c>
      <c r="L132" s="44"/>
      <c r="M132" s="221" t="s">
        <v>1</v>
      </c>
      <c r="N132" s="222" t="s">
        <v>44</v>
      </c>
      <c r="O132" s="91"/>
      <c r="P132" s="223">
        <f>O132*H132</f>
        <v>0</v>
      </c>
      <c r="Q132" s="223">
        <v>1.8907700000000001</v>
      </c>
      <c r="R132" s="223">
        <f>Q132*H132</f>
        <v>0.24580010000000002</v>
      </c>
      <c r="S132" s="223">
        <v>0</v>
      </c>
      <c r="T132" s="22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5" t="s">
        <v>127</v>
      </c>
      <c r="AT132" s="225" t="s">
        <v>129</v>
      </c>
      <c r="AU132" s="225" t="s">
        <v>89</v>
      </c>
      <c r="AY132" s="17" t="s">
        <v>126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7" t="s">
        <v>87</v>
      </c>
      <c r="BK132" s="226">
        <f>ROUND(I132*H132,2)</f>
        <v>0</v>
      </c>
      <c r="BL132" s="17" t="s">
        <v>127</v>
      </c>
      <c r="BM132" s="225" t="s">
        <v>89</v>
      </c>
    </row>
    <row r="133" s="13" customFormat="1">
      <c r="A133" s="13"/>
      <c r="B133" s="227"/>
      <c r="C133" s="228"/>
      <c r="D133" s="229" t="s">
        <v>134</v>
      </c>
      <c r="E133" s="230" t="s">
        <v>1</v>
      </c>
      <c r="F133" s="231" t="s">
        <v>135</v>
      </c>
      <c r="G133" s="228"/>
      <c r="H133" s="232">
        <v>0.13</v>
      </c>
      <c r="I133" s="233"/>
      <c r="J133" s="228"/>
      <c r="K133" s="228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134</v>
      </c>
      <c r="AU133" s="238" t="s">
        <v>89</v>
      </c>
      <c r="AV133" s="13" t="s">
        <v>89</v>
      </c>
      <c r="AW133" s="13" t="s">
        <v>35</v>
      </c>
      <c r="AX133" s="13" t="s">
        <v>79</v>
      </c>
      <c r="AY133" s="238" t="s">
        <v>126</v>
      </c>
    </row>
    <row r="134" s="14" customFormat="1">
      <c r="A134" s="14"/>
      <c r="B134" s="239"/>
      <c r="C134" s="240"/>
      <c r="D134" s="229" t="s">
        <v>134</v>
      </c>
      <c r="E134" s="241" t="s">
        <v>1</v>
      </c>
      <c r="F134" s="242" t="s">
        <v>136</v>
      </c>
      <c r="G134" s="240"/>
      <c r="H134" s="243">
        <v>0.13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9" t="s">
        <v>134</v>
      </c>
      <c r="AU134" s="249" t="s">
        <v>89</v>
      </c>
      <c r="AV134" s="14" t="s">
        <v>127</v>
      </c>
      <c r="AW134" s="14" t="s">
        <v>35</v>
      </c>
      <c r="AX134" s="14" t="s">
        <v>87</v>
      </c>
      <c r="AY134" s="249" t="s">
        <v>126</v>
      </c>
    </row>
    <row r="135" s="12" customFormat="1" ht="22.8" customHeight="1">
      <c r="A135" s="12"/>
      <c r="B135" s="198"/>
      <c r="C135" s="199"/>
      <c r="D135" s="200" t="s">
        <v>78</v>
      </c>
      <c r="E135" s="212" t="s">
        <v>137</v>
      </c>
      <c r="F135" s="212" t="s">
        <v>138</v>
      </c>
      <c r="G135" s="199"/>
      <c r="H135" s="199"/>
      <c r="I135" s="202"/>
      <c r="J135" s="213">
        <f>BK135</f>
        <v>0</v>
      </c>
      <c r="K135" s="199"/>
      <c r="L135" s="204"/>
      <c r="M135" s="205"/>
      <c r="N135" s="206"/>
      <c r="O135" s="206"/>
      <c r="P135" s="207">
        <f>SUM(P136:P142)</f>
        <v>0</v>
      </c>
      <c r="Q135" s="206"/>
      <c r="R135" s="207">
        <f>SUM(R136:R142)</f>
        <v>0.37515809999999999</v>
      </c>
      <c r="S135" s="206"/>
      <c r="T135" s="208">
        <f>SUM(T136:T142)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87</v>
      </c>
      <c r="AT135" s="210" t="s">
        <v>78</v>
      </c>
      <c r="AU135" s="210" t="s">
        <v>87</v>
      </c>
      <c r="AY135" s="209" t="s">
        <v>126</v>
      </c>
      <c r="BK135" s="211">
        <f>SUM(BK136:BK142)</f>
        <v>0</v>
      </c>
    </row>
    <row r="136" s="2" customFormat="1" ht="21.75" customHeight="1">
      <c r="A136" s="38"/>
      <c r="B136" s="39"/>
      <c r="C136" s="214" t="s">
        <v>89</v>
      </c>
      <c r="D136" s="214" t="s">
        <v>129</v>
      </c>
      <c r="E136" s="215" t="s">
        <v>139</v>
      </c>
      <c r="F136" s="216" t="s">
        <v>140</v>
      </c>
      <c r="G136" s="217" t="s">
        <v>141</v>
      </c>
      <c r="H136" s="218">
        <v>0.5</v>
      </c>
      <c r="I136" s="219"/>
      <c r="J136" s="220">
        <f>ROUND(I136*H136,2)</f>
        <v>0</v>
      </c>
      <c r="K136" s="216" t="s">
        <v>133</v>
      </c>
      <c r="L136" s="44"/>
      <c r="M136" s="221" t="s">
        <v>1</v>
      </c>
      <c r="N136" s="222" t="s">
        <v>44</v>
      </c>
      <c r="O136" s="91"/>
      <c r="P136" s="223">
        <f>O136*H136</f>
        <v>0</v>
      </c>
      <c r="Q136" s="223">
        <v>0.056000000000000001</v>
      </c>
      <c r="R136" s="223">
        <f>Q136*H136</f>
        <v>0.028000000000000001</v>
      </c>
      <c r="S136" s="223">
        <v>0</v>
      </c>
      <c r="T136" s="22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5" t="s">
        <v>127</v>
      </c>
      <c r="AT136" s="225" t="s">
        <v>129</v>
      </c>
      <c r="AU136" s="225" t="s">
        <v>89</v>
      </c>
      <c r="AY136" s="17" t="s">
        <v>126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7" t="s">
        <v>87</v>
      </c>
      <c r="BK136" s="226">
        <f>ROUND(I136*H136,2)</f>
        <v>0</v>
      </c>
      <c r="BL136" s="17" t="s">
        <v>127</v>
      </c>
      <c r="BM136" s="225" t="s">
        <v>127</v>
      </c>
    </row>
    <row r="137" s="13" customFormat="1">
      <c r="A137" s="13"/>
      <c r="B137" s="227"/>
      <c r="C137" s="228"/>
      <c r="D137" s="229" t="s">
        <v>134</v>
      </c>
      <c r="E137" s="230" t="s">
        <v>1</v>
      </c>
      <c r="F137" s="231" t="s">
        <v>142</v>
      </c>
      <c r="G137" s="228"/>
      <c r="H137" s="232">
        <v>0.5</v>
      </c>
      <c r="I137" s="233"/>
      <c r="J137" s="228"/>
      <c r="K137" s="228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134</v>
      </c>
      <c r="AU137" s="238" t="s">
        <v>89</v>
      </c>
      <c r="AV137" s="13" t="s">
        <v>89</v>
      </c>
      <c r="AW137" s="13" t="s">
        <v>35</v>
      </c>
      <c r="AX137" s="13" t="s">
        <v>79</v>
      </c>
      <c r="AY137" s="238" t="s">
        <v>126</v>
      </c>
    </row>
    <row r="138" s="14" customFormat="1">
      <c r="A138" s="14"/>
      <c r="B138" s="239"/>
      <c r="C138" s="240"/>
      <c r="D138" s="229" t="s">
        <v>134</v>
      </c>
      <c r="E138" s="241" t="s">
        <v>1</v>
      </c>
      <c r="F138" s="242" t="s">
        <v>136</v>
      </c>
      <c r="G138" s="240"/>
      <c r="H138" s="243">
        <v>0.5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9" t="s">
        <v>134</v>
      </c>
      <c r="AU138" s="249" t="s">
        <v>89</v>
      </c>
      <c r="AV138" s="14" t="s">
        <v>127</v>
      </c>
      <c r="AW138" s="14" t="s">
        <v>35</v>
      </c>
      <c r="AX138" s="14" t="s">
        <v>87</v>
      </c>
      <c r="AY138" s="249" t="s">
        <v>126</v>
      </c>
    </row>
    <row r="139" s="2" customFormat="1" ht="24.15" customHeight="1">
      <c r="A139" s="38"/>
      <c r="B139" s="39"/>
      <c r="C139" s="214" t="s">
        <v>143</v>
      </c>
      <c r="D139" s="214" t="s">
        <v>129</v>
      </c>
      <c r="E139" s="215" t="s">
        <v>144</v>
      </c>
      <c r="F139" s="216" t="s">
        <v>145</v>
      </c>
      <c r="G139" s="217" t="s">
        <v>141</v>
      </c>
      <c r="H139" s="218">
        <v>0.5</v>
      </c>
      <c r="I139" s="219"/>
      <c r="J139" s="220">
        <f>ROUND(I139*H139,2)</f>
        <v>0</v>
      </c>
      <c r="K139" s="216" t="s">
        <v>133</v>
      </c>
      <c r="L139" s="44"/>
      <c r="M139" s="221" t="s">
        <v>1</v>
      </c>
      <c r="N139" s="222" t="s">
        <v>44</v>
      </c>
      <c r="O139" s="91"/>
      <c r="P139" s="223">
        <f>O139*H139</f>
        <v>0</v>
      </c>
      <c r="Q139" s="223">
        <v>0.043830000000000001</v>
      </c>
      <c r="R139" s="223">
        <f>Q139*H139</f>
        <v>0.021915</v>
      </c>
      <c r="S139" s="223">
        <v>0</v>
      </c>
      <c r="T139" s="22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5" t="s">
        <v>127</v>
      </c>
      <c r="AT139" s="225" t="s">
        <v>129</v>
      </c>
      <c r="AU139" s="225" t="s">
        <v>89</v>
      </c>
      <c r="AY139" s="17" t="s">
        <v>126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7" t="s">
        <v>87</v>
      </c>
      <c r="BK139" s="226">
        <f>ROUND(I139*H139,2)</f>
        <v>0</v>
      </c>
      <c r="BL139" s="17" t="s">
        <v>127</v>
      </c>
      <c r="BM139" s="225" t="s">
        <v>137</v>
      </c>
    </row>
    <row r="140" s="2" customFormat="1" ht="37.8" customHeight="1">
      <c r="A140" s="38"/>
      <c r="B140" s="39"/>
      <c r="C140" s="214" t="s">
        <v>127</v>
      </c>
      <c r="D140" s="214" t="s">
        <v>129</v>
      </c>
      <c r="E140" s="215" t="s">
        <v>146</v>
      </c>
      <c r="F140" s="216" t="s">
        <v>147</v>
      </c>
      <c r="G140" s="217" t="s">
        <v>132</v>
      </c>
      <c r="H140" s="218">
        <v>0.13</v>
      </c>
      <c r="I140" s="219"/>
      <c r="J140" s="220">
        <f>ROUND(I140*H140,2)</f>
        <v>0</v>
      </c>
      <c r="K140" s="216" t="s">
        <v>133</v>
      </c>
      <c r="L140" s="44"/>
      <c r="M140" s="221" t="s">
        <v>1</v>
      </c>
      <c r="N140" s="222" t="s">
        <v>44</v>
      </c>
      <c r="O140" s="91"/>
      <c r="P140" s="223">
        <f>O140*H140</f>
        <v>0</v>
      </c>
      <c r="Q140" s="223">
        <v>2.5018699999999998</v>
      </c>
      <c r="R140" s="223">
        <f>Q140*H140</f>
        <v>0.32524310000000001</v>
      </c>
      <c r="S140" s="223">
        <v>0</v>
      </c>
      <c r="T140" s="22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5" t="s">
        <v>127</v>
      </c>
      <c r="AT140" s="225" t="s">
        <v>129</v>
      </c>
      <c r="AU140" s="225" t="s">
        <v>89</v>
      </c>
      <c r="AY140" s="17" t="s">
        <v>126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7" t="s">
        <v>87</v>
      </c>
      <c r="BK140" s="226">
        <f>ROUND(I140*H140,2)</f>
        <v>0</v>
      </c>
      <c r="BL140" s="17" t="s">
        <v>127</v>
      </c>
      <c r="BM140" s="225" t="s">
        <v>148</v>
      </c>
    </row>
    <row r="141" s="13" customFormat="1">
      <c r="A141" s="13"/>
      <c r="B141" s="227"/>
      <c r="C141" s="228"/>
      <c r="D141" s="229" t="s">
        <v>134</v>
      </c>
      <c r="E141" s="230" t="s">
        <v>1</v>
      </c>
      <c r="F141" s="231" t="s">
        <v>135</v>
      </c>
      <c r="G141" s="228"/>
      <c r="H141" s="232">
        <v>0.13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134</v>
      </c>
      <c r="AU141" s="238" t="s">
        <v>89</v>
      </c>
      <c r="AV141" s="13" t="s">
        <v>89</v>
      </c>
      <c r="AW141" s="13" t="s">
        <v>35</v>
      </c>
      <c r="AX141" s="13" t="s">
        <v>79</v>
      </c>
      <c r="AY141" s="238" t="s">
        <v>126</v>
      </c>
    </row>
    <row r="142" s="14" customFormat="1">
      <c r="A142" s="14"/>
      <c r="B142" s="239"/>
      <c r="C142" s="240"/>
      <c r="D142" s="229" t="s">
        <v>134</v>
      </c>
      <c r="E142" s="241" t="s">
        <v>1</v>
      </c>
      <c r="F142" s="242" t="s">
        <v>136</v>
      </c>
      <c r="G142" s="240"/>
      <c r="H142" s="243">
        <v>0.13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134</v>
      </c>
      <c r="AU142" s="249" t="s">
        <v>89</v>
      </c>
      <c r="AV142" s="14" t="s">
        <v>127</v>
      </c>
      <c r="AW142" s="14" t="s">
        <v>35</v>
      </c>
      <c r="AX142" s="14" t="s">
        <v>87</v>
      </c>
      <c r="AY142" s="249" t="s">
        <v>126</v>
      </c>
    </row>
    <row r="143" s="12" customFormat="1" ht="22.8" customHeight="1">
      <c r="A143" s="12"/>
      <c r="B143" s="198"/>
      <c r="C143" s="199"/>
      <c r="D143" s="200" t="s">
        <v>78</v>
      </c>
      <c r="E143" s="212" t="s">
        <v>149</v>
      </c>
      <c r="F143" s="212" t="s">
        <v>150</v>
      </c>
      <c r="G143" s="199"/>
      <c r="H143" s="199"/>
      <c r="I143" s="202"/>
      <c r="J143" s="213">
        <f>BK143</f>
        <v>0</v>
      </c>
      <c r="K143" s="199"/>
      <c r="L143" s="204"/>
      <c r="M143" s="205"/>
      <c r="N143" s="206"/>
      <c r="O143" s="206"/>
      <c r="P143" s="207">
        <f>SUM(P144:P156)</f>
        <v>0</v>
      </c>
      <c r="Q143" s="206"/>
      <c r="R143" s="207">
        <f>SUM(R144:R156)</f>
        <v>0</v>
      </c>
      <c r="S143" s="206"/>
      <c r="T143" s="208">
        <f>SUM(T144:T156)</f>
        <v>1.65585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87</v>
      </c>
      <c r="AT143" s="210" t="s">
        <v>78</v>
      </c>
      <c r="AU143" s="210" t="s">
        <v>87</v>
      </c>
      <c r="AY143" s="209" t="s">
        <v>126</v>
      </c>
      <c r="BK143" s="211">
        <f>SUM(BK144:BK156)</f>
        <v>0</v>
      </c>
    </row>
    <row r="144" s="2" customFormat="1" ht="37.8" customHeight="1">
      <c r="A144" s="38"/>
      <c r="B144" s="39"/>
      <c r="C144" s="214" t="s">
        <v>151</v>
      </c>
      <c r="D144" s="214" t="s">
        <v>129</v>
      </c>
      <c r="E144" s="215" t="s">
        <v>152</v>
      </c>
      <c r="F144" s="216" t="s">
        <v>153</v>
      </c>
      <c r="G144" s="217" t="s">
        <v>141</v>
      </c>
      <c r="H144" s="218">
        <v>92</v>
      </c>
      <c r="I144" s="219"/>
      <c r="J144" s="220">
        <f>ROUND(I144*H144,2)</f>
        <v>0</v>
      </c>
      <c r="K144" s="216" t="s">
        <v>133</v>
      </c>
      <c r="L144" s="44"/>
      <c r="M144" s="221" t="s">
        <v>1</v>
      </c>
      <c r="N144" s="222" t="s">
        <v>44</v>
      </c>
      <c r="O144" s="91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5" t="s">
        <v>127</v>
      </c>
      <c r="AT144" s="225" t="s">
        <v>129</v>
      </c>
      <c r="AU144" s="225" t="s">
        <v>89</v>
      </c>
      <c r="AY144" s="17" t="s">
        <v>126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7" t="s">
        <v>87</v>
      </c>
      <c r="BK144" s="226">
        <f>ROUND(I144*H144,2)</f>
        <v>0</v>
      </c>
      <c r="BL144" s="17" t="s">
        <v>127</v>
      </c>
      <c r="BM144" s="225" t="s">
        <v>154</v>
      </c>
    </row>
    <row r="145" s="2" customFormat="1" ht="55.5" customHeight="1">
      <c r="A145" s="38"/>
      <c r="B145" s="39"/>
      <c r="C145" s="214" t="s">
        <v>137</v>
      </c>
      <c r="D145" s="214" t="s">
        <v>129</v>
      </c>
      <c r="E145" s="215" t="s">
        <v>155</v>
      </c>
      <c r="F145" s="216" t="s">
        <v>156</v>
      </c>
      <c r="G145" s="217" t="s">
        <v>157</v>
      </c>
      <c r="H145" s="218">
        <v>1</v>
      </c>
      <c r="I145" s="219"/>
      <c r="J145" s="220">
        <f>ROUND(I145*H145,2)</f>
        <v>0</v>
      </c>
      <c r="K145" s="216" t="s">
        <v>133</v>
      </c>
      <c r="L145" s="44"/>
      <c r="M145" s="221" t="s">
        <v>1</v>
      </c>
      <c r="N145" s="222" t="s">
        <v>44</v>
      </c>
      <c r="O145" s="91"/>
      <c r="P145" s="223">
        <f>O145*H145</f>
        <v>0</v>
      </c>
      <c r="Q145" s="223">
        <v>0</v>
      </c>
      <c r="R145" s="223">
        <f>Q145*H145</f>
        <v>0</v>
      </c>
      <c r="S145" s="223">
        <v>0.0040000000000000001</v>
      </c>
      <c r="T145" s="224">
        <f>S145*H145</f>
        <v>0.0040000000000000001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5" t="s">
        <v>127</v>
      </c>
      <c r="AT145" s="225" t="s">
        <v>129</v>
      </c>
      <c r="AU145" s="225" t="s">
        <v>89</v>
      </c>
      <c r="AY145" s="17" t="s">
        <v>126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7" t="s">
        <v>87</v>
      </c>
      <c r="BK145" s="226">
        <f>ROUND(I145*H145,2)</f>
        <v>0</v>
      </c>
      <c r="BL145" s="17" t="s">
        <v>127</v>
      </c>
      <c r="BM145" s="225" t="s">
        <v>8</v>
      </c>
    </row>
    <row r="146" s="13" customFormat="1">
      <c r="A146" s="13"/>
      <c r="B146" s="227"/>
      <c r="C146" s="228"/>
      <c r="D146" s="229" t="s">
        <v>134</v>
      </c>
      <c r="E146" s="230" t="s">
        <v>1</v>
      </c>
      <c r="F146" s="231" t="s">
        <v>158</v>
      </c>
      <c r="G146" s="228"/>
      <c r="H146" s="232">
        <v>1</v>
      </c>
      <c r="I146" s="233"/>
      <c r="J146" s="228"/>
      <c r="K146" s="228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134</v>
      </c>
      <c r="AU146" s="238" t="s">
        <v>89</v>
      </c>
      <c r="AV146" s="13" t="s">
        <v>89</v>
      </c>
      <c r="AW146" s="13" t="s">
        <v>35</v>
      </c>
      <c r="AX146" s="13" t="s">
        <v>79</v>
      </c>
      <c r="AY146" s="238" t="s">
        <v>126</v>
      </c>
    </row>
    <row r="147" s="14" customFormat="1">
      <c r="A147" s="14"/>
      <c r="B147" s="239"/>
      <c r="C147" s="240"/>
      <c r="D147" s="229" t="s">
        <v>134</v>
      </c>
      <c r="E147" s="241" t="s">
        <v>1</v>
      </c>
      <c r="F147" s="242" t="s">
        <v>136</v>
      </c>
      <c r="G147" s="240"/>
      <c r="H147" s="243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9" t="s">
        <v>134</v>
      </c>
      <c r="AU147" s="249" t="s">
        <v>89</v>
      </c>
      <c r="AV147" s="14" t="s">
        <v>127</v>
      </c>
      <c r="AW147" s="14" t="s">
        <v>35</v>
      </c>
      <c r="AX147" s="14" t="s">
        <v>87</v>
      </c>
      <c r="AY147" s="249" t="s">
        <v>126</v>
      </c>
    </row>
    <row r="148" s="2" customFormat="1" ht="55.5" customHeight="1">
      <c r="A148" s="38"/>
      <c r="B148" s="39"/>
      <c r="C148" s="214" t="s">
        <v>159</v>
      </c>
      <c r="D148" s="214" t="s">
        <v>129</v>
      </c>
      <c r="E148" s="215" t="s">
        <v>160</v>
      </c>
      <c r="F148" s="216" t="s">
        <v>161</v>
      </c>
      <c r="G148" s="217" t="s">
        <v>157</v>
      </c>
      <c r="H148" s="218">
        <v>2</v>
      </c>
      <c r="I148" s="219"/>
      <c r="J148" s="220">
        <f>ROUND(I148*H148,2)</f>
        <v>0</v>
      </c>
      <c r="K148" s="216" t="s">
        <v>133</v>
      </c>
      <c r="L148" s="44"/>
      <c r="M148" s="221" t="s">
        <v>1</v>
      </c>
      <c r="N148" s="222" t="s">
        <v>44</v>
      </c>
      <c r="O148" s="91"/>
      <c r="P148" s="223">
        <f>O148*H148</f>
        <v>0</v>
      </c>
      <c r="Q148" s="223">
        <v>0</v>
      </c>
      <c r="R148" s="223">
        <f>Q148*H148</f>
        <v>0</v>
      </c>
      <c r="S148" s="223">
        <v>0.099000000000000005</v>
      </c>
      <c r="T148" s="224">
        <f>S148*H148</f>
        <v>0.19800000000000001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5" t="s">
        <v>127</v>
      </c>
      <c r="AT148" s="225" t="s">
        <v>129</v>
      </c>
      <c r="AU148" s="225" t="s">
        <v>89</v>
      </c>
      <c r="AY148" s="17" t="s">
        <v>126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7" t="s">
        <v>87</v>
      </c>
      <c r="BK148" s="226">
        <f>ROUND(I148*H148,2)</f>
        <v>0</v>
      </c>
      <c r="BL148" s="17" t="s">
        <v>127</v>
      </c>
      <c r="BM148" s="225" t="s">
        <v>162</v>
      </c>
    </row>
    <row r="149" s="13" customFormat="1">
      <c r="A149" s="13"/>
      <c r="B149" s="227"/>
      <c r="C149" s="228"/>
      <c r="D149" s="229" t="s">
        <v>134</v>
      </c>
      <c r="E149" s="230" t="s">
        <v>1</v>
      </c>
      <c r="F149" s="231" t="s">
        <v>163</v>
      </c>
      <c r="G149" s="228"/>
      <c r="H149" s="232">
        <v>2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134</v>
      </c>
      <c r="AU149" s="238" t="s">
        <v>89</v>
      </c>
      <c r="AV149" s="13" t="s">
        <v>89</v>
      </c>
      <c r="AW149" s="13" t="s">
        <v>35</v>
      </c>
      <c r="AX149" s="13" t="s">
        <v>79</v>
      </c>
      <c r="AY149" s="238" t="s">
        <v>126</v>
      </c>
    </row>
    <row r="150" s="14" customFormat="1">
      <c r="A150" s="14"/>
      <c r="B150" s="239"/>
      <c r="C150" s="240"/>
      <c r="D150" s="229" t="s">
        <v>134</v>
      </c>
      <c r="E150" s="241" t="s">
        <v>1</v>
      </c>
      <c r="F150" s="242" t="s">
        <v>136</v>
      </c>
      <c r="G150" s="240"/>
      <c r="H150" s="243">
        <v>2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134</v>
      </c>
      <c r="AU150" s="249" t="s">
        <v>89</v>
      </c>
      <c r="AV150" s="14" t="s">
        <v>127</v>
      </c>
      <c r="AW150" s="14" t="s">
        <v>35</v>
      </c>
      <c r="AX150" s="14" t="s">
        <v>87</v>
      </c>
      <c r="AY150" s="249" t="s">
        <v>126</v>
      </c>
    </row>
    <row r="151" s="2" customFormat="1" ht="37.8" customHeight="1">
      <c r="A151" s="38"/>
      <c r="B151" s="39"/>
      <c r="C151" s="214" t="s">
        <v>148</v>
      </c>
      <c r="D151" s="214" t="s">
        <v>129</v>
      </c>
      <c r="E151" s="215" t="s">
        <v>164</v>
      </c>
      <c r="F151" s="216" t="s">
        <v>165</v>
      </c>
      <c r="G151" s="217" t="s">
        <v>166</v>
      </c>
      <c r="H151" s="218">
        <v>8.6899999999999995</v>
      </c>
      <c r="I151" s="219"/>
      <c r="J151" s="220">
        <f>ROUND(I151*H151,2)</f>
        <v>0</v>
      </c>
      <c r="K151" s="216" t="s">
        <v>133</v>
      </c>
      <c r="L151" s="44"/>
      <c r="M151" s="221" t="s">
        <v>1</v>
      </c>
      <c r="N151" s="222" t="s">
        <v>44</v>
      </c>
      <c r="O151" s="91"/>
      <c r="P151" s="223">
        <f>O151*H151</f>
        <v>0</v>
      </c>
      <c r="Q151" s="223">
        <v>0</v>
      </c>
      <c r="R151" s="223">
        <f>Q151*H151</f>
        <v>0</v>
      </c>
      <c r="S151" s="223">
        <v>0.16500000000000001</v>
      </c>
      <c r="T151" s="224">
        <f>S151*H151</f>
        <v>1.4338500000000001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5" t="s">
        <v>127</v>
      </c>
      <c r="AT151" s="225" t="s">
        <v>129</v>
      </c>
      <c r="AU151" s="225" t="s">
        <v>89</v>
      </c>
      <c r="AY151" s="17" t="s">
        <v>126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7" t="s">
        <v>87</v>
      </c>
      <c r="BK151" s="226">
        <f>ROUND(I151*H151,2)</f>
        <v>0</v>
      </c>
      <c r="BL151" s="17" t="s">
        <v>127</v>
      </c>
      <c r="BM151" s="225" t="s">
        <v>167</v>
      </c>
    </row>
    <row r="152" s="13" customFormat="1">
      <c r="A152" s="13"/>
      <c r="B152" s="227"/>
      <c r="C152" s="228"/>
      <c r="D152" s="229" t="s">
        <v>134</v>
      </c>
      <c r="E152" s="230" t="s">
        <v>1</v>
      </c>
      <c r="F152" s="231" t="s">
        <v>168</v>
      </c>
      <c r="G152" s="228"/>
      <c r="H152" s="232">
        <v>8.6899999999999995</v>
      </c>
      <c r="I152" s="233"/>
      <c r="J152" s="228"/>
      <c r="K152" s="228"/>
      <c r="L152" s="234"/>
      <c r="M152" s="235"/>
      <c r="N152" s="236"/>
      <c r="O152" s="236"/>
      <c r="P152" s="236"/>
      <c r="Q152" s="236"/>
      <c r="R152" s="236"/>
      <c r="S152" s="236"/>
      <c r="T152" s="23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8" t="s">
        <v>134</v>
      </c>
      <c r="AU152" s="238" t="s">
        <v>89</v>
      </c>
      <c r="AV152" s="13" t="s">
        <v>89</v>
      </c>
      <c r="AW152" s="13" t="s">
        <v>35</v>
      </c>
      <c r="AX152" s="13" t="s">
        <v>79</v>
      </c>
      <c r="AY152" s="238" t="s">
        <v>126</v>
      </c>
    </row>
    <row r="153" s="14" customFormat="1">
      <c r="A153" s="14"/>
      <c r="B153" s="239"/>
      <c r="C153" s="240"/>
      <c r="D153" s="229" t="s">
        <v>134</v>
      </c>
      <c r="E153" s="241" t="s">
        <v>1</v>
      </c>
      <c r="F153" s="242" t="s">
        <v>136</v>
      </c>
      <c r="G153" s="240"/>
      <c r="H153" s="243">
        <v>8.6899999999999995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9" t="s">
        <v>134</v>
      </c>
      <c r="AU153" s="249" t="s">
        <v>89</v>
      </c>
      <c r="AV153" s="14" t="s">
        <v>127</v>
      </c>
      <c r="AW153" s="14" t="s">
        <v>35</v>
      </c>
      <c r="AX153" s="14" t="s">
        <v>87</v>
      </c>
      <c r="AY153" s="249" t="s">
        <v>126</v>
      </c>
    </row>
    <row r="154" s="2" customFormat="1" ht="33" customHeight="1">
      <c r="A154" s="38"/>
      <c r="B154" s="39"/>
      <c r="C154" s="214" t="s">
        <v>149</v>
      </c>
      <c r="D154" s="214" t="s">
        <v>129</v>
      </c>
      <c r="E154" s="215" t="s">
        <v>169</v>
      </c>
      <c r="F154" s="216" t="s">
        <v>170</v>
      </c>
      <c r="G154" s="217" t="s">
        <v>166</v>
      </c>
      <c r="H154" s="218">
        <v>10</v>
      </c>
      <c r="I154" s="219"/>
      <c r="J154" s="220">
        <f>ROUND(I154*H154,2)</f>
        <v>0</v>
      </c>
      <c r="K154" s="216" t="s">
        <v>133</v>
      </c>
      <c r="L154" s="44"/>
      <c r="M154" s="221" t="s">
        <v>1</v>
      </c>
      <c r="N154" s="222" t="s">
        <v>44</v>
      </c>
      <c r="O154" s="91"/>
      <c r="P154" s="223">
        <f>O154*H154</f>
        <v>0</v>
      </c>
      <c r="Q154" s="223">
        <v>0</v>
      </c>
      <c r="R154" s="223">
        <f>Q154*H154</f>
        <v>0</v>
      </c>
      <c r="S154" s="223">
        <v>0.002</v>
      </c>
      <c r="T154" s="224">
        <f>S154*H154</f>
        <v>0.02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5" t="s">
        <v>127</v>
      </c>
      <c r="AT154" s="225" t="s">
        <v>129</v>
      </c>
      <c r="AU154" s="225" t="s">
        <v>89</v>
      </c>
      <c r="AY154" s="17" t="s">
        <v>126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7" t="s">
        <v>87</v>
      </c>
      <c r="BK154" s="226">
        <f>ROUND(I154*H154,2)</f>
        <v>0</v>
      </c>
      <c r="BL154" s="17" t="s">
        <v>127</v>
      </c>
      <c r="BM154" s="225" t="s">
        <v>171</v>
      </c>
    </row>
    <row r="155" s="13" customFormat="1">
      <c r="A155" s="13"/>
      <c r="B155" s="227"/>
      <c r="C155" s="228"/>
      <c r="D155" s="229" t="s">
        <v>134</v>
      </c>
      <c r="E155" s="230" t="s">
        <v>1</v>
      </c>
      <c r="F155" s="231" t="s">
        <v>172</v>
      </c>
      <c r="G155" s="228"/>
      <c r="H155" s="232">
        <v>10</v>
      </c>
      <c r="I155" s="233"/>
      <c r="J155" s="228"/>
      <c r="K155" s="228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134</v>
      </c>
      <c r="AU155" s="238" t="s">
        <v>89</v>
      </c>
      <c r="AV155" s="13" t="s">
        <v>89</v>
      </c>
      <c r="AW155" s="13" t="s">
        <v>35</v>
      </c>
      <c r="AX155" s="13" t="s">
        <v>79</v>
      </c>
      <c r="AY155" s="238" t="s">
        <v>126</v>
      </c>
    </row>
    <row r="156" s="14" customFormat="1">
      <c r="A156" s="14"/>
      <c r="B156" s="239"/>
      <c r="C156" s="240"/>
      <c r="D156" s="229" t="s">
        <v>134</v>
      </c>
      <c r="E156" s="241" t="s">
        <v>1</v>
      </c>
      <c r="F156" s="242" t="s">
        <v>136</v>
      </c>
      <c r="G156" s="240"/>
      <c r="H156" s="243">
        <v>10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9" t="s">
        <v>134</v>
      </c>
      <c r="AU156" s="249" t="s">
        <v>89</v>
      </c>
      <c r="AV156" s="14" t="s">
        <v>127</v>
      </c>
      <c r="AW156" s="14" t="s">
        <v>35</v>
      </c>
      <c r="AX156" s="14" t="s">
        <v>87</v>
      </c>
      <c r="AY156" s="249" t="s">
        <v>126</v>
      </c>
    </row>
    <row r="157" s="12" customFormat="1" ht="22.8" customHeight="1">
      <c r="A157" s="12"/>
      <c r="B157" s="198"/>
      <c r="C157" s="199"/>
      <c r="D157" s="200" t="s">
        <v>78</v>
      </c>
      <c r="E157" s="212" t="s">
        <v>173</v>
      </c>
      <c r="F157" s="212" t="s">
        <v>174</v>
      </c>
      <c r="G157" s="199"/>
      <c r="H157" s="199"/>
      <c r="I157" s="202"/>
      <c r="J157" s="213">
        <f>BK157</f>
        <v>0</v>
      </c>
      <c r="K157" s="199"/>
      <c r="L157" s="204"/>
      <c r="M157" s="205"/>
      <c r="N157" s="206"/>
      <c r="O157" s="206"/>
      <c r="P157" s="207">
        <f>SUM(P158:P163)</f>
        <v>0</v>
      </c>
      <c r="Q157" s="206"/>
      <c r="R157" s="207">
        <f>SUM(R158:R163)</f>
        <v>0</v>
      </c>
      <c r="S157" s="206"/>
      <c r="T157" s="208">
        <f>SUM(T158:T163)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9" t="s">
        <v>87</v>
      </c>
      <c r="AT157" s="210" t="s">
        <v>78</v>
      </c>
      <c r="AU157" s="210" t="s">
        <v>87</v>
      </c>
      <c r="AY157" s="209" t="s">
        <v>126</v>
      </c>
      <c r="BK157" s="211">
        <f>SUM(BK158:BK163)</f>
        <v>0</v>
      </c>
    </row>
    <row r="158" s="2" customFormat="1" ht="37.8" customHeight="1">
      <c r="A158" s="38"/>
      <c r="B158" s="39"/>
      <c r="C158" s="214" t="s">
        <v>154</v>
      </c>
      <c r="D158" s="214" t="s">
        <v>129</v>
      </c>
      <c r="E158" s="215" t="s">
        <v>175</v>
      </c>
      <c r="F158" s="216" t="s">
        <v>176</v>
      </c>
      <c r="G158" s="217" t="s">
        <v>177</v>
      </c>
      <c r="H158" s="218">
        <v>1.6559999999999999</v>
      </c>
      <c r="I158" s="219"/>
      <c r="J158" s="220">
        <f>ROUND(I158*H158,2)</f>
        <v>0</v>
      </c>
      <c r="K158" s="216" t="s">
        <v>133</v>
      </c>
      <c r="L158" s="44"/>
      <c r="M158" s="221" t="s">
        <v>1</v>
      </c>
      <c r="N158" s="222" t="s">
        <v>44</v>
      </c>
      <c r="O158" s="91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5" t="s">
        <v>127</v>
      </c>
      <c r="AT158" s="225" t="s">
        <v>129</v>
      </c>
      <c r="AU158" s="225" t="s">
        <v>89</v>
      </c>
      <c r="AY158" s="17" t="s">
        <v>126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7" t="s">
        <v>87</v>
      </c>
      <c r="BK158" s="226">
        <f>ROUND(I158*H158,2)</f>
        <v>0</v>
      </c>
      <c r="BL158" s="17" t="s">
        <v>127</v>
      </c>
      <c r="BM158" s="225" t="s">
        <v>178</v>
      </c>
    </row>
    <row r="159" s="2" customFormat="1" ht="33" customHeight="1">
      <c r="A159" s="38"/>
      <c r="B159" s="39"/>
      <c r="C159" s="214" t="s">
        <v>179</v>
      </c>
      <c r="D159" s="214" t="s">
        <v>129</v>
      </c>
      <c r="E159" s="215" t="s">
        <v>180</v>
      </c>
      <c r="F159" s="216" t="s">
        <v>181</v>
      </c>
      <c r="G159" s="217" t="s">
        <v>177</v>
      </c>
      <c r="H159" s="218">
        <v>1.6559999999999999</v>
      </c>
      <c r="I159" s="219"/>
      <c r="J159" s="220">
        <f>ROUND(I159*H159,2)</f>
        <v>0</v>
      </c>
      <c r="K159" s="216" t="s">
        <v>133</v>
      </c>
      <c r="L159" s="44"/>
      <c r="M159" s="221" t="s">
        <v>1</v>
      </c>
      <c r="N159" s="222" t="s">
        <v>44</v>
      </c>
      <c r="O159" s="91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5" t="s">
        <v>127</v>
      </c>
      <c r="AT159" s="225" t="s">
        <v>129</v>
      </c>
      <c r="AU159" s="225" t="s">
        <v>89</v>
      </c>
      <c r="AY159" s="17" t="s">
        <v>126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7" t="s">
        <v>87</v>
      </c>
      <c r="BK159" s="226">
        <f>ROUND(I159*H159,2)</f>
        <v>0</v>
      </c>
      <c r="BL159" s="17" t="s">
        <v>127</v>
      </c>
      <c r="BM159" s="225" t="s">
        <v>182</v>
      </c>
    </row>
    <row r="160" s="2" customFormat="1" ht="44.25" customHeight="1">
      <c r="A160" s="38"/>
      <c r="B160" s="39"/>
      <c r="C160" s="214" t="s">
        <v>8</v>
      </c>
      <c r="D160" s="214" t="s">
        <v>129</v>
      </c>
      <c r="E160" s="215" t="s">
        <v>183</v>
      </c>
      <c r="F160" s="216" t="s">
        <v>184</v>
      </c>
      <c r="G160" s="217" t="s">
        <v>177</v>
      </c>
      <c r="H160" s="218">
        <v>16.559999999999999</v>
      </c>
      <c r="I160" s="219"/>
      <c r="J160" s="220">
        <f>ROUND(I160*H160,2)</f>
        <v>0</v>
      </c>
      <c r="K160" s="216" t="s">
        <v>133</v>
      </c>
      <c r="L160" s="44"/>
      <c r="M160" s="221" t="s">
        <v>1</v>
      </c>
      <c r="N160" s="222" t="s">
        <v>44</v>
      </c>
      <c r="O160" s="91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5" t="s">
        <v>127</v>
      </c>
      <c r="AT160" s="225" t="s">
        <v>129</v>
      </c>
      <c r="AU160" s="225" t="s">
        <v>89</v>
      </c>
      <c r="AY160" s="17" t="s">
        <v>126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7" t="s">
        <v>87</v>
      </c>
      <c r="BK160" s="226">
        <f>ROUND(I160*H160,2)</f>
        <v>0</v>
      </c>
      <c r="BL160" s="17" t="s">
        <v>127</v>
      </c>
      <c r="BM160" s="225" t="s">
        <v>185</v>
      </c>
    </row>
    <row r="161" s="13" customFormat="1">
      <c r="A161" s="13"/>
      <c r="B161" s="227"/>
      <c r="C161" s="228"/>
      <c r="D161" s="229" t="s">
        <v>134</v>
      </c>
      <c r="E161" s="230" t="s">
        <v>1</v>
      </c>
      <c r="F161" s="231" t="s">
        <v>186</v>
      </c>
      <c r="G161" s="228"/>
      <c r="H161" s="232">
        <v>16.559999999999999</v>
      </c>
      <c r="I161" s="233"/>
      <c r="J161" s="228"/>
      <c r="K161" s="228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134</v>
      </c>
      <c r="AU161" s="238" t="s">
        <v>89</v>
      </c>
      <c r="AV161" s="13" t="s">
        <v>89</v>
      </c>
      <c r="AW161" s="13" t="s">
        <v>35</v>
      </c>
      <c r="AX161" s="13" t="s">
        <v>79</v>
      </c>
      <c r="AY161" s="238" t="s">
        <v>126</v>
      </c>
    </row>
    <row r="162" s="14" customFormat="1">
      <c r="A162" s="14"/>
      <c r="B162" s="239"/>
      <c r="C162" s="240"/>
      <c r="D162" s="229" t="s">
        <v>134</v>
      </c>
      <c r="E162" s="241" t="s">
        <v>1</v>
      </c>
      <c r="F162" s="242" t="s">
        <v>136</v>
      </c>
      <c r="G162" s="240"/>
      <c r="H162" s="243">
        <v>16.559999999999999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9" t="s">
        <v>134</v>
      </c>
      <c r="AU162" s="249" t="s">
        <v>89</v>
      </c>
      <c r="AV162" s="14" t="s">
        <v>127</v>
      </c>
      <c r="AW162" s="14" t="s">
        <v>35</v>
      </c>
      <c r="AX162" s="14" t="s">
        <v>87</v>
      </c>
      <c r="AY162" s="249" t="s">
        <v>126</v>
      </c>
    </row>
    <row r="163" s="2" customFormat="1" ht="55.5" customHeight="1">
      <c r="A163" s="38"/>
      <c r="B163" s="39"/>
      <c r="C163" s="214" t="s">
        <v>187</v>
      </c>
      <c r="D163" s="214" t="s">
        <v>129</v>
      </c>
      <c r="E163" s="215" t="s">
        <v>188</v>
      </c>
      <c r="F163" s="216" t="s">
        <v>189</v>
      </c>
      <c r="G163" s="217" t="s">
        <v>177</v>
      </c>
      <c r="H163" s="218">
        <v>1.6319999999999999</v>
      </c>
      <c r="I163" s="219"/>
      <c r="J163" s="220">
        <f>ROUND(I163*H163,2)</f>
        <v>0</v>
      </c>
      <c r="K163" s="216" t="s">
        <v>133</v>
      </c>
      <c r="L163" s="44"/>
      <c r="M163" s="221" t="s">
        <v>1</v>
      </c>
      <c r="N163" s="222" t="s">
        <v>44</v>
      </c>
      <c r="O163" s="91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5" t="s">
        <v>127</v>
      </c>
      <c r="AT163" s="225" t="s">
        <v>129</v>
      </c>
      <c r="AU163" s="225" t="s">
        <v>89</v>
      </c>
      <c r="AY163" s="17" t="s">
        <v>126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7" t="s">
        <v>87</v>
      </c>
      <c r="BK163" s="226">
        <f>ROUND(I163*H163,2)</f>
        <v>0</v>
      </c>
      <c r="BL163" s="17" t="s">
        <v>127</v>
      </c>
      <c r="BM163" s="225" t="s">
        <v>190</v>
      </c>
    </row>
    <row r="164" s="12" customFormat="1" ht="25.92" customHeight="1">
      <c r="A164" s="12"/>
      <c r="B164" s="198"/>
      <c r="C164" s="199"/>
      <c r="D164" s="200" t="s">
        <v>78</v>
      </c>
      <c r="E164" s="201" t="s">
        <v>191</v>
      </c>
      <c r="F164" s="201" t="s">
        <v>192</v>
      </c>
      <c r="G164" s="199"/>
      <c r="H164" s="199"/>
      <c r="I164" s="202"/>
      <c r="J164" s="203">
        <f>BK164</f>
        <v>0</v>
      </c>
      <c r="K164" s="199"/>
      <c r="L164" s="204"/>
      <c r="M164" s="205"/>
      <c r="N164" s="206"/>
      <c r="O164" s="206"/>
      <c r="P164" s="207">
        <f>P165+P171+P181+P195+P202+P207+P259</f>
        <v>0</v>
      </c>
      <c r="Q164" s="206"/>
      <c r="R164" s="207">
        <f>R165+R171+R181+R195+R202+R207+R259</f>
        <v>10.308762337839998</v>
      </c>
      <c r="S164" s="206"/>
      <c r="T164" s="208">
        <f>T165+T171+T181+T195+T202+T207+T259</f>
        <v>1.2909999999999999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9" t="s">
        <v>89</v>
      </c>
      <c r="AT164" s="210" t="s">
        <v>78</v>
      </c>
      <c r="AU164" s="210" t="s">
        <v>79</v>
      </c>
      <c r="AY164" s="209" t="s">
        <v>126</v>
      </c>
      <c r="BK164" s="211">
        <f>BK165+BK171+BK181+BK195+BK202+BK207+BK259</f>
        <v>0</v>
      </c>
    </row>
    <row r="165" s="12" customFormat="1" ht="22.8" customHeight="1">
      <c r="A165" s="12"/>
      <c r="B165" s="198"/>
      <c r="C165" s="199"/>
      <c r="D165" s="200" t="s">
        <v>78</v>
      </c>
      <c r="E165" s="212" t="s">
        <v>193</v>
      </c>
      <c r="F165" s="212" t="s">
        <v>194</v>
      </c>
      <c r="G165" s="199"/>
      <c r="H165" s="199"/>
      <c r="I165" s="202"/>
      <c r="J165" s="213">
        <f>BK165</f>
        <v>0</v>
      </c>
      <c r="K165" s="199"/>
      <c r="L165" s="204"/>
      <c r="M165" s="205"/>
      <c r="N165" s="206"/>
      <c r="O165" s="206"/>
      <c r="P165" s="207">
        <f>SUM(P166:P170)</f>
        <v>0</v>
      </c>
      <c r="Q165" s="206"/>
      <c r="R165" s="207">
        <f>SUM(R166:R170)</f>
        <v>0.8832000000000001</v>
      </c>
      <c r="S165" s="206"/>
      <c r="T165" s="208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9" t="s">
        <v>89</v>
      </c>
      <c r="AT165" s="210" t="s">
        <v>78</v>
      </c>
      <c r="AU165" s="210" t="s">
        <v>87</v>
      </c>
      <c r="AY165" s="209" t="s">
        <v>126</v>
      </c>
      <c r="BK165" s="211">
        <f>SUM(BK166:BK170)</f>
        <v>0</v>
      </c>
    </row>
    <row r="166" s="2" customFormat="1" ht="24.15" customHeight="1">
      <c r="A166" s="38"/>
      <c r="B166" s="39"/>
      <c r="C166" s="214" t="s">
        <v>162</v>
      </c>
      <c r="D166" s="214" t="s">
        <v>129</v>
      </c>
      <c r="E166" s="215" t="s">
        <v>195</v>
      </c>
      <c r="F166" s="216" t="s">
        <v>196</v>
      </c>
      <c r="G166" s="217" t="s">
        <v>141</v>
      </c>
      <c r="H166" s="218">
        <v>92</v>
      </c>
      <c r="I166" s="219"/>
      <c r="J166" s="220">
        <f>ROUND(I166*H166,2)</f>
        <v>0</v>
      </c>
      <c r="K166" s="216" t="s">
        <v>1</v>
      </c>
      <c r="L166" s="44"/>
      <c r="M166" s="221" t="s">
        <v>1</v>
      </c>
      <c r="N166" s="222" t="s">
        <v>44</v>
      </c>
      <c r="O166" s="91"/>
      <c r="P166" s="223">
        <f>O166*H166</f>
        <v>0</v>
      </c>
      <c r="Q166" s="223">
        <v>0.0030000000000000001</v>
      </c>
      <c r="R166" s="223">
        <f>Q166*H166</f>
        <v>0.27600000000000002</v>
      </c>
      <c r="S166" s="223">
        <v>0</v>
      </c>
      <c r="T166" s="22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5" t="s">
        <v>167</v>
      </c>
      <c r="AT166" s="225" t="s">
        <v>129</v>
      </c>
      <c r="AU166" s="225" t="s">
        <v>89</v>
      </c>
      <c r="AY166" s="17" t="s">
        <v>126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7" t="s">
        <v>87</v>
      </c>
      <c r="BK166" s="226">
        <f>ROUND(I166*H166,2)</f>
        <v>0</v>
      </c>
      <c r="BL166" s="17" t="s">
        <v>167</v>
      </c>
      <c r="BM166" s="225" t="s">
        <v>197</v>
      </c>
    </row>
    <row r="167" s="2" customFormat="1" ht="24.15" customHeight="1">
      <c r="A167" s="38"/>
      <c r="B167" s="39"/>
      <c r="C167" s="250" t="s">
        <v>198</v>
      </c>
      <c r="D167" s="250" t="s">
        <v>199</v>
      </c>
      <c r="E167" s="251" t="s">
        <v>200</v>
      </c>
      <c r="F167" s="252" t="s">
        <v>201</v>
      </c>
      <c r="G167" s="253" t="s">
        <v>141</v>
      </c>
      <c r="H167" s="254">
        <v>101.2</v>
      </c>
      <c r="I167" s="255"/>
      <c r="J167" s="256">
        <f>ROUND(I167*H167,2)</f>
        <v>0</v>
      </c>
      <c r="K167" s="252" t="s">
        <v>1</v>
      </c>
      <c r="L167" s="257"/>
      <c r="M167" s="258" t="s">
        <v>1</v>
      </c>
      <c r="N167" s="259" t="s">
        <v>44</v>
      </c>
      <c r="O167" s="91"/>
      <c r="P167" s="223">
        <f>O167*H167</f>
        <v>0</v>
      </c>
      <c r="Q167" s="223">
        <v>0.0060000000000000001</v>
      </c>
      <c r="R167" s="223">
        <f>Q167*H167</f>
        <v>0.60720000000000007</v>
      </c>
      <c r="S167" s="223">
        <v>0</v>
      </c>
      <c r="T167" s="22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5" t="s">
        <v>202</v>
      </c>
      <c r="AT167" s="225" t="s">
        <v>199</v>
      </c>
      <c r="AU167" s="225" t="s">
        <v>89</v>
      </c>
      <c r="AY167" s="17" t="s">
        <v>126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7" t="s">
        <v>87</v>
      </c>
      <c r="BK167" s="226">
        <f>ROUND(I167*H167,2)</f>
        <v>0</v>
      </c>
      <c r="BL167" s="17" t="s">
        <v>167</v>
      </c>
      <c r="BM167" s="225" t="s">
        <v>203</v>
      </c>
    </row>
    <row r="168" s="13" customFormat="1">
      <c r="A168" s="13"/>
      <c r="B168" s="227"/>
      <c r="C168" s="228"/>
      <c r="D168" s="229" t="s">
        <v>134</v>
      </c>
      <c r="E168" s="230" t="s">
        <v>1</v>
      </c>
      <c r="F168" s="231" t="s">
        <v>204</v>
      </c>
      <c r="G168" s="228"/>
      <c r="H168" s="232">
        <v>101.2</v>
      </c>
      <c r="I168" s="233"/>
      <c r="J168" s="228"/>
      <c r="K168" s="228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134</v>
      </c>
      <c r="AU168" s="238" t="s">
        <v>89</v>
      </c>
      <c r="AV168" s="13" t="s">
        <v>89</v>
      </c>
      <c r="AW168" s="13" t="s">
        <v>35</v>
      </c>
      <c r="AX168" s="13" t="s">
        <v>79</v>
      </c>
      <c r="AY168" s="238" t="s">
        <v>126</v>
      </c>
    </row>
    <row r="169" s="14" customFormat="1">
      <c r="A169" s="14"/>
      <c r="B169" s="239"/>
      <c r="C169" s="240"/>
      <c r="D169" s="229" t="s">
        <v>134</v>
      </c>
      <c r="E169" s="241" t="s">
        <v>1</v>
      </c>
      <c r="F169" s="242" t="s">
        <v>136</v>
      </c>
      <c r="G169" s="240"/>
      <c r="H169" s="243">
        <v>101.2</v>
      </c>
      <c r="I169" s="244"/>
      <c r="J169" s="240"/>
      <c r="K169" s="240"/>
      <c r="L169" s="245"/>
      <c r="M169" s="246"/>
      <c r="N169" s="247"/>
      <c r="O169" s="247"/>
      <c r="P169" s="247"/>
      <c r="Q169" s="247"/>
      <c r="R169" s="247"/>
      <c r="S169" s="247"/>
      <c r="T169" s="24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9" t="s">
        <v>134</v>
      </c>
      <c r="AU169" s="249" t="s">
        <v>89</v>
      </c>
      <c r="AV169" s="14" t="s">
        <v>127</v>
      </c>
      <c r="AW169" s="14" t="s">
        <v>35</v>
      </c>
      <c r="AX169" s="14" t="s">
        <v>87</v>
      </c>
      <c r="AY169" s="249" t="s">
        <v>126</v>
      </c>
    </row>
    <row r="170" s="2" customFormat="1" ht="33" customHeight="1">
      <c r="A170" s="38"/>
      <c r="B170" s="39"/>
      <c r="C170" s="214" t="s">
        <v>167</v>
      </c>
      <c r="D170" s="214" t="s">
        <v>129</v>
      </c>
      <c r="E170" s="215" t="s">
        <v>205</v>
      </c>
      <c r="F170" s="216" t="s">
        <v>206</v>
      </c>
      <c r="G170" s="217" t="s">
        <v>177</v>
      </c>
      <c r="H170" s="218">
        <v>0.82999999999999996</v>
      </c>
      <c r="I170" s="219"/>
      <c r="J170" s="220">
        <f>ROUND(I170*H170,2)</f>
        <v>0</v>
      </c>
      <c r="K170" s="216" t="s">
        <v>1</v>
      </c>
      <c r="L170" s="44"/>
      <c r="M170" s="221" t="s">
        <v>1</v>
      </c>
      <c r="N170" s="222" t="s">
        <v>44</v>
      </c>
      <c r="O170" s="91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5" t="s">
        <v>167</v>
      </c>
      <c r="AT170" s="225" t="s">
        <v>129</v>
      </c>
      <c r="AU170" s="225" t="s">
        <v>89</v>
      </c>
      <c r="AY170" s="17" t="s">
        <v>126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7" t="s">
        <v>87</v>
      </c>
      <c r="BK170" s="226">
        <f>ROUND(I170*H170,2)</f>
        <v>0</v>
      </c>
      <c r="BL170" s="17" t="s">
        <v>167</v>
      </c>
      <c r="BM170" s="225" t="s">
        <v>202</v>
      </c>
    </row>
    <row r="171" s="12" customFormat="1" ht="22.8" customHeight="1">
      <c r="A171" s="12"/>
      <c r="B171" s="198"/>
      <c r="C171" s="199"/>
      <c r="D171" s="200" t="s">
        <v>78</v>
      </c>
      <c r="E171" s="212" t="s">
        <v>207</v>
      </c>
      <c r="F171" s="212" t="s">
        <v>208</v>
      </c>
      <c r="G171" s="199"/>
      <c r="H171" s="199"/>
      <c r="I171" s="202"/>
      <c r="J171" s="213">
        <f>BK171</f>
        <v>0</v>
      </c>
      <c r="K171" s="199"/>
      <c r="L171" s="204"/>
      <c r="M171" s="205"/>
      <c r="N171" s="206"/>
      <c r="O171" s="206"/>
      <c r="P171" s="207">
        <f>SUM(P172:P180)</f>
        <v>0</v>
      </c>
      <c r="Q171" s="206"/>
      <c r="R171" s="207">
        <f>SUM(R172:R180)</f>
        <v>0.0017300000000000002</v>
      </c>
      <c r="S171" s="206"/>
      <c r="T171" s="208">
        <f>SUM(T172:T180)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9" t="s">
        <v>89</v>
      </c>
      <c r="AT171" s="210" t="s">
        <v>78</v>
      </c>
      <c r="AU171" s="210" t="s">
        <v>87</v>
      </c>
      <c r="AY171" s="209" t="s">
        <v>126</v>
      </c>
      <c r="BK171" s="211">
        <f>SUM(BK172:BK180)</f>
        <v>0</v>
      </c>
    </row>
    <row r="172" s="2" customFormat="1" ht="49.05" customHeight="1">
      <c r="A172" s="38"/>
      <c r="B172" s="39"/>
      <c r="C172" s="214" t="s">
        <v>209</v>
      </c>
      <c r="D172" s="214" t="s">
        <v>129</v>
      </c>
      <c r="E172" s="215" t="s">
        <v>210</v>
      </c>
      <c r="F172" s="216" t="s">
        <v>211</v>
      </c>
      <c r="G172" s="217" t="s">
        <v>157</v>
      </c>
      <c r="H172" s="218">
        <v>1</v>
      </c>
      <c r="I172" s="219"/>
      <c r="J172" s="220">
        <f>ROUND(I172*H172,2)</f>
        <v>0</v>
      </c>
      <c r="K172" s="216" t="s">
        <v>133</v>
      </c>
      <c r="L172" s="44"/>
      <c r="M172" s="221" t="s">
        <v>1</v>
      </c>
      <c r="N172" s="222" t="s">
        <v>44</v>
      </c>
      <c r="O172" s="91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5" t="s">
        <v>167</v>
      </c>
      <c r="AT172" s="225" t="s">
        <v>129</v>
      </c>
      <c r="AU172" s="225" t="s">
        <v>89</v>
      </c>
      <c r="AY172" s="17" t="s">
        <v>126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7" t="s">
        <v>87</v>
      </c>
      <c r="BK172" s="226">
        <f>ROUND(I172*H172,2)</f>
        <v>0</v>
      </c>
      <c r="BL172" s="17" t="s">
        <v>167</v>
      </c>
      <c r="BM172" s="225" t="s">
        <v>212</v>
      </c>
    </row>
    <row r="173" s="2" customFormat="1" ht="21.75" customHeight="1">
      <c r="A173" s="38"/>
      <c r="B173" s="39"/>
      <c r="C173" s="250" t="s">
        <v>171</v>
      </c>
      <c r="D173" s="250" t="s">
        <v>199</v>
      </c>
      <c r="E173" s="251" t="s">
        <v>213</v>
      </c>
      <c r="F173" s="252" t="s">
        <v>214</v>
      </c>
      <c r="G173" s="253" t="s">
        <v>157</v>
      </c>
      <c r="H173" s="254">
        <v>1</v>
      </c>
      <c r="I173" s="255"/>
      <c r="J173" s="256">
        <f>ROUND(I173*H173,2)</f>
        <v>0</v>
      </c>
      <c r="K173" s="252" t="s">
        <v>133</v>
      </c>
      <c r="L173" s="257"/>
      <c r="M173" s="258" t="s">
        <v>1</v>
      </c>
      <c r="N173" s="259" t="s">
        <v>44</v>
      </c>
      <c r="O173" s="91"/>
      <c r="P173" s="223">
        <f>O173*H173</f>
        <v>0</v>
      </c>
      <c r="Q173" s="223">
        <v>4.0000000000000003E-05</v>
      </c>
      <c r="R173" s="223">
        <f>Q173*H173</f>
        <v>4.0000000000000003E-05</v>
      </c>
      <c r="S173" s="223">
        <v>0</v>
      </c>
      <c r="T173" s="22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5" t="s">
        <v>202</v>
      </c>
      <c r="AT173" s="225" t="s">
        <v>199</v>
      </c>
      <c r="AU173" s="225" t="s">
        <v>89</v>
      </c>
      <c r="AY173" s="17" t="s">
        <v>126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7" t="s">
        <v>87</v>
      </c>
      <c r="BK173" s="226">
        <f>ROUND(I173*H173,2)</f>
        <v>0</v>
      </c>
      <c r="BL173" s="17" t="s">
        <v>167</v>
      </c>
      <c r="BM173" s="225" t="s">
        <v>215</v>
      </c>
    </row>
    <row r="174" s="2" customFormat="1" ht="44.25" customHeight="1">
      <c r="A174" s="38"/>
      <c r="B174" s="39"/>
      <c r="C174" s="214" t="s">
        <v>216</v>
      </c>
      <c r="D174" s="214" t="s">
        <v>129</v>
      </c>
      <c r="E174" s="215" t="s">
        <v>217</v>
      </c>
      <c r="F174" s="216" t="s">
        <v>218</v>
      </c>
      <c r="G174" s="217" t="s">
        <v>166</v>
      </c>
      <c r="H174" s="218">
        <v>10</v>
      </c>
      <c r="I174" s="219"/>
      <c r="J174" s="220">
        <f>ROUND(I174*H174,2)</f>
        <v>0</v>
      </c>
      <c r="K174" s="216" t="s">
        <v>133</v>
      </c>
      <c r="L174" s="44"/>
      <c r="M174" s="221" t="s">
        <v>1</v>
      </c>
      <c r="N174" s="222" t="s">
        <v>44</v>
      </c>
      <c r="O174" s="91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5" t="s">
        <v>167</v>
      </c>
      <c r="AT174" s="225" t="s">
        <v>129</v>
      </c>
      <c r="AU174" s="225" t="s">
        <v>89</v>
      </c>
      <c r="AY174" s="17" t="s">
        <v>126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7" t="s">
        <v>87</v>
      </c>
      <c r="BK174" s="226">
        <f>ROUND(I174*H174,2)</f>
        <v>0</v>
      </c>
      <c r="BL174" s="17" t="s">
        <v>167</v>
      </c>
      <c r="BM174" s="225" t="s">
        <v>219</v>
      </c>
    </row>
    <row r="175" s="2" customFormat="1" ht="24.15" customHeight="1">
      <c r="A175" s="38"/>
      <c r="B175" s="39"/>
      <c r="C175" s="250" t="s">
        <v>178</v>
      </c>
      <c r="D175" s="250" t="s">
        <v>199</v>
      </c>
      <c r="E175" s="251" t="s">
        <v>220</v>
      </c>
      <c r="F175" s="252" t="s">
        <v>221</v>
      </c>
      <c r="G175" s="253" t="s">
        <v>166</v>
      </c>
      <c r="H175" s="254">
        <v>10</v>
      </c>
      <c r="I175" s="255"/>
      <c r="J175" s="256">
        <f>ROUND(I175*H175,2)</f>
        <v>0</v>
      </c>
      <c r="K175" s="252" t="s">
        <v>133</v>
      </c>
      <c r="L175" s="257"/>
      <c r="M175" s="258" t="s">
        <v>1</v>
      </c>
      <c r="N175" s="259" t="s">
        <v>44</v>
      </c>
      <c r="O175" s="91"/>
      <c r="P175" s="223">
        <f>O175*H175</f>
        <v>0</v>
      </c>
      <c r="Q175" s="223">
        <v>0.00016000000000000001</v>
      </c>
      <c r="R175" s="223">
        <f>Q175*H175</f>
        <v>0.0016000000000000001</v>
      </c>
      <c r="S175" s="223">
        <v>0</v>
      </c>
      <c r="T175" s="22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5" t="s">
        <v>202</v>
      </c>
      <c r="AT175" s="225" t="s">
        <v>199</v>
      </c>
      <c r="AU175" s="225" t="s">
        <v>89</v>
      </c>
      <c r="AY175" s="17" t="s">
        <v>126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7" t="s">
        <v>87</v>
      </c>
      <c r="BK175" s="226">
        <f>ROUND(I175*H175,2)</f>
        <v>0</v>
      </c>
      <c r="BL175" s="17" t="s">
        <v>167</v>
      </c>
      <c r="BM175" s="225" t="s">
        <v>222</v>
      </c>
    </row>
    <row r="176" s="13" customFormat="1">
      <c r="A176" s="13"/>
      <c r="B176" s="227"/>
      <c r="C176" s="228"/>
      <c r="D176" s="229" t="s">
        <v>134</v>
      </c>
      <c r="E176" s="230" t="s">
        <v>1</v>
      </c>
      <c r="F176" s="231" t="s">
        <v>223</v>
      </c>
      <c r="G176" s="228"/>
      <c r="H176" s="232">
        <v>10</v>
      </c>
      <c r="I176" s="233"/>
      <c r="J176" s="228"/>
      <c r="K176" s="228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134</v>
      </c>
      <c r="AU176" s="238" t="s">
        <v>89</v>
      </c>
      <c r="AV176" s="13" t="s">
        <v>89</v>
      </c>
      <c r="AW176" s="13" t="s">
        <v>35</v>
      </c>
      <c r="AX176" s="13" t="s">
        <v>79</v>
      </c>
      <c r="AY176" s="238" t="s">
        <v>126</v>
      </c>
    </row>
    <row r="177" s="14" customFormat="1">
      <c r="A177" s="14"/>
      <c r="B177" s="239"/>
      <c r="C177" s="240"/>
      <c r="D177" s="229" t="s">
        <v>134</v>
      </c>
      <c r="E177" s="241" t="s">
        <v>1</v>
      </c>
      <c r="F177" s="242" t="s">
        <v>136</v>
      </c>
      <c r="G177" s="240"/>
      <c r="H177" s="243">
        <v>10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9" t="s">
        <v>134</v>
      </c>
      <c r="AU177" s="249" t="s">
        <v>89</v>
      </c>
      <c r="AV177" s="14" t="s">
        <v>127</v>
      </c>
      <c r="AW177" s="14" t="s">
        <v>35</v>
      </c>
      <c r="AX177" s="14" t="s">
        <v>87</v>
      </c>
      <c r="AY177" s="249" t="s">
        <v>126</v>
      </c>
    </row>
    <row r="178" s="2" customFormat="1" ht="37.8" customHeight="1">
      <c r="A178" s="38"/>
      <c r="B178" s="39"/>
      <c r="C178" s="214" t="s">
        <v>7</v>
      </c>
      <c r="D178" s="214" t="s">
        <v>129</v>
      </c>
      <c r="E178" s="215" t="s">
        <v>224</v>
      </c>
      <c r="F178" s="216" t="s">
        <v>225</v>
      </c>
      <c r="G178" s="217" t="s">
        <v>157</v>
      </c>
      <c r="H178" s="218">
        <v>1</v>
      </c>
      <c r="I178" s="219"/>
      <c r="J178" s="220">
        <f>ROUND(I178*H178,2)</f>
        <v>0</v>
      </c>
      <c r="K178" s="216" t="s">
        <v>133</v>
      </c>
      <c r="L178" s="44"/>
      <c r="M178" s="221" t="s">
        <v>1</v>
      </c>
      <c r="N178" s="222" t="s">
        <v>44</v>
      </c>
      <c r="O178" s="91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5" t="s">
        <v>167</v>
      </c>
      <c r="AT178" s="225" t="s">
        <v>129</v>
      </c>
      <c r="AU178" s="225" t="s">
        <v>89</v>
      </c>
      <c r="AY178" s="17" t="s">
        <v>126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7" t="s">
        <v>87</v>
      </c>
      <c r="BK178" s="226">
        <f>ROUND(I178*H178,2)</f>
        <v>0</v>
      </c>
      <c r="BL178" s="17" t="s">
        <v>167</v>
      </c>
      <c r="BM178" s="225" t="s">
        <v>226</v>
      </c>
    </row>
    <row r="179" s="2" customFormat="1" ht="24.15" customHeight="1">
      <c r="A179" s="38"/>
      <c r="B179" s="39"/>
      <c r="C179" s="250" t="s">
        <v>182</v>
      </c>
      <c r="D179" s="250" t="s">
        <v>199</v>
      </c>
      <c r="E179" s="251" t="s">
        <v>227</v>
      </c>
      <c r="F179" s="252" t="s">
        <v>228</v>
      </c>
      <c r="G179" s="253" t="s">
        <v>157</v>
      </c>
      <c r="H179" s="254">
        <v>1</v>
      </c>
      <c r="I179" s="255"/>
      <c r="J179" s="256">
        <f>ROUND(I179*H179,2)</f>
        <v>0</v>
      </c>
      <c r="K179" s="252" t="s">
        <v>133</v>
      </c>
      <c r="L179" s="257"/>
      <c r="M179" s="258" t="s">
        <v>1</v>
      </c>
      <c r="N179" s="259" t="s">
        <v>44</v>
      </c>
      <c r="O179" s="91"/>
      <c r="P179" s="223">
        <f>O179*H179</f>
        <v>0</v>
      </c>
      <c r="Q179" s="223">
        <v>9.0000000000000006E-05</v>
      </c>
      <c r="R179" s="223">
        <f>Q179*H179</f>
        <v>9.0000000000000006E-05</v>
      </c>
      <c r="S179" s="223">
        <v>0</v>
      </c>
      <c r="T179" s="22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5" t="s">
        <v>202</v>
      </c>
      <c r="AT179" s="225" t="s">
        <v>199</v>
      </c>
      <c r="AU179" s="225" t="s">
        <v>89</v>
      </c>
      <c r="AY179" s="17" t="s">
        <v>126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7" t="s">
        <v>87</v>
      </c>
      <c r="BK179" s="226">
        <f>ROUND(I179*H179,2)</f>
        <v>0</v>
      </c>
      <c r="BL179" s="17" t="s">
        <v>167</v>
      </c>
      <c r="BM179" s="225" t="s">
        <v>229</v>
      </c>
    </row>
    <row r="180" s="2" customFormat="1" ht="49.05" customHeight="1">
      <c r="A180" s="38"/>
      <c r="B180" s="39"/>
      <c r="C180" s="214" t="s">
        <v>230</v>
      </c>
      <c r="D180" s="214" t="s">
        <v>129</v>
      </c>
      <c r="E180" s="215" t="s">
        <v>231</v>
      </c>
      <c r="F180" s="216" t="s">
        <v>232</v>
      </c>
      <c r="G180" s="217" t="s">
        <v>233</v>
      </c>
      <c r="H180" s="260"/>
      <c r="I180" s="219"/>
      <c r="J180" s="220">
        <f>ROUND(I180*H180,2)</f>
        <v>0</v>
      </c>
      <c r="K180" s="216" t="s">
        <v>133</v>
      </c>
      <c r="L180" s="44"/>
      <c r="M180" s="221" t="s">
        <v>1</v>
      </c>
      <c r="N180" s="222" t="s">
        <v>44</v>
      </c>
      <c r="O180" s="91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5" t="s">
        <v>167</v>
      </c>
      <c r="AT180" s="225" t="s">
        <v>129</v>
      </c>
      <c r="AU180" s="225" t="s">
        <v>89</v>
      </c>
      <c r="AY180" s="17" t="s">
        <v>126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7" t="s">
        <v>87</v>
      </c>
      <c r="BK180" s="226">
        <f>ROUND(I180*H180,2)</f>
        <v>0</v>
      </c>
      <c r="BL180" s="17" t="s">
        <v>167</v>
      </c>
      <c r="BM180" s="225" t="s">
        <v>234</v>
      </c>
    </row>
    <row r="181" s="12" customFormat="1" ht="22.8" customHeight="1">
      <c r="A181" s="12"/>
      <c r="B181" s="198"/>
      <c r="C181" s="199"/>
      <c r="D181" s="200" t="s">
        <v>78</v>
      </c>
      <c r="E181" s="212" t="s">
        <v>235</v>
      </c>
      <c r="F181" s="212" t="s">
        <v>236</v>
      </c>
      <c r="G181" s="199"/>
      <c r="H181" s="199"/>
      <c r="I181" s="202"/>
      <c r="J181" s="213">
        <f>BK181</f>
        <v>0</v>
      </c>
      <c r="K181" s="199"/>
      <c r="L181" s="204"/>
      <c r="M181" s="205"/>
      <c r="N181" s="206"/>
      <c r="O181" s="206"/>
      <c r="P181" s="207">
        <f>SUM(P182:P194)</f>
        <v>0</v>
      </c>
      <c r="Q181" s="206"/>
      <c r="R181" s="207">
        <f>SUM(R182:R194)</f>
        <v>0.0075399999999999998</v>
      </c>
      <c r="S181" s="206"/>
      <c r="T181" s="208">
        <f>SUM(T182:T194)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9" t="s">
        <v>89</v>
      </c>
      <c r="AT181" s="210" t="s">
        <v>78</v>
      </c>
      <c r="AU181" s="210" t="s">
        <v>87</v>
      </c>
      <c r="AY181" s="209" t="s">
        <v>126</v>
      </c>
      <c r="BK181" s="211">
        <f>SUM(BK182:BK194)</f>
        <v>0</v>
      </c>
    </row>
    <row r="182" s="2" customFormat="1" ht="21.75" customHeight="1">
      <c r="A182" s="38"/>
      <c r="B182" s="39"/>
      <c r="C182" s="214" t="s">
        <v>185</v>
      </c>
      <c r="D182" s="214" t="s">
        <v>129</v>
      </c>
      <c r="E182" s="215" t="s">
        <v>237</v>
      </c>
      <c r="F182" s="216" t="s">
        <v>238</v>
      </c>
      <c r="G182" s="217" t="s">
        <v>166</v>
      </c>
      <c r="H182" s="218">
        <v>9.9000000000000004</v>
      </c>
      <c r="I182" s="219"/>
      <c r="J182" s="220">
        <f>ROUND(I182*H182,2)</f>
        <v>0</v>
      </c>
      <c r="K182" s="216" t="s">
        <v>1</v>
      </c>
      <c r="L182" s="44"/>
      <c r="M182" s="221" t="s">
        <v>1</v>
      </c>
      <c r="N182" s="222" t="s">
        <v>44</v>
      </c>
      <c r="O182" s="91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5" t="s">
        <v>167</v>
      </c>
      <c r="AT182" s="225" t="s">
        <v>129</v>
      </c>
      <c r="AU182" s="225" t="s">
        <v>89</v>
      </c>
      <c r="AY182" s="17" t="s">
        <v>126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7" t="s">
        <v>87</v>
      </c>
      <c r="BK182" s="226">
        <f>ROUND(I182*H182,2)</f>
        <v>0</v>
      </c>
      <c r="BL182" s="17" t="s">
        <v>167</v>
      </c>
      <c r="BM182" s="225" t="s">
        <v>239</v>
      </c>
    </row>
    <row r="183" s="13" customFormat="1">
      <c r="A183" s="13"/>
      <c r="B183" s="227"/>
      <c r="C183" s="228"/>
      <c r="D183" s="229" t="s">
        <v>134</v>
      </c>
      <c r="E183" s="230" t="s">
        <v>1</v>
      </c>
      <c r="F183" s="231" t="s">
        <v>240</v>
      </c>
      <c r="G183" s="228"/>
      <c r="H183" s="232">
        <v>9.9000000000000004</v>
      </c>
      <c r="I183" s="233"/>
      <c r="J183" s="228"/>
      <c r="K183" s="228"/>
      <c r="L183" s="234"/>
      <c r="M183" s="235"/>
      <c r="N183" s="236"/>
      <c r="O183" s="236"/>
      <c r="P183" s="236"/>
      <c r="Q183" s="236"/>
      <c r="R183" s="236"/>
      <c r="S183" s="236"/>
      <c r="T183" s="23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8" t="s">
        <v>134</v>
      </c>
      <c r="AU183" s="238" t="s">
        <v>89</v>
      </c>
      <c r="AV183" s="13" t="s">
        <v>89</v>
      </c>
      <c r="AW183" s="13" t="s">
        <v>35</v>
      </c>
      <c r="AX183" s="13" t="s">
        <v>79</v>
      </c>
      <c r="AY183" s="238" t="s">
        <v>126</v>
      </c>
    </row>
    <row r="184" s="14" customFormat="1">
      <c r="A184" s="14"/>
      <c r="B184" s="239"/>
      <c r="C184" s="240"/>
      <c r="D184" s="229" t="s">
        <v>134</v>
      </c>
      <c r="E184" s="241" t="s">
        <v>1</v>
      </c>
      <c r="F184" s="242" t="s">
        <v>136</v>
      </c>
      <c r="G184" s="240"/>
      <c r="H184" s="243">
        <v>9.9000000000000004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9" t="s">
        <v>134</v>
      </c>
      <c r="AU184" s="249" t="s">
        <v>89</v>
      </c>
      <c r="AV184" s="14" t="s">
        <v>127</v>
      </c>
      <c r="AW184" s="14" t="s">
        <v>35</v>
      </c>
      <c r="AX184" s="14" t="s">
        <v>87</v>
      </c>
      <c r="AY184" s="249" t="s">
        <v>126</v>
      </c>
    </row>
    <row r="185" s="2" customFormat="1" ht="37.8" customHeight="1">
      <c r="A185" s="38"/>
      <c r="B185" s="39"/>
      <c r="C185" s="214" t="s">
        <v>241</v>
      </c>
      <c r="D185" s="214" t="s">
        <v>129</v>
      </c>
      <c r="E185" s="215" t="s">
        <v>242</v>
      </c>
      <c r="F185" s="216" t="s">
        <v>243</v>
      </c>
      <c r="G185" s="217" t="s">
        <v>157</v>
      </c>
      <c r="H185" s="218">
        <v>1</v>
      </c>
      <c r="I185" s="219"/>
      <c r="J185" s="220">
        <f>ROUND(I185*H185,2)</f>
        <v>0</v>
      </c>
      <c r="K185" s="216" t="s">
        <v>133</v>
      </c>
      <c r="L185" s="44"/>
      <c r="M185" s="221" t="s">
        <v>1</v>
      </c>
      <c r="N185" s="222" t="s">
        <v>44</v>
      </c>
      <c r="O185" s="91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5" t="s">
        <v>167</v>
      </c>
      <c r="AT185" s="225" t="s">
        <v>129</v>
      </c>
      <c r="AU185" s="225" t="s">
        <v>89</v>
      </c>
      <c r="AY185" s="17" t="s">
        <v>126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7" t="s">
        <v>87</v>
      </c>
      <c r="BK185" s="226">
        <f>ROUND(I185*H185,2)</f>
        <v>0</v>
      </c>
      <c r="BL185" s="17" t="s">
        <v>167</v>
      </c>
      <c r="BM185" s="225" t="s">
        <v>244</v>
      </c>
    </row>
    <row r="186" s="2" customFormat="1" ht="24.15" customHeight="1">
      <c r="A186" s="38"/>
      <c r="B186" s="39"/>
      <c r="C186" s="250" t="s">
        <v>190</v>
      </c>
      <c r="D186" s="250" t="s">
        <v>199</v>
      </c>
      <c r="E186" s="251" t="s">
        <v>245</v>
      </c>
      <c r="F186" s="252" t="s">
        <v>246</v>
      </c>
      <c r="G186" s="253" t="s">
        <v>157</v>
      </c>
      <c r="H186" s="254">
        <v>1</v>
      </c>
      <c r="I186" s="255"/>
      <c r="J186" s="256">
        <f>ROUND(I186*H186,2)</f>
        <v>0</v>
      </c>
      <c r="K186" s="252" t="s">
        <v>133</v>
      </c>
      <c r="L186" s="257"/>
      <c r="M186" s="258" t="s">
        <v>1</v>
      </c>
      <c r="N186" s="259" t="s">
        <v>44</v>
      </c>
      <c r="O186" s="91"/>
      <c r="P186" s="223">
        <f>O186*H186</f>
        <v>0</v>
      </c>
      <c r="Q186" s="223">
        <v>0.0027000000000000001</v>
      </c>
      <c r="R186" s="223">
        <f>Q186*H186</f>
        <v>0.0027000000000000001</v>
      </c>
      <c r="S186" s="223">
        <v>0</v>
      </c>
      <c r="T186" s="22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5" t="s">
        <v>202</v>
      </c>
      <c r="AT186" s="225" t="s">
        <v>199</v>
      </c>
      <c r="AU186" s="225" t="s">
        <v>89</v>
      </c>
      <c r="AY186" s="17" t="s">
        <v>126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7" t="s">
        <v>87</v>
      </c>
      <c r="BK186" s="226">
        <f>ROUND(I186*H186,2)</f>
        <v>0</v>
      </c>
      <c r="BL186" s="17" t="s">
        <v>167</v>
      </c>
      <c r="BM186" s="225" t="s">
        <v>247</v>
      </c>
    </row>
    <row r="187" s="2" customFormat="1" ht="24.15" customHeight="1">
      <c r="A187" s="38"/>
      <c r="B187" s="39"/>
      <c r="C187" s="214" t="s">
        <v>248</v>
      </c>
      <c r="D187" s="214" t="s">
        <v>129</v>
      </c>
      <c r="E187" s="215" t="s">
        <v>249</v>
      </c>
      <c r="F187" s="216" t="s">
        <v>250</v>
      </c>
      <c r="G187" s="217" t="s">
        <v>157</v>
      </c>
      <c r="H187" s="218">
        <v>1</v>
      </c>
      <c r="I187" s="219"/>
      <c r="J187" s="220">
        <f>ROUND(I187*H187,2)</f>
        <v>0</v>
      </c>
      <c r="K187" s="216" t="s">
        <v>133</v>
      </c>
      <c r="L187" s="44"/>
      <c r="M187" s="221" t="s">
        <v>1</v>
      </c>
      <c r="N187" s="222" t="s">
        <v>44</v>
      </c>
      <c r="O187" s="91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5" t="s">
        <v>167</v>
      </c>
      <c r="AT187" s="225" t="s">
        <v>129</v>
      </c>
      <c r="AU187" s="225" t="s">
        <v>89</v>
      </c>
      <c r="AY187" s="17" t="s">
        <v>126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7" t="s">
        <v>87</v>
      </c>
      <c r="BK187" s="226">
        <f>ROUND(I187*H187,2)</f>
        <v>0</v>
      </c>
      <c r="BL187" s="17" t="s">
        <v>167</v>
      </c>
      <c r="BM187" s="225" t="s">
        <v>251</v>
      </c>
    </row>
    <row r="188" s="2" customFormat="1" ht="16.5" customHeight="1">
      <c r="A188" s="38"/>
      <c r="B188" s="39"/>
      <c r="C188" s="250" t="s">
        <v>197</v>
      </c>
      <c r="D188" s="250" t="s">
        <v>199</v>
      </c>
      <c r="E188" s="251" t="s">
        <v>252</v>
      </c>
      <c r="F188" s="252" t="s">
        <v>253</v>
      </c>
      <c r="G188" s="253" t="s">
        <v>157</v>
      </c>
      <c r="H188" s="254">
        <v>1</v>
      </c>
      <c r="I188" s="255"/>
      <c r="J188" s="256">
        <f>ROUND(I188*H188,2)</f>
        <v>0</v>
      </c>
      <c r="K188" s="252" t="s">
        <v>133</v>
      </c>
      <c r="L188" s="257"/>
      <c r="M188" s="258" t="s">
        <v>1</v>
      </c>
      <c r="N188" s="259" t="s">
        <v>44</v>
      </c>
      <c r="O188" s="91"/>
      <c r="P188" s="223">
        <f>O188*H188</f>
        <v>0</v>
      </c>
      <c r="Q188" s="223">
        <v>0.0022000000000000001</v>
      </c>
      <c r="R188" s="223">
        <f>Q188*H188</f>
        <v>0.0022000000000000001</v>
      </c>
      <c r="S188" s="223">
        <v>0</v>
      </c>
      <c r="T188" s="22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5" t="s">
        <v>202</v>
      </c>
      <c r="AT188" s="225" t="s">
        <v>199</v>
      </c>
      <c r="AU188" s="225" t="s">
        <v>89</v>
      </c>
      <c r="AY188" s="17" t="s">
        <v>126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7" t="s">
        <v>87</v>
      </c>
      <c r="BK188" s="226">
        <f>ROUND(I188*H188,2)</f>
        <v>0</v>
      </c>
      <c r="BL188" s="17" t="s">
        <v>167</v>
      </c>
      <c r="BM188" s="225" t="s">
        <v>254</v>
      </c>
    </row>
    <row r="189" s="2" customFormat="1" ht="24.15" customHeight="1">
      <c r="A189" s="38"/>
      <c r="B189" s="39"/>
      <c r="C189" s="214" t="s">
        <v>255</v>
      </c>
      <c r="D189" s="214" t="s">
        <v>129</v>
      </c>
      <c r="E189" s="215" t="s">
        <v>256</v>
      </c>
      <c r="F189" s="216" t="s">
        <v>257</v>
      </c>
      <c r="G189" s="217" t="s">
        <v>157</v>
      </c>
      <c r="H189" s="218">
        <v>6</v>
      </c>
      <c r="I189" s="219"/>
      <c r="J189" s="220">
        <f>ROUND(I189*H189,2)</f>
        <v>0</v>
      </c>
      <c r="K189" s="216" t="s">
        <v>133</v>
      </c>
      <c r="L189" s="44"/>
      <c r="M189" s="221" t="s">
        <v>1</v>
      </c>
      <c r="N189" s="222" t="s">
        <v>44</v>
      </c>
      <c r="O189" s="91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5" t="s">
        <v>167</v>
      </c>
      <c r="AT189" s="225" t="s">
        <v>129</v>
      </c>
      <c r="AU189" s="225" t="s">
        <v>89</v>
      </c>
      <c r="AY189" s="17" t="s">
        <v>126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7" t="s">
        <v>87</v>
      </c>
      <c r="BK189" s="226">
        <f>ROUND(I189*H189,2)</f>
        <v>0</v>
      </c>
      <c r="BL189" s="17" t="s">
        <v>167</v>
      </c>
      <c r="BM189" s="225" t="s">
        <v>258</v>
      </c>
    </row>
    <row r="190" s="13" customFormat="1">
      <c r="A190" s="13"/>
      <c r="B190" s="227"/>
      <c r="C190" s="228"/>
      <c r="D190" s="229" t="s">
        <v>134</v>
      </c>
      <c r="E190" s="230" t="s">
        <v>1</v>
      </c>
      <c r="F190" s="231" t="s">
        <v>259</v>
      </c>
      <c r="G190" s="228"/>
      <c r="H190" s="232">
        <v>1</v>
      </c>
      <c r="I190" s="233"/>
      <c r="J190" s="228"/>
      <c r="K190" s="228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134</v>
      </c>
      <c r="AU190" s="238" t="s">
        <v>89</v>
      </c>
      <c r="AV190" s="13" t="s">
        <v>89</v>
      </c>
      <c r="AW190" s="13" t="s">
        <v>35</v>
      </c>
      <c r="AX190" s="13" t="s">
        <v>79</v>
      </c>
      <c r="AY190" s="238" t="s">
        <v>126</v>
      </c>
    </row>
    <row r="191" s="13" customFormat="1">
      <c r="A191" s="13"/>
      <c r="B191" s="227"/>
      <c r="C191" s="228"/>
      <c r="D191" s="229" t="s">
        <v>134</v>
      </c>
      <c r="E191" s="230" t="s">
        <v>1</v>
      </c>
      <c r="F191" s="231" t="s">
        <v>260</v>
      </c>
      <c r="G191" s="228"/>
      <c r="H191" s="232">
        <v>5</v>
      </c>
      <c r="I191" s="233"/>
      <c r="J191" s="228"/>
      <c r="K191" s="228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134</v>
      </c>
      <c r="AU191" s="238" t="s">
        <v>89</v>
      </c>
      <c r="AV191" s="13" t="s">
        <v>89</v>
      </c>
      <c r="AW191" s="13" t="s">
        <v>35</v>
      </c>
      <c r="AX191" s="13" t="s">
        <v>79</v>
      </c>
      <c r="AY191" s="238" t="s">
        <v>126</v>
      </c>
    </row>
    <row r="192" s="14" customFormat="1">
      <c r="A192" s="14"/>
      <c r="B192" s="239"/>
      <c r="C192" s="240"/>
      <c r="D192" s="229" t="s">
        <v>134</v>
      </c>
      <c r="E192" s="241" t="s">
        <v>1</v>
      </c>
      <c r="F192" s="242" t="s">
        <v>136</v>
      </c>
      <c r="G192" s="240"/>
      <c r="H192" s="243">
        <v>6</v>
      </c>
      <c r="I192" s="244"/>
      <c r="J192" s="240"/>
      <c r="K192" s="240"/>
      <c r="L192" s="245"/>
      <c r="M192" s="246"/>
      <c r="N192" s="247"/>
      <c r="O192" s="247"/>
      <c r="P192" s="247"/>
      <c r="Q192" s="247"/>
      <c r="R192" s="247"/>
      <c r="S192" s="247"/>
      <c r="T192" s="24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9" t="s">
        <v>134</v>
      </c>
      <c r="AU192" s="249" t="s">
        <v>89</v>
      </c>
      <c r="AV192" s="14" t="s">
        <v>127</v>
      </c>
      <c r="AW192" s="14" t="s">
        <v>35</v>
      </c>
      <c r="AX192" s="14" t="s">
        <v>87</v>
      </c>
      <c r="AY192" s="249" t="s">
        <v>126</v>
      </c>
    </row>
    <row r="193" s="2" customFormat="1" ht="24.15" customHeight="1">
      <c r="A193" s="38"/>
      <c r="B193" s="39"/>
      <c r="C193" s="250" t="s">
        <v>203</v>
      </c>
      <c r="D193" s="250" t="s">
        <v>199</v>
      </c>
      <c r="E193" s="251" t="s">
        <v>261</v>
      </c>
      <c r="F193" s="252" t="s">
        <v>262</v>
      </c>
      <c r="G193" s="253" t="s">
        <v>157</v>
      </c>
      <c r="H193" s="254">
        <v>6</v>
      </c>
      <c r="I193" s="255"/>
      <c r="J193" s="256">
        <f>ROUND(I193*H193,2)</f>
        <v>0</v>
      </c>
      <c r="K193" s="252" t="s">
        <v>133</v>
      </c>
      <c r="L193" s="257"/>
      <c r="M193" s="258" t="s">
        <v>1</v>
      </c>
      <c r="N193" s="259" t="s">
        <v>44</v>
      </c>
      <c r="O193" s="91"/>
      <c r="P193" s="223">
        <f>O193*H193</f>
        <v>0</v>
      </c>
      <c r="Q193" s="223">
        <v>0.00044000000000000002</v>
      </c>
      <c r="R193" s="223">
        <f>Q193*H193</f>
        <v>0.00264</v>
      </c>
      <c r="S193" s="223">
        <v>0</v>
      </c>
      <c r="T193" s="22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5" t="s">
        <v>202</v>
      </c>
      <c r="AT193" s="225" t="s">
        <v>199</v>
      </c>
      <c r="AU193" s="225" t="s">
        <v>89</v>
      </c>
      <c r="AY193" s="17" t="s">
        <v>126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7" t="s">
        <v>87</v>
      </c>
      <c r="BK193" s="226">
        <f>ROUND(I193*H193,2)</f>
        <v>0</v>
      </c>
      <c r="BL193" s="17" t="s">
        <v>167</v>
      </c>
      <c r="BM193" s="225" t="s">
        <v>263</v>
      </c>
    </row>
    <row r="194" s="2" customFormat="1" ht="49.05" customHeight="1">
      <c r="A194" s="38"/>
      <c r="B194" s="39"/>
      <c r="C194" s="214" t="s">
        <v>264</v>
      </c>
      <c r="D194" s="214" t="s">
        <v>129</v>
      </c>
      <c r="E194" s="215" t="s">
        <v>265</v>
      </c>
      <c r="F194" s="216" t="s">
        <v>266</v>
      </c>
      <c r="G194" s="217" t="s">
        <v>233</v>
      </c>
      <c r="H194" s="260"/>
      <c r="I194" s="219"/>
      <c r="J194" s="220">
        <f>ROUND(I194*H194,2)</f>
        <v>0</v>
      </c>
      <c r="K194" s="216" t="s">
        <v>133</v>
      </c>
      <c r="L194" s="44"/>
      <c r="M194" s="221" t="s">
        <v>1</v>
      </c>
      <c r="N194" s="222" t="s">
        <v>44</v>
      </c>
      <c r="O194" s="91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5" t="s">
        <v>167</v>
      </c>
      <c r="AT194" s="225" t="s">
        <v>129</v>
      </c>
      <c r="AU194" s="225" t="s">
        <v>89</v>
      </c>
      <c r="AY194" s="17" t="s">
        <v>126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7" t="s">
        <v>87</v>
      </c>
      <c r="BK194" s="226">
        <f>ROUND(I194*H194,2)</f>
        <v>0</v>
      </c>
      <c r="BL194" s="17" t="s">
        <v>167</v>
      </c>
      <c r="BM194" s="225" t="s">
        <v>267</v>
      </c>
    </row>
    <row r="195" s="12" customFormat="1" ht="22.8" customHeight="1">
      <c r="A195" s="12"/>
      <c r="B195" s="198"/>
      <c r="C195" s="199"/>
      <c r="D195" s="200" t="s">
        <v>78</v>
      </c>
      <c r="E195" s="212" t="s">
        <v>268</v>
      </c>
      <c r="F195" s="212" t="s">
        <v>269</v>
      </c>
      <c r="G195" s="199"/>
      <c r="H195" s="199"/>
      <c r="I195" s="202"/>
      <c r="J195" s="213">
        <f>BK195</f>
        <v>0</v>
      </c>
      <c r="K195" s="199"/>
      <c r="L195" s="204"/>
      <c r="M195" s="205"/>
      <c r="N195" s="206"/>
      <c r="O195" s="206"/>
      <c r="P195" s="207">
        <f>SUM(P196:P201)</f>
        <v>0</v>
      </c>
      <c r="Q195" s="206"/>
      <c r="R195" s="207">
        <f>SUM(R196:R201)</f>
        <v>0</v>
      </c>
      <c r="S195" s="206"/>
      <c r="T195" s="208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9" t="s">
        <v>89</v>
      </c>
      <c r="AT195" s="210" t="s">
        <v>78</v>
      </c>
      <c r="AU195" s="210" t="s">
        <v>87</v>
      </c>
      <c r="AY195" s="209" t="s">
        <v>126</v>
      </c>
      <c r="BK195" s="211">
        <f>SUM(BK196:BK201)</f>
        <v>0</v>
      </c>
    </row>
    <row r="196" s="2" customFormat="1" ht="44.25" customHeight="1">
      <c r="A196" s="38"/>
      <c r="B196" s="39"/>
      <c r="C196" s="214" t="s">
        <v>202</v>
      </c>
      <c r="D196" s="214" t="s">
        <v>129</v>
      </c>
      <c r="E196" s="215" t="s">
        <v>270</v>
      </c>
      <c r="F196" s="216" t="s">
        <v>271</v>
      </c>
      <c r="G196" s="217" t="s">
        <v>141</v>
      </c>
      <c r="H196" s="218">
        <v>92</v>
      </c>
      <c r="I196" s="219"/>
      <c r="J196" s="220">
        <f>ROUND(I196*H196,2)</f>
        <v>0</v>
      </c>
      <c r="K196" s="216" t="s">
        <v>133</v>
      </c>
      <c r="L196" s="44"/>
      <c r="M196" s="221" t="s">
        <v>1</v>
      </c>
      <c r="N196" s="222" t="s">
        <v>44</v>
      </c>
      <c r="O196" s="91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5" t="s">
        <v>167</v>
      </c>
      <c r="AT196" s="225" t="s">
        <v>129</v>
      </c>
      <c r="AU196" s="225" t="s">
        <v>89</v>
      </c>
      <c r="AY196" s="17" t="s">
        <v>126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7" t="s">
        <v>87</v>
      </c>
      <c r="BK196" s="226">
        <f>ROUND(I196*H196,2)</f>
        <v>0</v>
      </c>
      <c r="BL196" s="17" t="s">
        <v>167</v>
      </c>
      <c r="BM196" s="225" t="s">
        <v>272</v>
      </c>
    </row>
    <row r="197" s="2" customFormat="1" ht="24.15" customHeight="1">
      <c r="A197" s="38"/>
      <c r="B197" s="39"/>
      <c r="C197" s="250" t="s">
        <v>273</v>
      </c>
      <c r="D197" s="250" t="s">
        <v>199</v>
      </c>
      <c r="E197" s="251" t="s">
        <v>274</v>
      </c>
      <c r="F197" s="252" t="s">
        <v>275</v>
      </c>
      <c r="G197" s="253" t="s">
        <v>141</v>
      </c>
      <c r="H197" s="254">
        <v>103.362</v>
      </c>
      <c r="I197" s="255"/>
      <c r="J197" s="256">
        <f>ROUND(I197*H197,2)</f>
        <v>0</v>
      </c>
      <c r="K197" s="252" t="s">
        <v>133</v>
      </c>
      <c r="L197" s="257"/>
      <c r="M197" s="258" t="s">
        <v>1</v>
      </c>
      <c r="N197" s="259" t="s">
        <v>44</v>
      </c>
      <c r="O197" s="91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5" t="s">
        <v>202</v>
      </c>
      <c r="AT197" s="225" t="s">
        <v>199</v>
      </c>
      <c r="AU197" s="225" t="s">
        <v>89</v>
      </c>
      <c r="AY197" s="17" t="s">
        <v>126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7" t="s">
        <v>87</v>
      </c>
      <c r="BK197" s="226">
        <f>ROUND(I197*H197,2)</f>
        <v>0</v>
      </c>
      <c r="BL197" s="17" t="s">
        <v>167</v>
      </c>
      <c r="BM197" s="225" t="s">
        <v>276</v>
      </c>
    </row>
    <row r="198" s="13" customFormat="1">
      <c r="A198" s="13"/>
      <c r="B198" s="227"/>
      <c r="C198" s="228"/>
      <c r="D198" s="229" t="s">
        <v>134</v>
      </c>
      <c r="E198" s="230" t="s">
        <v>1</v>
      </c>
      <c r="F198" s="231" t="s">
        <v>277</v>
      </c>
      <c r="G198" s="228"/>
      <c r="H198" s="232">
        <v>103.362</v>
      </c>
      <c r="I198" s="233"/>
      <c r="J198" s="228"/>
      <c r="K198" s="228"/>
      <c r="L198" s="234"/>
      <c r="M198" s="235"/>
      <c r="N198" s="236"/>
      <c r="O198" s="236"/>
      <c r="P198" s="236"/>
      <c r="Q198" s="236"/>
      <c r="R198" s="236"/>
      <c r="S198" s="236"/>
      <c r="T198" s="23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8" t="s">
        <v>134</v>
      </c>
      <c r="AU198" s="238" t="s">
        <v>89</v>
      </c>
      <c r="AV198" s="13" t="s">
        <v>89</v>
      </c>
      <c r="AW198" s="13" t="s">
        <v>35</v>
      </c>
      <c r="AX198" s="13" t="s">
        <v>79</v>
      </c>
      <c r="AY198" s="238" t="s">
        <v>126</v>
      </c>
    </row>
    <row r="199" s="14" customFormat="1">
      <c r="A199" s="14"/>
      <c r="B199" s="239"/>
      <c r="C199" s="240"/>
      <c r="D199" s="229" t="s">
        <v>134</v>
      </c>
      <c r="E199" s="241" t="s">
        <v>1</v>
      </c>
      <c r="F199" s="242" t="s">
        <v>136</v>
      </c>
      <c r="G199" s="240"/>
      <c r="H199" s="243">
        <v>103.362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9" t="s">
        <v>134</v>
      </c>
      <c r="AU199" s="249" t="s">
        <v>89</v>
      </c>
      <c r="AV199" s="14" t="s">
        <v>127</v>
      </c>
      <c r="AW199" s="14" t="s">
        <v>35</v>
      </c>
      <c r="AX199" s="14" t="s">
        <v>87</v>
      </c>
      <c r="AY199" s="249" t="s">
        <v>126</v>
      </c>
    </row>
    <row r="200" s="2" customFormat="1" ht="24.15" customHeight="1">
      <c r="A200" s="38"/>
      <c r="B200" s="39"/>
      <c r="C200" s="214" t="s">
        <v>212</v>
      </c>
      <c r="D200" s="214" t="s">
        <v>129</v>
      </c>
      <c r="E200" s="215" t="s">
        <v>278</v>
      </c>
      <c r="F200" s="216" t="s">
        <v>279</v>
      </c>
      <c r="G200" s="217" t="s">
        <v>141</v>
      </c>
      <c r="H200" s="218">
        <v>92</v>
      </c>
      <c r="I200" s="219"/>
      <c r="J200" s="220">
        <f>ROUND(I200*H200,2)</f>
        <v>0</v>
      </c>
      <c r="K200" s="216" t="s">
        <v>1</v>
      </c>
      <c r="L200" s="44"/>
      <c r="M200" s="221" t="s">
        <v>1</v>
      </c>
      <c r="N200" s="222" t="s">
        <v>44</v>
      </c>
      <c r="O200" s="91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5" t="s">
        <v>167</v>
      </c>
      <c r="AT200" s="225" t="s">
        <v>129</v>
      </c>
      <c r="AU200" s="225" t="s">
        <v>89</v>
      </c>
      <c r="AY200" s="17" t="s">
        <v>126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7" t="s">
        <v>87</v>
      </c>
      <c r="BK200" s="226">
        <f>ROUND(I200*H200,2)</f>
        <v>0</v>
      </c>
      <c r="BL200" s="17" t="s">
        <v>167</v>
      </c>
      <c r="BM200" s="225" t="s">
        <v>280</v>
      </c>
    </row>
    <row r="201" s="2" customFormat="1" ht="33" customHeight="1">
      <c r="A201" s="38"/>
      <c r="B201" s="39"/>
      <c r="C201" s="214" t="s">
        <v>281</v>
      </c>
      <c r="D201" s="214" t="s">
        <v>129</v>
      </c>
      <c r="E201" s="215" t="s">
        <v>282</v>
      </c>
      <c r="F201" s="216" t="s">
        <v>283</v>
      </c>
      <c r="G201" s="217" t="s">
        <v>233</v>
      </c>
      <c r="H201" s="260"/>
      <c r="I201" s="219"/>
      <c r="J201" s="220">
        <f>ROUND(I201*H201,2)</f>
        <v>0</v>
      </c>
      <c r="K201" s="216" t="s">
        <v>1</v>
      </c>
      <c r="L201" s="44"/>
      <c r="M201" s="221" t="s">
        <v>1</v>
      </c>
      <c r="N201" s="222" t="s">
        <v>44</v>
      </c>
      <c r="O201" s="91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5" t="s">
        <v>167</v>
      </c>
      <c r="AT201" s="225" t="s">
        <v>129</v>
      </c>
      <c r="AU201" s="225" t="s">
        <v>89</v>
      </c>
      <c r="AY201" s="17" t="s">
        <v>126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7" t="s">
        <v>87</v>
      </c>
      <c r="BK201" s="226">
        <f>ROUND(I201*H201,2)</f>
        <v>0</v>
      </c>
      <c r="BL201" s="17" t="s">
        <v>167</v>
      </c>
      <c r="BM201" s="225" t="s">
        <v>284</v>
      </c>
    </row>
    <row r="202" s="12" customFormat="1" ht="22.8" customHeight="1">
      <c r="A202" s="12"/>
      <c r="B202" s="198"/>
      <c r="C202" s="199"/>
      <c r="D202" s="200" t="s">
        <v>78</v>
      </c>
      <c r="E202" s="212" t="s">
        <v>285</v>
      </c>
      <c r="F202" s="212" t="s">
        <v>286</v>
      </c>
      <c r="G202" s="199"/>
      <c r="H202" s="199"/>
      <c r="I202" s="202"/>
      <c r="J202" s="213">
        <f>BK202</f>
        <v>0</v>
      </c>
      <c r="K202" s="199"/>
      <c r="L202" s="204"/>
      <c r="M202" s="205"/>
      <c r="N202" s="206"/>
      <c r="O202" s="206"/>
      <c r="P202" s="207">
        <f>SUM(P203:P206)</f>
        <v>0</v>
      </c>
      <c r="Q202" s="206"/>
      <c r="R202" s="207">
        <f>SUM(R203:R206)</f>
        <v>0</v>
      </c>
      <c r="S202" s="206"/>
      <c r="T202" s="208">
        <f>SUM(T203:T206)</f>
        <v>1.2909999999999999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9" t="s">
        <v>89</v>
      </c>
      <c r="AT202" s="210" t="s">
        <v>78</v>
      </c>
      <c r="AU202" s="210" t="s">
        <v>87</v>
      </c>
      <c r="AY202" s="209" t="s">
        <v>126</v>
      </c>
      <c r="BK202" s="211">
        <f>SUM(BK203:BK206)</f>
        <v>0</v>
      </c>
    </row>
    <row r="203" s="2" customFormat="1" ht="37.8" customHeight="1">
      <c r="A203" s="38"/>
      <c r="B203" s="39"/>
      <c r="C203" s="214" t="s">
        <v>215</v>
      </c>
      <c r="D203" s="214" t="s">
        <v>129</v>
      </c>
      <c r="E203" s="215" t="s">
        <v>287</v>
      </c>
      <c r="F203" s="216" t="s">
        <v>288</v>
      </c>
      <c r="G203" s="217" t="s">
        <v>141</v>
      </c>
      <c r="H203" s="218">
        <v>32.274999999999999</v>
      </c>
      <c r="I203" s="219"/>
      <c r="J203" s="220">
        <f>ROUND(I203*H203,2)</f>
        <v>0</v>
      </c>
      <c r="K203" s="216" t="s">
        <v>1</v>
      </c>
      <c r="L203" s="44"/>
      <c r="M203" s="221" t="s">
        <v>1</v>
      </c>
      <c r="N203" s="222" t="s">
        <v>44</v>
      </c>
      <c r="O203" s="91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5" t="s">
        <v>167</v>
      </c>
      <c r="AT203" s="225" t="s">
        <v>129</v>
      </c>
      <c r="AU203" s="225" t="s">
        <v>89</v>
      </c>
      <c r="AY203" s="17" t="s">
        <v>126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7" t="s">
        <v>87</v>
      </c>
      <c r="BK203" s="226">
        <f>ROUND(I203*H203,2)</f>
        <v>0</v>
      </c>
      <c r="BL203" s="17" t="s">
        <v>167</v>
      </c>
      <c r="BM203" s="225" t="s">
        <v>289</v>
      </c>
    </row>
    <row r="204" s="2" customFormat="1" ht="76.35" customHeight="1">
      <c r="A204" s="38"/>
      <c r="B204" s="39"/>
      <c r="C204" s="250" t="s">
        <v>290</v>
      </c>
      <c r="D204" s="250" t="s">
        <v>199</v>
      </c>
      <c r="E204" s="251" t="s">
        <v>291</v>
      </c>
      <c r="F204" s="252" t="s">
        <v>292</v>
      </c>
      <c r="G204" s="253" t="s">
        <v>141</v>
      </c>
      <c r="H204" s="254">
        <v>32.274999999999999</v>
      </c>
      <c r="I204" s="255"/>
      <c r="J204" s="256">
        <f>ROUND(I204*H204,2)</f>
        <v>0</v>
      </c>
      <c r="K204" s="252" t="s">
        <v>1</v>
      </c>
      <c r="L204" s="257"/>
      <c r="M204" s="258" t="s">
        <v>1</v>
      </c>
      <c r="N204" s="259" t="s">
        <v>44</v>
      </c>
      <c r="O204" s="91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5" t="s">
        <v>202</v>
      </c>
      <c r="AT204" s="225" t="s">
        <v>199</v>
      </c>
      <c r="AU204" s="225" t="s">
        <v>89</v>
      </c>
      <c r="AY204" s="17" t="s">
        <v>126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7" t="s">
        <v>87</v>
      </c>
      <c r="BK204" s="226">
        <f>ROUND(I204*H204,2)</f>
        <v>0</v>
      </c>
      <c r="BL204" s="17" t="s">
        <v>167</v>
      </c>
      <c r="BM204" s="225" t="s">
        <v>293</v>
      </c>
    </row>
    <row r="205" s="2" customFormat="1" ht="33" customHeight="1">
      <c r="A205" s="38"/>
      <c r="B205" s="39"/>
      <c r="C205" s="214" t="s">
        <v>219</v>
      </c>
      <c r="D205" s="214" t="s">
        <v>129</v>
      </c>
      <c r="E205" s="215" t="s">
        <v>294</v>
      </c>
      <c r="F205" s="216" t="s">
        <v>295</v>
      </c>
      <c r="G205" s="217" t="s">
        <v>141</v>
      </c>
      <c r="H205" s="218">
        <v>32.274999999999999</v>
      </c>
      <c r="I205" s="219"/>
      <c r="J205" s="220">
        <f>ROUND(I205*H205,2)</f>
        <v>0</v>
      </c>
      <c r="K205" s="216" t="s">
        <v>1</v>
      </c>
      <c r="L205" s="44"/>
      <c r="M205" s="221" t="s">
        <v>1</v>
      </c>
      <c r="N205" s="222" t="s">
        <v>44</v>
      </c>
      <c r="O205" s="91"/>
      <c r="P205" s="223">
        <f>O205*H205</f>
        <v>0</v>
      </c>
      <c r="Q205" s="223">
        <v>0</v>
      </c>
      <c r="R205" s="223">
        <f>Q205*H205</f>
        <v>0</v>
      </c>
      <c r="S205" s="223">
        <v>0.040000000000000001</v>
      </c>
      <c r="T205" s="224">
        <f>S205*H205</f>
        <v>1.2909999999999999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5" t="s">
        <v>167</v>
      </c>
      <c r="AT205" s="225" t="s">
        <v>129</v>
      </c>
      <c r="AU205" s="225" t="s">
        <v>89</v>
      </c>
      <c r="AY205" s="17" t="s">
        <v>126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7" t="s">
        <v>87</v>
      </c>
      <c r="BK205" s="226">
        <f>ROUND(I205*H205,2)</f>
        <v>0</v>
      </c>
      <c r="BL205" s="17" t="s">
        <v>167</v>
      </c>
      <c r="BM205" s="225" t="s">
        <v>296</v>
      </c>
    </row>
    <row r="206" s="2" customFormat="1" ht="33" customHeight="1">
      <c r="A206" s="38"/>
      <c r="B206" s="39"/>
      <c r="C206" s="214" t="s">
        <v>297</v>
      </c>
      <c r="D206" s="214" t="s">
        <v>129</v>
      </c>
      <c r="E206" s="215" t="s">
        <v>298</v>
      </c>
      <c r="F206" s="216" t="s">
        <v>299</v>
      </c>
      <c r="G206" s="217" t="s">
        <v>233</v>
      </c>
      <c r="H206" s="260"/>
      <c r="I206" s="219"/>
      <c r="J206" s="220">
        <f>ROUND(I206*H206,2)</f>
        <v>0</v>
      </c>
      <c r="K206" s="216" t="s">
        <v>1</v>
      </c>
      <c r="L206" s="44"/>
      <c r="M206" s="221" t="s">
        <v>1</v>
      </c>
      <c r="N206" s="222" t="s">
        <v>44</v>
      </c>
      <c r="O206" s="91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5" t="s">
        <v>167</v>
      </c>
      <c r="AT206" s="225" t="s">
        <v>129</v>
      </c>
      <c r="AU206" s="225" t="s">
        <v>89</v>
      </c>
      <c r="AY206" s="17" t="s">
        <v>126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7" t="s">
        <v>87</v>
      </c>
      <c r="BK206" s="226">
        <f>ROUND(I206*H206,2)</f>
        <v>0</v>
      </c>
      <c r="BL206" s="17" t="s">
        <v>167</v>
      </c>
      <c r="BM206" s="225" t="s">
        <v>300</v>
      </c>
    </row>
    <row r="207" s="12" customFormat="1" ht="22.8" customHeight="1">
      <c r="A207" s="12"/>
      <c r="B207" s="198"/>
      <c r="C207" s="199"/>
      <c r="D207" s="200" t="s">
        <v>78</v>
      </c>
      <c r="E207" s="212" t="s">
        <v>301</v>
      </c>
      <c r="F207" s="212" t="s">
        <v>302</v>
      </c>
      <c r="G207" s="199"/>
      <c r="H207" s="199"/>
      <c r="I207" s="202"/>
      <c r="J207" s="213">
        <f>BK207</f>
        <v>0</v>
      </c>
      <c r="K207" s="199"/>
      <c r="L207" s="204"/>
      <c r="M207" s="205"/>
      <c r="N207" s="206"/>
      <c r="O207" s="206"/>
      <c r="P207" s="207">
        <f>SUM(P208:P258)</f>
        <v>0</v>
      </c>
      <c r="Q207" s="206"/>
      <c r="R207" s="207">
        <f>SUM(R208:R258)</f>
        <v>9.4162923378399981</v>
      </c>
      <c r="S207" s="206"/>
      <c r="T207" s="208">
        <f>SUM(T208:T258)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9" t="s">
        <v>89</v>
      </c>
      <c r="AT207" s="210" t="s">
        <v>78</v>
      </c>
      <c r="AU207" s="210" t="s">
        <v>87</v>
      </c>
      <c r="AY207" s="209" t="s">
        <v>126</v>
      </c>
      <c r="BK207" s="211">
        <f>SUM(BK208:BK258)</f>
        <v>0</v>
      </c>
    </row>
    <row r="208" s="2" customFormat="1" ht="16.5" customHeight="1">
      <c r="A208" s="38"/>
      <c r="B208" s="39"/>
      <c r="C208" s="214" t="s">
        <v>222</v>
      </c>
      <c r="D208" s="214" t="s">
        <v>129</v>
      </c>
      <c r="E208" s="215" t="s">
        <v>303</v>
      </c>
      <c r="F208" s="216" t="s">
        <v>304</v>
      </c>
      <c r="G208" s="217" t="s">
        <v>132</v>
      </c>
      <c r="H208" s="218">
        <v>2.9540000000000002</v>
      </c>
      <c r="I208" s="219"/>
      <c r="J208" s="220">
        <f>ROUND(I208*H208,2)</f>
        <v>0</v>
      </c>
      <c r="K208" s="216" t="s">
        <v>1</v>
      </c>
      <c r="L208" s="44"/>
      <c r="M208" s="221" t="s">
        <v>1</v>
      </c>
      <c r="N208" s="222" t="s">
        <v>44</v>
      </c>
      <c r="O208" s="91"/>
      <c r="P208" s="223">
        <f>O208*H208</f>
        <v>0</v>
      </c>
      <c r="Q208" s="223">
        <v>0.41999999999999998</v>
      </c>
      <c r="R208" s="223">
        <f>Q208*H208</f>
        <v>1.24068</v>
      </c>
      <c r="S208" s="223">
        <v>0</v>
      </c>
      <c r="T208" s="22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5" t="s">
        <v>167</v>
      </c>
      <c r="AT208" s="225" t="s">
        <v>129</v>
      </c>
      <c r="AU208" s="225" t="s">
        <v>89</v>
      </c>
      <c r="AY208" s="17" t="s">
        <v>126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7" t="s">
        <v>87</v>
      </c>
      <c r="BK208" s="226">
        <f>ROUND(I208*H208,2)</f>
        <v>0</v>
      </c>
      <c r="BL208" s="17" t="s">
        <v>167</v>
      </c>
      <c r="BM208" s="225" t="s">
        <v>305</v>
      </c>
    </row>
    <row r="209" s="15" customFormat="1">
      <c r="A209" s="15"/>
      <c r="B209" s="261"/>
      <c r="C209" s="262"/>
      <c r="D209" s="229" t="s">
        <v>134</v>
      </c>
      <c r="E209" s="263" t="s">
        <v>1</v>
      </c>
      <c r="F209" s="264" t="s">
        <v>306</v>
      </c>
      <c r="G209" s="262"/>
      <c r="H209" s="263" t="s">
        <v>1</v>
      </c>
      <c r="I209" s="265"/>
      <c r="J209" s="262"/>
      <c r="K209" s="262"/>
      <c r="L209" s="266"/>
      <c r="M209" s="267"/>
      <c r="N209" s="268"/>
      <c r="O209" s="268"/>
      <c r="P209" s="268"/>
      <c r="Q209" s="268"/>
      <c r="R209" s="268"/>
      <c r="S209" s="268"/>
      <c r="T209" s="269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0" t="s">
        <v>134</v>
      </c>
      <c r="AU209" s="270" t="s">
        <v>89</v>
      </c>
      <c r="AV209" s="15" t="s">
        <v>87</v>
      </c>
      <c r="AW209" s="15" t="s">
        <v>35</v>
      </c>
      <c r="AX209" s="15" t="s">
        <v>79</v>
      </c>
      <c r="AY209" s="270" t="s">
        <v>126</v>
      </c>
    </row>
    <row r="210" s="13" customFormat="1">
      <c r="A210" s="13"/>
      <c r="B210" s="227"/>
      <c r="C210" s="228"/>
      <c r="D210" s="229" t="s">
        <v>134</v>
      </c>
      <c r="E210" s="230" t="s">
        <v>1</v>
      </c>
      <c r="F210" s="231" t="s">
        <v>307</v>
      </c>
      <c r="G210" s="228"/>
      <c r="H210" s="232">
        <v>2.9540000000000002</v>
      </c>
      <c r="I210" s="233"/>
      <c r="J210" s="228"/>
      <c r="K210" s="228"/>
      <c r="L210" s="234"/>
      <c r="M210" s="235"/>
      <c r="N210" s="236"/>
      <c r="O210" s="236"/>
      <c r="P210" s="236"/>
      <c r="Q210" s="236"/>
      <c r="R210" s="236"/>
      <c r="S210" s="236"/>
      <c r="T210" s="23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8" t="s">
        <v>134</v>
      </c>
      <c r="AU210" s="238" t="s">
        <v>89</v>
      </c>
      <c r="AV210" s="13" t="s">
        <v>89</v>
      </c>
      <c r="AW210" s="13" t="s">
        <v>35</v>
      </c>
      <c r="AX210" s="13" t="s">
        <v>79</v>
      </c>
      <c r="AY210" s="238" t="s">
        <v>126</v>
      </c>
    </row>
    <row r="211" s="14" customFormat="1">
      <c r="A211" s="14"/>
      <c r="B211" s="239"/>
      <c r="C211" s="240"/>
      <c r="D211" s="229" t="s">
        <v>134</v>
      </c>
      <c r="E211" s="241" t="s">
        <v>1</v>
      </c>
      <c r="F211" s="242" t="s">
        <v>136</v>
      </c>
      <c r="G211" s="240"/>
      <c r="H211" s="243">
        <v>2.9540000000000002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9" t="s">
        <v>134</v>
      </c>
      <c r="AU211" s="249" t="s">
        <v>89</v>
      </c>
      <c r="AV211" s="14" t="s">
        <v>127</v>
      </c>
      <c r="AW211" s="14" t="s">
        <v>35</v>
      </c>
      <c r="AX211" s="14" t="s">
        <v>87</v>
      </c>
      <c r="AY211" s="249" t="s">
        <v>126</v>
      </c>
    </row>
    <row r="212" s="2" customFormat="1" ht="16.5" customHeight="1">
      <c r="A212" s="38"/>
      <c r="B212" s="39"/>
      <c r="C212" s="214" t="s">
        <v>308</v>
      </c>
      <c r="D212" s="214" t="s">
        <v>129</v>
      </c>
      <c r="E212" s="215" t="s">
        <v>309</v>
      </c>
      <c r="F212" s="216" t="s">
        <v>310</v>
      </c>
      <c r="G212" s="217" t="s">
        <v>141</v>
      </c>
      <c r="H212" s="218">
        <v>59.079999999999998</v>
      </c>
      <c r="I212" s="219"/>
      <c r="J212" s="220">
        <f>ROUND(I212*H212,2)</f>
        <v>0</v>
      </c>
      <c r="K212" s="216" t="s">
        <v>1</v>
      </c>
      <c r="L212" s="44"/>
      <c r="M212" s="221" t="s">
        <v>1</v>
      </c>
      <c r="N212" s="222" t="s">
        <v>44</v>
      </c>
      <c r="O212" s="91"/>
      <c r="P212" s="223">
        <f>O212*H212</f>
        <v>0</v>
      </c>
      <c r="Q212" s="223">
        <v>0.00070399999999999998</v>
      </c>
      <c r="R212" s="223">
        <f>Q212*H212</f>
        <v>0.041592319999999995</v>
      </c>
      <c r="S212" s="223">
        <v>0</v>
      </c>
      <c r="T212" s="22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5" t="s">
        <v>167</v>
      </c>
      <c r="AT212" s="225" t="s">
        <v>129</v>
      </c>
      <c r="AU212" s="225" t="s">
        <v>89</v>
      </c>
      <c r="AY212" s="17" t="s">
        <v>126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7" t="s">
        <v>87</v>
      </c>
      <c r="BK212" s="226">
        <f>ROUND(I212*H212,2)</f>
        <v>0</v>
      </c>
      <c r="BL212" s="17" t="s">
        <v>167</v>
      </c>
      <c r="BM212" s="225" t="s">
        <v>311</v>
      </c>
    </row>
    <row r="213" s="15" customFormat="1">
      <c r="A213" s="15"/>
      <c r="B213" s="261"/>
      <c r="C213" s="262"/>
      <c r="D213" s="229" t="s">
        <v>134</v>
      </c>
      <c r="E213" s="263" t="s">
        <v>1</v>
      </c>
      <c r="F213" s="264" t="s">
        <v>306</v>
      </c>
      <c r="G213" s="262"/>
      <c r="H213" s="263" t="s">
        <v>1</v>
      </c>
      <c r="I213" s="265"/>
      <c r="J213" s="262"/>
      <c r="K213" s="262"/>
      <c r="L213" s="266"/>
      <c r="M213" s="267"/>
      <c r="N213" s="268"/>
      <c r="O213" s="268"/>
      <c r="P213" s="268"/>
      <c r="Q213" s="268"/>
      <c r="R213" s="268"/>
      <c r="S213" s="268"/>
      <c r="T213" s="269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0" t="s">
        <v>134</v>
      </c>
      <c r="AU213" s="270" t="s">
        <v>89</v>
      </c>
      <c r="AV213" s="15" t="s">
        <v>87</v>
      </c>
      <c r="AW213" s="15" t="s">
        <v>35</v>
      </c>
      <c r="AX213" s="15" t="s">
        <v>79</v>
      </c>
      <c r="AY213" s="270" t="s">
        <v>126</v>
      </c>
    </row>
    <row r="214" s="13" customFormat="1">
      <c r="A214" s="13"/>
      <c r="B214" s="227"/>
      <c r="C214" s="228"/>
      <c r="D214" s="229" t="s">
        <v>134</v>
      </c>
      <c r="E214" s="230" t="s">
        <v>1</v>
      </c>
      <c r="F214" s="231" t="s">
        <v>312</v>
      </c>
      <c r="G214" s="228"/>
      <c r="H214" s="232">
        <v>59.079999999999998</v>
      </c>
      <c r="I214" s="233"/>
      <c r="J214" s="228"/>
      <c r="K214" s="228"/>
      <c r="L214" s="234"/>
      <c r="M214" s="235"/>
      <c r="N214" s="236"/>
      <c r="O214" s="236"/>
      <c r="P214" s="236"/>
      <c r="Q214" s="236"/>
      <c r="R214" s="236"/>
      <c r="S214" s="236"/>
      <c r="T214" s="23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8" t="s">
        <v>134</v>
      </c>
      <c r="AU214" s="238" t="s">
        <v>89</v>
      </c>
      <c r="AV214" s="13" t="s">
        <v>89</v>
      </c>
      <c r="AW214" s="13" t="s">
        <v>35</v>
      </c>
      <c r="AX214" s="13" t="s">
        <v>79</v>
      </c>
      <c r="AY214" s="238" t="s">
        <v>126</v>
      </c>
    </row>
    <row r="215" s="14" customFormat="1">
      <c r="A215" s="14"/>
      <c r="B215" s="239"/>
      <c r="C215" s="240"/>
      <c r="D215" s="229" t="s">
        <v>134</v>
      </c>
      <c r="E215" s="241" t="s">
        <v>1</v>
      </c>
      <c r="F215" s="242" t="s">
        <v>136</v>
      </c>
      <c r="G215" s="240"/>
      <c r="H215" s="243">
        <v>59.079999999999998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9" t="s">
        <v>134</v>
      </c>
      <c r="AU215" s="249" t="s">
        <v>89</v>
      </c>
      <c r="AV215" s="14" t="s">
        <v>127</v>
      </c>
      <c r="AW215" s="14" t="s">
        <v>35</v>
      </c>
      <c r="AX215" s="14" t="s">
        <v>87</v>
      </c>
      <c r="AY215" s="249" t="s">
        <v>126</v>
      </c>
    </row>
    <row r="216" s="2" customFormat="1" ht="24.15" customHeight="1">
      <c r="A216" s="38"/>
      <c r="B216" s="39"/>
      <c r="C216" s="214" t="s">
        <v>226</v>
      </c>
      <c r="D216" s="214" t="s">
        <v>129</v>
      </c>
      <c r="E216" s="215" t="s">
        <v>313</v>
      </c>
      <c r="F216" s="216" t="s">
        <v>314</v>
      </c>
      <c r="G216" s="217" t="s">
        <v>141</v>
      </c>
      <c r="H216" s="218">
        <v>59.079999999999998</v>
      </c>
      <c r="I216" s="219"/>
      <c r="J216" s="220">
        <f>ROUND(I216*H216,2)</f>
        <v>0</v>
      </c>
      <c r="K216" s="216" t="s">
        <v>1</v>
      </c>
      <c r="L216" s="44"/>
      <c r="M216" s="221" t="s">
        <v>1</v>
      </c>
      <c r="N216" s="222" t="s">
        <v>44</v>
      </c>
      <c r="O216" s="91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5" t="s">
        <v>167</v>
      </c>
      <c r="AT216" s="225" t="s">
        <v>129</v>
      </c>
      <c r="AU216" s="225" t="s">
        <v>89</v>
      </c>
      <c r="AY216" s="17" t="s">
        <v>126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7" t="s">
        <v>87</v>
      </c>
      <c r="BK216" s="226">
        <f>ROUND(I216*H216,2)</f>
        <v>0</v>
      </c>
      <c r="BL216" s="17" t="s">
        <v>167</v>
      </c>
      <c r="BM216" s="225" t="s">
        <v>315</v>
      </c>
    </row>
    <row r="217" s="15" customFormat="1">
      <c r="A217" s="15"/>
      <c r="B217" s="261"/>
      <c r="C217" s="262"/>
      <c r="D217" s="229" t="s">
        <v>134</v>
      </c>
      <c r="E217" s="263" t="s">
        <v>1</v>
      </c>
      <c r="F217" s="264" t="s">
        <v>306</v>
      </c>
      <c r="G217" s="262"/>
      <c r="H217" s="263" t="s">
        <v>1</v>
      </c>
      <c r="I217" s="265"/>
      <c r="J217" s="262"/>
      <c r="K217" s="262"/>
      <c r="L217" s="266"/>
      <c r="M217" s="267"/>
      <c r="N217" s="268"/>
      <c r="O217" s="268"/>
      <c r="P217" s="268"/>
      <c r="Q217" s="268"/>
      <c r="R217" s="268"/>
      <c r="S217" s="268"/>
      <c r="T217" s="269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0" t="s">
        <v>134</v>
      </c>
      <c r="AU217" s="270" t="s">
        <v>89</v>
      </c>
      <c r="AV217" s="15" t="s">
        <v>87</v>
      </c>
      <c r="AW217" s="15" t="s">
        <v>35</v>
      </c>
      <c r="AX217" s="15" t="s">
        <v>79</v>
      </c>
      <c r="AY217" s="270" t="s">
        <v>126</v>
      </c>
    </row>
    <row r="218" s="13" customFormat="1">
      <c r="A218" s="13"/>
      <c r="B218" s="227"/>
      <c r="C218" s="228"/>
      <c r="D218" s="229" t="s">
        <v>134</v>
      </c>
      <c r="E218" s="230" t="s">
        <v>1</v>
      </c>
      <c r="F218" s="231" t="s">
        <v>312</v>
      </c>
      <c r="G218" s="228"/>
      <c r="H218" s="232">
        <v>59.079999999999998</v>
      </c>
      <c r="I218" s="233"/>
      <c r="J218" s="228"/>
      <c r="K218" s="228"/>
      <c r="L218" s="234"/>
      <c r="M218" s="235"/>
      <c r="N218" s="236"/>
      <c r="O218" s="236"/>
      <c r="P218" s="236"/>
      <c r="Q218" s="236"/>
      <c r="R218" s="236"/>
      <c r="S218" s="236"/>
      <c r="T218" s="23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8" t="s">
        <v>134</v>
      </c>
      <c r="AU218" s="238" t="s">
        <v>89</v>
      </c>
      <c r="AV218" s="13" t="s">
        <v>89</v>
      </c>
      <c r="AW218" s="13" t="s">
        <v>35</v>
      </c>
      <c r="AX218" s="13" t="s">
        <v>79</v>
      </c>
      <c r="AY218" s="238" t="s">
        <v>126</v>
      </c>
    </row>
    <row r="219" s="14" customFormat="1">
      <c r="A219" s="14"/>
      <c r="B219" s="239"/>
      <c r="C219" s="240"/>
      <c r="D219" s="229" t="s">
        <v>134</v>
      </c>
      <c r="E219" s="241" t="s">
        <v>1</v>
      </c>
      <c r="F219" s="242" t="s">
        <v>136</v>
      </c>
      <c r="G219" s="240"/>
      <c r="H219" s="243">
        <v>59.079999999999998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9" t="s">
        <v>134</v>
      </c>
      <c r="AU219" s="249" t="s">
        <v>89</v>
      </c>
      <c r="AV219" s="14" t="s">
        <v>127</v>
      </c>
      <c r="AW219" s="14" t="s">
        <v>35</v>
      </c>
      <c r="AX219" s="14" t="s">
        <v>87</v>
      </c>
      <c r="AY219" s="249" t="s">
        <v>126</v>
      </c>
    </row>
    <row r="220" s="2" customFormat="1" ht="33" customHeight="1">
      <c r="A220" s="38"/>
      <c r="B220" s="39"/>
      <c r="C220" s="214" t="s">
        <v>316</v>
      </c>
      <c r="D220" s="214" t="s">
        <v>129</v>
      </c>
      <c r="E220" s="215" t="s">
        <v>317</v>
      </c>
      <c r="F220" s="216" t="s">
        <v>318</v>
      </c>
      <c r="G220" s="217" t="s">
        <v>132</v>
      </c>
      <c r="H220" s="218">
        <v>2.363</v>
      </c>
      <c r="I220" s="219"/>
      <c r="J220" s="220">
        <f>ROUND(I220*H220,2)</f>
        <v>0</v>
      </c>
      <c r="K220" s="216" t="s">
        <v>1</v>
      </c>
      <c r="L220" s="44"/>
      <c r="M220" s="221" t="s">
        <v>1</v>
      </c>
      <c r="N220" s="222" t="s">
        <v>44</v>
      </c>
      <c r="O220" s="91"/>
      <c r="P220" s="223">
        <f>O220*H220</f>
        <v>0</v>
      </c>
      <c r="Q220" s="223">
        <v>2.5018699999999998</v>
      </c>
      <c r="R220" s="223">
        <f>Q220*H220</f>
        <v>5.9119188099999995</v>
      </c>
      <c r="S220" s="223">
        <v>0</v>
      </c>
      <c r="T220" s="22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5" t="s">
        <v>167</v>
      </c>
      <c r="AT220" s="225" t="s">
        <v>129</v>
      </c>
      <c r="AU220" s="225" t="s">
        <v>89</v>
      </c>
      <c r="AY220" s="17" t="s">
        <v>126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7" t="s">
        <v>87</v>
      </c>
      <c r="BK220" s="226">
        <f>ROUND(I220*H220,2)</f>
        <v>0</v>
      </c>
      <c r="BL220" s="17" t="s">
        <v>167</v>
      </c>
      <c r="BM220" s="225" t="s">
        <v>319</v>
      </c>
    </row>
    <row r="221" s="15" customFormat="1">
      <c r="A221" s="15"/>
      <c r="B221" s="261"/>
      <c r="C221" s="262"/>
      <c r="D221" s="229" t="s">
        <v>134</v>
      </c>
      <c r="E221" s="263" t="s">
        <v>1</v>
      </c>
      <c r="F221" s="264" t="s">
        <v>306</v>
      </c>
      <c r="G221" s="262"/>
      <c r="H221" s="263" t="s">
        <v>1</v>
      </c>
      <c r="I221" s="265"/>
      <c r="J221" s="262"/>
      <c r="K221" s="262"/>
      <c r="L221" s="266"/>
      <c r="M221" s="267"/>
      <c r="N221" s="268"/>
      <c r="O221" s="268"/>
      <c r="P221" s="268"/>
      <c r="Q221" s="268"/>
      <c r="R221" s="268"/>
      <c r="S221" s="268"/>
      <c r="T221" s="269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0" t="s">
        <v>134</v>
      </c>
      <c r="AU221" s="270" t="s">
        <v>89</v>
      </c>
      <c r="AV221" s="15" t="s">
        <v>87</v>
      </c>
      <c r="AW221" s="15" t="s">
        <v>35</v>
      </c>
      <c r="AX221" s="15" t="s">
        <v>79</v>
      </c>
      <c r="AY221" s="270" t="s">
        <v>126</v>
      </c>
    </row>
    <row r="222" s="13" customFormat="1">
      <c r="A222" s="13"/>
      <c r="B222" s="227"/>
      <c r="C222" s="228"/>
      <c r="D222" s="229" t="s">
        <v>134</v>
      </c>
      <c r="E222" s="230" t="s">
        <v>1</v>
      </c>
      <c r="F222" s="231" t="s">
        <v>320</v>
      </c>
      <c r="G222" s="228"/>
      <c r="H222" s="232">
        <v>2.363</v>
      </c>
      <c r="I222" s="233"/>
      <c r="J222" s="228"/>
      <c r="K222" s="228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134</v>
      </c>
      <c r="AU222" s="238" t="s">
        <v>89</v>
      </c>
      <c r="AV222" s="13" t="s">
        <v>89</v>
      </c>
      <c r="AW222" s="13" t="s">
        <v>35</v>
      </c>
      <c r="AX222" s="13" t="s">
        <v>79</v>
      </c>
      <c r="AY222" s="238" t="s">
        <v>126</v>
      </c>
    </row>
    <row r="223" s="14" customFormat="1">
      <c r="A223" s="14"/>
      <c r="B223" s="239"/>
      <c r="C223" s="240"/>
      <c r="D223" s="229" t="s">
        <v>134</v>
      </c>
      <c r="E223" s="241" t="s">
        <v>1</v>
      </c>
      <c r="F223" s="242" t="s">
        <v>136</v>
      </c>
      <c r="G223" s="240"/>
      <c r="H223" s="243">
        <v>2.363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9" t="s">
        <v>134</v>
      </c>
      <c r="AU223" s="249" t="s">
        <v>89</v>
      </c>
      <c r="AV223" s="14" t="s">
        <v>127</v>
      </c>
      <c r="AW223" s="14" t="s">
        <v>35</v>
      </c>
      <c r="AX223" s="14" t="s">
        <v>87</v>
      </c>
      <c r="AY223" s="249" t="s">
        <v>126</v>
      </c>
    </row>
    <row r="224" s="2" customFormat="1" ht="33" customHeight="1">
      <c r="A224" s="38"/>
      <c r="B224" s="39"/>
      <c r="C224" s="214" t="s">
        <v>229</v>
      </c>
      <c r="D224" s="214" t="s">
        <v>129</v>
      </c>
      <c r="E224" s="215" t="s">
        <v>321</v>
      </c>
      <c r="F224" s="216" t="s">
        <v>322</v>
      </c>
      <c r="G224" s="217" t="s">
        <v>132</v>
      </c>
      <c r="H224" s="218">
        <v>2.363</v>
      </c>
      <c r="I224" s="219"/>
      <c r="J224" s="220">
        <f>ROUND(I224*H224,2)</f>
        <v>0</v>
      </c>
      <c r="K224" s="216" t="s">
        <v>1</v>
      </c>
      <c r="L224" s="44"/>
      <c r="M224" s="221" t="s">
        <v>1</v>
      </c>
      <c r="N224" s="222" t="s">
        <v>44</v>
      </c>
      <c r="O224" s="91"/>
      <c r="P224" s="223">
        <f>O224*H224</f>
        <v>0</v>
      </c>
      <c r="Q224" s="223">
        <v>0.030300000000000001</v>
      </c>
      <c r="R224" s="223">
        <f>Q224*H224</f>
        <v>0.071598900000000007</v>
      </c>
      <c r="S224" s="223">
        <v>0</v>
      </c>
      <c r="T224" s="22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5" t="s">
        <v>167</v>
      </c>
      <c r="AT224" s="225" t="s">
        <v>129</v>
      </c>
      <c r="AU224" s="225" t="s">
        <v>89</v>
      </c>
      <c r="AY224" s="17" t="s">
        <v>126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7" t="s">
        <v>87</v>
      </c>
      <c r="BK224" s="226">
        <f>ROUND(I224*H224,2)</f>
        <v>0</v>
      </c>
      <c r="BL224" s="17" t="s">
        <v>167</v>
      </c>
      <c r="BM224" s="225" t="s">
        <v>323</v>
      </c>
    </row>
    <row r="225" s="15" customFormat="1">
      <c r="A225" s="15"/>
      <c r="B225" s="261"/>
      <c r="C225" s="262"/>
      <c r="D225" s="229" t="s">
        <v>134</v>
      </c>
      <c r="E225" s="263" t="s">
        <v>1</v>
      </c>
      <c r="F225" s="264" t="s">
        <v>306</v>
      </c>
      <c r="G225" s="262"/>
      <c r="H225" s="263" t="s">
        <v>1</v>
      </c>
      <c r="I225" s="265"/>
      <c r="J225" s="262"/>
      <c r="K225" s="262"/>
      <c r="L225" s="266"/>
      <c r="M225" s="267"/>
      <c r="N225" s="268"/>
      <c r="O225" s="268"/>
      <c r="P225" s="268"/>
      <c r="Q225" s="268"/>
      <c r="R225" s="268"/>
      <c r="S225" s="268"/>
      <c r="T225" s="269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0" t="s">
        <v>134</v>
      </c>
      <c r="AU225" s="270" t="s">
        <v>89</v>
      </c>
      <c r="AV225" s="15" t="s">
        <v>87</v>
      </c>
      <c r="AW225" s="15" t="s">
        <v>35</v>
      </c>
      <c r="AX225" s="15" t="s">
        <v>79</v>
      </c>
      <c r="AY225" s="270" t="s">
        <v>126</v>
      </c>
    </row>
    <row r="226" s="13" customFormat="1">
      <c r="A226" s="13"/>
      <c r="B226" s="227"/>
      <c r="C226" s="228"/>
      <c r="D226" s="229" t="s">
        <v>134</v>
      </c>
      <c r="E226" s="230" t="s">
        <v>1</v>
      </c>
      <c r="F226" s="231" t="s">
        <v>320</v>
      </c>
      <c r="G226" s="228"/>
      <c r="H226" s="232">
        <v>2.363</v>
      </c>
      <c r="I226" s="233"/>
      <c r="J226" s="228"/>
      <c r="K226" s="228"/>
      <c r="L226" s="234"/>
      <c r="M226" s="235"/>
      <c r="N226" s="236"/>
      <c r="O226" s="236"/>
      <c r="P226" s="236"/>
      <c r="Q226" s="236"/>
      <c r="R226" s="236"/>
      <c r="S226" s="236"/>
      <c r="T226" s="23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8" t="s">
        <v>134</v>
      </c>
      <c r="AU226" s="238" t="s">
        <v>89</v>
      </c>
      <c r="AV226" s="13" t="s">
        <v>89</v>
      </c>
      <c r="AW226" s="13" t="s">
        <v>35</v>
      </c>
      <c r="AX226" s="13" t="s">
        <v>79</v>
      </c>
      <c r="AY226" s="238" t="s">
        <v>126</v>
      </c>
    </row>
    <row r="227" s="14" customFormat="1">
      <c r="A227" s="14"/>
      <c r="B227" s="239"/>
      <c r="C227" s="240"/>
      <c r="D227" s="229" t="s">
        <v>134</v>
      </c>
      <c r="E227" s="241" t="s">
        <v>1</v>
      </c>
      <c r="F227" s="242" t="s">
        <v>136</v>
      </c>
      <c r="G227" s="240"/>
      <c r="H227" s="243">
        <v>2.363</v>
      </c>
      <c r="I227" s="244"/>
      <c r="J227" s="240"/>
      <c r="K227" s="240"/>
      <c r="L227" s="245"/>
      <c r="M227" s="246"/>
      <c r="N227" s="247"/>
      <c r="O227" s="247"/>
      <c r="P227" s="247"/>
      <c r="Q227" s="247"/>
      <c r="R227" s="247"/>
      <c r="S227" s="247"/>
      <c r="T227" s="24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9" t="s">
        <v>134</v>
      </c>
      <c r="AU227" s="249" t="s">
        <v>89</v>
      </c>
      <c r="AV227" s="14" t="s">
        <v>127</v>
      </c>
      <c r="AW227" s="14" t="s">
        <v>35</v>
      </c>
      <c r="AX227" s="14" t="s">
        <v>87</v>
      </c>
      <c r="AY227" s="249" t="s">
        <v>126</v>
      </c>
    </row>
    <row r="228" s="2" customFormat="1" ht="24.15" customHeight="1">
      <c r="A228" s="38"/>
      <c r="B228" s="39"/>
      <c r="C228" s="214" t="s">
        <v>324</v>
      </c>
      <c r="D228" s="214" t="s">
        <v>129</v>
      </c>
      <c r="E228" s="215" t="s">
        <v>325</v>
      </c>
      <c r="F228" s="216" t="s">
        <v>326</v>
      </c>
      <c r="G228" s="217" t="s">
        <v>166</v>
      </c>
      <c r="H228" s="218">
        <v>25.600000000000001</v>
      </c>
      <c r="I228" s="219"/>
      <c r="J228" s="220">
        <f>ROUND(I228*H228,2)</f>
        <v>0</v>
      </c>
      <c r="K228" s="216" t="s">
        <v>1</v>
      </c>
      <c r="L228" s="44"/>
      <c r="M228" s="221" t="s">
        <v>1</v>
      </c>
      <c r="N228" s="222" t="s">
        <v>44</v>
      </c>
      <c r="O228" s="91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5" t="s">
        <v>167</v>
      </c>
      <c r="AT228" s="225" t="s">
        <v>129</v>
      </c>
      <c r="AU228" s="225" t="s">
        <v>89</v>
      </c>
      <c r="AY228" s="17" t="s">
        <v>126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7" t="s">
        <v>87</v>
      </c>
      <c r="BK228" s="226">
        <f>ROUND(I228*H228,2)</f>
        <v>0</v>
      </c>
      <c r="BL228" s="17" t="s">
        <v>167</v>
      </c>
      <c r="BM228" s="225" t="s">
        <v>327</v>
      </c>
    </row>
    <row r="229" s="15" customFormat="1">
      <c r="A229" s="15"/>
      <c r="B229" s="261"/>
      <c r="C229" s="262"/>
      <c r="D229" s="229" t="s">
        <v>134</v>
      </c>
      <c r="E229" s="263" t="s">
        <v>1</v>
      </c>
      <c r="F229" s="264" t="s">
        <v>306</v>
      </c>
      <c r="G229" s="262"/>
      <c r="H229" s="263" t="s">
        <v>1</v>
      </c>
      <c r="I229" s="265"/>
      <c r="J229" s="262"/>
      <c r="K229" s="262"/>
      <c r="L229" s="266"/>
      <c r="M229" s="267"/>
      <c r="N229" s="268"/>
      <c r="O229" s="268"/>
      <c r="P229" s="268"/>
      <c r="Q229" s="268"/>
      <c r="R229" s="268"/>
      <c r="S229" s="268"/>
      <c r="T229" s="26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0" t="s">
        <v>134</v>
      </c>
      <c r="AU229" s="270" t="s">
        <v>89</v>
      </c>
      <c r="AV229" s="15" t="s">
        <v>87</v>
      </c>
      <c r="AW229" s="15" t="s">
        <v>35</v>
      </c>
      <c r="AX229" s="15" t="s">
        <v>79</v>
      </c>
      <c r="AY229" s="270" t="s">
        <v>126</v>
      </c>
    </row>
    <row r="230" s="13" customFormat="1">
      <c r="A230" s="13"/>
      <c r="B230" s="227"/>
      <c r="C230" s="228"/>
      <c r="D230" s="229" t="s">
        <v>134</v>
      </c>
      <c r="E230" s="230" t="s">
        <v>1</v>
      </c>
      <c r="F230" s="231" t="s">
        <v>328</v>
      </c>
      <c r="G230" s="228"/>
      <c r="H230" s="232">
        <v>25.600000000000001</v>
      </c>
      <c r="I230" s="233"/>
      <c r="J230" s="228"/>
      <c r="K230" s="228"/>
      <c r="L230" s="234"/>
      <c r="M230" s="235"/>
      <c r="N230" s="236"/>
      <c r="O230" s="236"/>
      <c r="P230" s="236"/>
      <c r="Q230" s="236"/>
      <c r="R230" s="236"/>
      <c r="S230" s="236"/>
      <c r="T230" s="23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8" t="s">
        <v>134</v>
      </c>
      <c r="AU230" s="238" t="s">
        <v>89</v>
      </c>
      <c r="AV230" s="13" t="s">
        <v>89</v>
      </c>
      <c r="AW230" s="13" t="s">
        <v>35</v>
      </c>
      <c r="AX230" s="13" t="s">
        <v>79</v>
      </c>
      <c r="AY230" s="238" t="s">
        <v>126</v>
      </c>
    </row>
    <row r="231" s="14" customFormat="1">
      <c r="A231" s="14"/>
      <c r="B231" s="239"/>
      <c r="C231" s="240"/>
      <c r="D231" s="229" t="s">
        <v>134</v>
      </c>
      <c r="E231" s="241" t="s">
        <v>1</v>
      </c>
      <c r="F231" s="242" t="s">
        <v>136</v>
      </c>
      <c r="G231" s="240"/>
      <c r="H231" s="243">
        <v>25.600000000000001</v>
      </c>
      <c r="I231" s="244"/>
      <c r="J231" s="240"/>
      <c r="K231" s="240"/>
      <c r="L231" s="245"/>
      <c r="M231" s="246"/>
      <c r="N231" s="247"/>
      <c r="O231" s="247"/>
      <c r="P231" s="247"/>
      <c r="Q231" s="247"/>
      <c r="R231" s="247"/>
      <c r="S231" s="247"/>
      <c r="T231" s="24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9" t="s">
        <v>134</v>
      </c>
      <c r="AU231" s="249" t="s">
        <v>89</v>
      </c>
      <c r="AV231" s="14" t="s">
        <v>127</v>
      </c>
      <c r="AW231" s="14" t="s">
        <v>35</v>
      </c>
      <c r="AX231" s="14" t="s">
        <v>87</v>
      </c>
      <c r="AY231" s="249" t="s">
        <v>126</v>
      </c>
    </row>
    <row r="232" s="2" customFormat="1" ht="24.15" customHeight="1">
      <c r="A232" s="38"/>
      <c r="B232" s="39"/>
      <c r="C232" s="214" t="s">
        <v>234</v>
      </c>
      <c r="D232" s="214" t="s">
        <v>129</v>
      </c>
      <c r="E232" s="215" t="s">
        <v>329</v>
      </c>
      <c r="F232" s="216" t="s">
        <v>330</v>
      </c>
      <c r="G232" s="217" t="s">
        <v>141</v>
      </c>
      <c r="H232" s="218">
        <v>59.079999999999998</v>
      </c>
      <c r="I232" s="219"/>
      <c r="J232" s="220">
        <f>ROUND(I232*H232,2)</f>
        <v>0</v>
      </c>
      <c r="K232" s="216" t="s">
        <v>1</v>
      </c>
      <c r="L232" s="44"/>
      <c r="M232" s="221" t="s">
        <v>1</v>
      </c>
      <c r="N232" s="222" t="s">
        <v>44</v>
      </c>
      <c r="O232" s="91"/>
      <c r="P232" s="223">
        <f>O232*H232</f>
        <v>0</v>
      </c>
      <c r="Q232" s="223">
        <v>4.4799999999999999E-07</v>
      </c>
      <c r="R232" s="223">
        <f>Q232*H232</f>
        <v>2.6467839999999997E-05</v>
      </c>
      <c r="S232" s="223">
        <v>0</v>
      </c>
      <c r="T232" s="224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5" t="s">
        <v>167</v>
      </c>
      <c r="AT232" s="225" t="s">
        <v>129</v>
      </c>
      <c r="AU232" s="225" t="s">
        <v>89</v>
      </c>
      <c r="AY232" s="17" t="s">
        <v>126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7" t="s">
        <v>87</v>
      </c>
      <c r="BK232" s="226">
        <f>ROUND(I232*H232,2)</f>
        <v>0</v>
      </c>
      <c r="BL232" s="17" t="s">
        <v>167</v>
      </c>
      <c r="BM232" s="225" t="s">
        <v>331</v>
      </c>
    </row>
    <row r="233" s="15" customFormat="1">
      <c r="A233" s="15"/>
      <c r="B233" s="261"/>
      <c r="C233" s="262"/>
      <c r="D233" s="229" t="s">
        <v>134</v>
      </c>
      <c r="E233" s="263" t="s">
        <v>1</v>
      </c>
      <c r="F233" s="264" t="s">
        <v>306</v>
      </c>
      <c r="G233" s="262"/>
      <c r="H233" s="263" t="s">
        <v>1</v>
      </c>
      <c r="I233" s="265"/>
      <c r="J233" s="262"/>
      <c r="K233" s="262"/>
      <c r="L233" s="266"/>
      <c r="M233" s="267"/>
      <c r="N233" s="268"/>
      <c r="O233" s="268"/>
      <c r="P233" s="268"/>
      <c r="Q233" s="268"/>
      <c r="R233" s="268"/>
      <c r="S233" s="268"/>
      <c r="T233" s="269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0" t="s">
        <v>134</v>
      </c>
      <c r="AU233" s="270" t="s">
        <v>89</v>
      </c>
      <c r="AV233" s="15" t="s">
        <v>87</v>
      </c>
      <c r="AW233" s="15" t="s">
        <v>35</v>
      </c>
      <c r="AX233" s="15" t="s">
        <v>79</v>
      </c>
      <c r="AY233" s="270" t="s">
        <v>126</v>
      </c>
    </row>
    <row r="234" s="13" customFormat="1">
      <c r="A234" s="13"/>
      <c r="B234" s="227"/>
      <c r="C234" s="228"/>
      <c r="D234" s="229" t="s">
        <v>134</v>
      </c>
      <c r="E234" s="230" t="s">
        <v>1</v>
      </c>
      <c r="F234" s="231" t="s">
        <v>312</v>
      </c>
      <c r="G234" s="228"/>
      <c r="H234" s="232">
        <v>59.079999999999998</v>
      </c>
      <c r="I234" s="233"/>
      <c r="J234" s="228"/>
      <c r="K234" s="228"/>
      <c r="L234" s="234"/>
      <c r="M234" s="235"/>
      <c r="N234" s="236"/>
      <c r="O234" s="236"/>
      <c r="P234" s="236"/>
      <c r="Q234" s="236"/>
      <c r="R234" s="236"/>
      <c r="S234" s="236"/>
      <c r="T234" s="23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8" t="s">
        <v>134</v>
      </c>
      <c r="AU234" s="238" t="s">
        <v>89</v>
      </c>
      <c r="AV234" s="13" t="s">
        <v>89</v>
      </c>
      <c r="AW234" s="13" t="s">
        <v>35</v>
      </c>
      <c r="AX234" s="13" t="s">
        <v>79</v>
      </c>
      <c r="AY234" s="238" t="s">
        <v>126</v>
      </c>
    </row>
    <row r="235" s="14" customFormat="1">
      <c r="A235" s="14"/>
      <c r="B235" s="239"/>
      <c r="C235" s="240"/>
      <c r="D235" s="229" t="s">
        <v>134</v>
      </c>
      <c r="E235" s="241" t="s">
        <v>1</v>
      </c>
      <c r="F235" s="242" t="s">
        <v>136</v>
      </c>
      <c r="G235" s="240"/>
      <c r="H235" s="243">
        <v>59.079999999999998</v>
      </c>
      <c r="I235" s="244"/>
      <c r="J235" s="240"/>
      <c r="K235" s="240"/>
      <c r="L235" s="245"/>
      <c r="M235" s="246"/>
      <c r="N235" s="247"/>
      <c r="O235" s="247"/>
      <c r="P235" s="247"/>
      <c r="Q235" s="247"/>
      <c r="R235" s="247"/>
      <c r="S235" s="247"/>
      <c r="T235" s="24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9" t="s">
        <v>134</v>
      </c>
      <c r="AU235" s="249" t="s">
        <v>89</v>
      </c>
      <c r="AV235" s="14" t="s">
        <v>127</v>
      </c>
      <c r="AW235" s="14" t="s">
        <v>35</v>
      </c>
      <c r="AX235" s="14" t="s">
        <v>87</v>
      </c>
      <c r="AY235" s="249" t="s">
        <v>126</v>
      </c>
    </row>
    <row r="236" s="2" customFormat="1" ht="16.5" customHeight="1">
      <c r="A236" s="38"/>
      <c r="B236" s="39"/>
      <c r="C236" s="214" t="s">
        <v>332</v>
      </c>
      <c r="D236" s="214" t="s">
        <v>129</v>
      </c>
      <c r="E236" s="215" t="s">
        <v>333</v>
      </c>
      <c r="F236" s="216" t="s">
        <v>334</v>
      </c>
      <c r="G236" s="217" t="s">
        <v>141</v>
      </c>
      <c r="H236" s="218">
        <v>59.079999999999998</v>
      </c>
      <c r="I236" s="219"/>
      <c r="J236" s="220">
        <f>ROUND(I236*H236,2)</f>
        <v>0</v>
      </c>
      <c r="K236" s="216" t="s">
        <v>1</v>
      </c>
      <c r="L236" s="44"/>
      <c r="M236" s="221" t="s">
        <v>1</v>
      </c>
      <c r="N236" s="222" t="s">
        <v>44</v>
      </c>
      <c r="O236" s="91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5" t="s">
        <v>167</v>
      </c>
      <c r="AT236" s="225" t="s">
        <v>129</v>
      </c>
      <c r="AU236" s="225" t="s">
        <v>89</v>
      </c>
      <c r="AY236" s="17" t="s">
        <v>126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7" t="s">
        <v>87</v>
      </c>
      <c r="BK236" s="226">
        <f>ROUND(I236*H236,2)</f>
        <v>0</v>
      </c>
      <c r="BL236" s="17" t="s">
        <v>167</v>
      </c>
      <c r="BM236" s="225" t="s">
        <v>335</v>
      </c>
    </row>
    <row r="237" s="15" customFormat="1">
      <c r="A237" s="15"/>
      <c r="B237" s="261"/>
      <c r="C237" s="262"/>
      <c r="D237" s="229" t="s">
        <v>134</v>
      </c>
      <c r="E237" s="263" t="s">
        <v>1</v>
      </c>
      <c r="F237" s="264" t="s">
        <v>306</v>
      </c>
      <c r="G237" s="262"/>
      <c r="H237" s="263" t="s">
        <v>1</v>
      </c>
      <c r="I237" s="265"/>
      <c r="J237" s="262"/>
      <c r="K237" s="262"/>
      <c r="L237" s="266"/>
      <c r="M237" s="267"/>
      <c r="N237" s="268"/>
      <c r="O237" s="268"/>
      <c r="P237" s="268"/>
      <c r="Q237" s="268"/>
      <c r="R237" s="268"/>
      <c r="S237" s="268"/>
      <c r="T237" s="269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0" t="s">
        <v>134</v>
      </c>
      <c r="AU237" s="270" t="s">
        <v>89</v>
      </c>
      <c r="AV237" s="15" t="s">
        <v>87</v>
      </c>
      <c r="AW237" s="15" t="s">
        <v>35</v>
      </c>
      <c r="AX237" s="15" t="s">
        <v>79</v>
      </c>
      <c r="AY237" s="270" t="s">
        <v>126</v>
      </c>
    </row>
    <row r="238" s="13" customFormat="1">
      <c r="A238" s="13"/>
      <c r="B238" s="227"/>
      <c r="C238" s="228"/>
      <c r="D238" s="229" t="s">
        <v>134</v>
      </c>
      <c r="E238" s="230" t="s">
        <v>1</v>
      </c>
      <c r="F238" s="231" t="s">
        <v>312</v>
      </c>
      <c r="G238" s="228"/>
      <c r="H238" s="232">
        <v>59.079999999999998</v>
      </c>
      <c r="I238" s="233"/>
      <c r="J238" s="228"/>
      <c r="K238" s="228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134</v>
      </c>
      <c r="AU238" s="238" t="s">
        <v>89</v>
      </c>
      <c r="AV238" s="13" t="s">
        <v>89</v>
      </c>
      <c r="AW238" s="13" t="s">
        <v>35</v>
      </c>
      <c r="AX238" s="13" t="s">
        <v>79</v>
      </c>
      <c r="AY238" s="238" t="s">
        <v>126</v>
      </c>
    </row>
    <row r="239" s="14" customFormat="1">
      <c r="A239" s="14"/>
      <c r="B239" s="239"/>
      <c r="C239" s="240"/>
      <c r="D239" s="229" t="s">
        <v>134</v>
      </c>
      <c r="E239" s="241" t="s">
        <v>1</v>
      </c>
      <c r="F239" s="242" t="s">
        <v>136</v>
      </c>
      <c r="G239" s="240"/>
      <c r="H239" s="243">
        <v>59.079999999999998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9" t="s">
        <v>134</v>
      </c>
      <c r="AU239" s="249" t="s">
        <v>89</v>
      </c>
      <c r="AV239" s="14" t="s">
        <v>127</v>
      </c>
      <c r="AW239" s="14" t="s">
        <v>35</v>
      </c>
      <c r="AX239" s="14" t="s">
        <v>87</v>
      </c>
      <c r="AY239" s="249" t="s">
        <v>126</v>
      </c>
    </row>
    <row r="240" s="2" customFormat="1" ht="16.5" customHeight="1">
      <c r="A240" s="38"/>
      <c r="B240" s="39"/>
      <c r="C240" s="214" t="s">
        <v>239</v>
      </c>
      <c r="D240" s="214" t="s">
        <v>129</v>
      </c>
      <c r="E240" s="215" t="s">
        <v>336</v>
      </c>
      <c r="F240" s="216" t="s">
        <v>337</v>
      </c>
      <c r="G240" s="217" t="s">
        <v>141</v>
      </c>
      <c r="H240" s="218">
        <v>59.079999999999998</v>
      </c>
      <c r="I240" s="219"/>
      <c r="J240" s="220">
        <f>ROUND(I240*H240,2)</f>
        <v>0</v>
      </c>
      <c r="K240" s="216" t="s">
        <v>1</v>
      </c>
      <c r="L240" s="44"/>
      <c r="M240" s="221" t="s">
        <v>1</v>
      </c>
      <c r="N240" s="222" t="s">
        <v>44</v>
      </c>
      <c r="O240" s="91"/>
      <c r="P240" s="223">
        <f>O240*H240</f>
        <v>0</v>
      </c>
      <c r="Q240" s="223">
        <v>0.00029999999999999997</v>
      </c>
      <c r="R240" s="223">
        <f>Q240*H240</f>
        <v>0.017723999999999997</v>
      </c>
      <c r="S240" s="223">
        <v>0</v>
      </c>
      <c r="T240" s="22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5" t="s">
        <v>167</v>
      </c>
      <c r="AT240" s="225" t="s">
        <v>129</v>
      </c>
      <c r="AU240" s="225" t="s">
        <v>89</v>
      </c>
      <c r="AY240" s="17" t="s">
        <v>126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7" t="s">
        <v>87</v>
      </c>
      <c r="BK240" s="226">
        <f>ROUND(I240*H240,2)</f>
        <v>0</v>
      </c>
      <c r="BL240" s="17" t="s">
        <v>167</v>
      </c>
      <c r="BM240" s="225" t="s">
        <v>338</v>
      </c>
    </row>
    <row r="241" s="15" customFormat="1">
      <c r="A241" s="15"/>
      <c r="B241" s="261"/>
      <c r="C241" s="262"/>
      <c r="D241" s="229" t="s">
        <v>134</v>
      </c>
      <c r="E241" s="263" t="s">
        <v>1</v>
      </c>
      <c r="F241" s="264" t="s">
        <v>306</v>
      </c>
      <c r="G241" s="262"/>
      <c r="H241" s="263" t="s">
        <v>1</v>
      </c>
      <c r="I241" s="265"/>
      <c r="J241" s="262"/>
      <c r="K241" s="262"/>
      <c r="L241" s="266"/>
      <c r="M241" s="267"/>
      <c r="N241" s="268"/>
      <c r="O241" s="268"/>
      <c r="P241" s="268"/>
      <c r="Q241" s="268"/>
      <c r="R241" s="268"/>
      <c r="S241" s="268"/>
      <c r="T241" s="269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70" t="s">
        <v>134</v>
      </c>
      <c r="AU241" s="270" t="s">
        <v>89</v>
      </c>
      <c r="AV241" s="15" t="s">
        <v>87</v>
      </c>
      <c r="AW241" s="15" t="s">
        <v>35</v>
      </c>
      <c r="AX241" s="15" t="s">
        <v>79</v>
      </c>
      <c r="AY241" s="270" t="s">
        <v>126</v>
      </c>
    </row>
    <row r="242" s="13" customFormat="1">
      <c r="A242" s="13"/>
      <c r="B242" s="227"/>
      <c r="C242" s="228"/>
      <c r="D242" s="229" t="s">
        <v>134</v>
      </c>
      <c r="E242" s="230" t="s">
        <v>1</v>
      </c>
      <c r="F242" s="231" t="s">
        <v>312</v>
      </c>
      <c r="G242" s="228"/>
      <c r="H242" s="232">
        <v>59.079999999999998</v>
      </c>
      <c r="I242" s="233"/>
      <c r="J242" s="228"/>
      <c r="K242" s="228"/>
      <c r="L242" s="234"/>
      <c r="M242" s="235"/>
      <c r="N242" s="236"/>
      <c r="O242" s="236"/>
      <c r="P242" s="236"/>
      <c r="Q242" s="236"/>
      <c r="R242" s="236"/>
      <c r="S242" s="236"/>
      <c r="T242" s="23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8" t="s">
        <v>134</v>
      </c>
      <c r="AU242" s="238" t="s">
        <v>89</v>
      </c>
      <c r="AV242" s="13" t="s">
        <v>89</v>
      </c>
      <c r="AW242" s="13" t="s">
        <v>35</v>
      </c>
      <c r="AX242" s="13" t="s">
        <v>79</v>
      </c>
      <c r="AY242" s="238" t="s">
        <v>126</v>
      </c>
    </row>
    <row r="243" s="14" customFormat="1">
      <c r="A243" s="14"/>
      <c r="B243" s="239"/>
      <c r="C243" s="240"/>
      <c r="D243" s="229" t="s">
        <v>134</v>
      </c>
      <c r="E243" s="241" t="s">
        <v>1</v>
      </c>
      <c r="F243" s="242" t="s">
        <v>136</v>
      </c>
      <c r="G243" s="240"/>
      <c r="H243" s="243">
        <v>59.079999999999998</v>
      </c>
      <c r="I243" s="244"/>
      <c r="J243" s="240"/>
      <c r="K243" s="240"/>
      <c r="L243" s="245"/>
      <c r="M243" s="246"/>
      <c r="N243" s="247"/>
      <c r="O243" s="247"/>
      <c r="P243" s="247"/>
      <c r="Q243" s="247"/>
      <c r="R243" s="247"/>
      <c r="S243" s="247"/>
      <c r="T243" s="24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9" t="s">
        <v>134</v>
      </c>
      <c r="AU243" s="249" t="s">
        <v>89</v>
      </c>
      <c r="AV243" s="14" t="s">
        <v>127</v>
      </c>
      <c r="AW243" s="14" t="s">
        <v>35</v>
      </c>
      <c r="AX243" s="14" t="s">
        <v>87</v>
      </c>
      <c r="AY243" s="249" t="s">
        <v>126</v>
      </c>
    </row>
    <row r="244" s="2" customFormat="1" ht="24.15" customHeight="1">
      <c r="A244" s="38"/>
      <c r="B244" s="39"/>
      <c r="C244" s="214" t="s">
        <v>339</v>
      </c>
      <c r="D244" s="214" t="s">
        <v>129</v>
      </c>
      <c r="E244" s="215" t="s">
        <v>340</v>
      </c>
      <c r="F244" s="216" t="s">
        <v>341</v>
      </c>
      <c r="G244" s="217" t="s">
        <v>141</v>
      </c>
      <c r="H244" s="218">
        <v>59.079999999999998</v>
      </c>
      <c r="I244" s="219"/>
      <c r="J244" s="220">
        <f>ROUND(I244*H244,2)</f>
        <v>0</v>
      </c>
      <c r="K244" s="216" t="s">
        <v>1</v>
      </c>
      <c r="L244" s="44"/>
      <c r="M244" s="221" t="s">
        <v>1</v>
      </c>
      <c r="N244" s="222" t="s">
        <v>44</v>
      </c>
      <c r="O244" s="91"/>
      <c r="P244" s="223">
        <f>O244*H244</f>
        <v>0</v>
      </c>
      <c r="Q244" s="223">
        <v>0.025499999999999998</v>
      </c>
      <c r="R244" s="223">
        <f>Q244*H244</f>
        <v>1.5065399999999998</v>
      </c>
      <c r="S244" s="223">
        <v>0</v>
      </c>
      <c r="T244" s="22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5" t="s">
        <v>167</v>
      </c>
      <c r="AT244" s="225" t="s">
        <v>129</v>
      </c>
      <c r="AU244" s="225" t="s">
        <v>89</v>
      </c>
      <c r="AY244" s="17" t="s">
        <v>126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7" t="s">
        <v>87</v>
      </c>
      <c r="BK244" s="226">
        <f>ROUND(I244*H244,2)</f>
        <v>0</v>
      </c>
      <c r="BL244" s="17" t="s">
        <v>167</v>
      </c>
      <c r="BM244" s="225" t="s">
        <v>342</v>
      </c>
    </row>
    <row r="245" s="15" customFormat="1">
      <c r="A245" s="15"/>
      <c r="B245" s="261"/>
      <c r="C245" s="262"/>
      <c r="D245" s="229" t="s">
        <v>134</v>
      </c>
      <c r="E245" s="263" t="s">
        <v>1</v>
      </c>
      <c r="F245" s="264" t="s">
        <v>306</v>
      </c>
      <c r="G245" s="262"/>
      <c r="H245" s="263" t="s">
        <v>1</v>
      </c>
      <c r="I245" s="265"/>
      <c r="J245" s="262"/>
      <c r="K245" s="262"/>
      <c r="L245" s="266"/>
      <c r="M245" s="267"/>
      <c r="N245" s="268"/>
      <c r="O245" s="268"/>
      <c r="P245" s="268"/>
      <c r="Q245" s="268"/>
      <c r="R245" s="268"/>
      <c r="S245" s="268"/>
      <c r="T245" s="269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0" t="s">
        <v>134</v>
      </c>
      <c r="AU245" s="270" t="s">
        <v>89</v>
      </c>
      <c r="AV245" s="15" t="s">
        <v>87</v>
      </c>
      <c r="AW245" s="15" t="s">
        <v>35</v>
      </c>
      <c r="AX245" s="15" t="s">
        <v>79</v>
      </c>
      <c r="AY245" s="270" t="s">
        <v>126</v>
      </c>
    </row>
    <row r="246" s="13" customFormat="1">
      <c r="A246" s="13"/>
      <c r="B246" s="227"/>
      <c r="C246" s="228"/>
      <c r="D246" s="229" t="s">
        <v>134</v>
      </c>
      <c r="E246" s="230" t="s">
        <v>1</v>
      </c>
      <c r="F246" s="231" t="s">
        <v>312</v>
      </c>
      <c r="G246" s="228"/>
      <c r="H246" s="232">
        <v>59.079999999999998</v>
      </c>
      <c r="I246" s="233"/>
      <c r="J246" s="228"/>
      <c r="K246" s="228"/>
      <c r="L246" s="234"/>
      <c r="M246" s="235"/>
      <c r="N246" s="236"/>
      <c r="O246" s="236"/>
      <c r="P246" s="236"/>
      <c r="Q246" s="236"/>
      <c r="R246" s="236"/>
      <c r="S246" s="236"/>
      <c r="T246" s="23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8" t="s">
        <v>134</v>
      </c>
      <c r="AU246" s="238" t="s">
        <v>89</v>
      </c>
      <c r="AV246" s="13" t="s">
        <v>89</v>
      </c>
      <c r="AW246" s="13" t="s">
        <v>35</v>
      </c>
      <c r="AX246" s="13" t="s">
        <v>79</v>
      </c>
      <c r="AY246" s="238" t="s">
        <v>126</v>
      </c>
    </row>
    <row r="247" s="14" customFormat="1">
      <c r="A247" s="14"/>
      <c r="B247" s="239"/>
      <c r="C247" s="240"/>
      <c r="D247" s="229" t="s">
        <v>134</v>
      </c>
      <c r="E247" s="241" t="s">
        <v>1</v>
      </c>
      <c r="F247" s="242" t="s">
        <v>136</v>
      </c>
      <c r="G247" s="240"/>
      <c r="H247" s="243">
        <v>59.079999999999998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9" t="s">
        <v>134</v>
      </c>
      <c r="AU247" s="249" t="s">
        <v>89</v>
      </c>
      <c r="AV247" s="14" t="s">
        <v>127</v>
      </c>
      <c r="AW247" s="14" t="s">
        <v>35</v>
      </c>
      <c r="AX247" s="14" t="s">
        <v>87</v>
      </c>
      <c r="AY247" s="249" t="s">
        <v>126</v>
      </c>
    </row>
    <row r="248" s="2" customFormat="1" ht="33" customHeight="1">
      <c r="A248" s="38"/>
      <c r="B248" s="39"/>
      <c r="C248" s="214" t="s">
        <v>244</v>
      </c>
      <c r="D248" s="214" t="s">
        <v>129</v>
      </c>
      <c r="E248" s="215" t="s">
        <v>343</v>
      </c>
      <c r="F248" s="216" t="s">
        <v>344</v>
      </c>
      <c r="G248" s="217" t="s">
        <v>166</v>
      </c>
      <c r="H248" s="218">
        <v>25.600000000000001</v>
      </c>
      <c r="I248" s="219"/>
      <c r="J248" s="220">
        <f>ROUND(I248*H248,2)</f>
        <v>0</v>
      </c>
      <c r="K248" s="216" t="s">
        <v>1</v>
      </c>
      <c r="L248" s="44"/>
      <c r="M248" s="221" t="s">
        <v>1</v>
      </c>
      <c r="N248" s="222" t="s">
        <v>44</v>
      </c>
      <c r="O248" s="91"/>
      <c r="P248" s="223">
        <f>O248*H248</f>
        <v>0</v>
      </c>
      <c r="Q248" s="223">
        <v>0.00058399999999999999</v>
      </c>
      <c r="R248" s="223">
        <f>Q248*H248</f>
        <v>0.014950400000000001</v>
      </c>
      <c r="S248" s="223">
        <v>0</v>
      </c>
      <c r="T248" s="224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5" t="s">
        <v>167</v>
      </c>
      <c r="AT248" s="225" t="s">
        <v>129</v>
      </c>
      <c r="AU248" s="225" t="s">
        <v>89</v>
      </c>
      <c r="AY248" s="17" t="s">
        <v>126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7" t="s">
        <v>87</v>
      </c>
      <c r="BK248" s="226">
        <f>ROUND(I248*H248,2)</f>
        <v>0</v>
      </c>
      <c r="BL248" s="17" t="s">
        <v>167</v>
      </c>
      <c r="BM248" s="225" t="s">
        <v>345</v>
      </c>
    </row>
    <row r="249" s="15" customFormat="1">
      <c r="A249" s="15"/>
      <c r="B249" s="261"/>
      <c r="C249" s="262"/>
      <c r="D249" s="229" t="s">
        <v>134</v>
      </c>
      <c r="E249" s="263" t="s">
        <v>1</v>
      </c>
      <c r="F249" s="264" t="s">
        <v>306</v>
      </c>
      <c r="G249" s="262"/>
      <c r="H249" s="263" t="s">
        <v>1</v>
      </c>
      <c r="I249" s="265"/>
      <c r="J249" s="262"/>
      <c r="K249" s="262"/>
      <c r="L249" s="266"/>
      <c r="M249" s="267"/>
      <c r="N249" s="268"/>
      <c r="O249" s="268"/>
      <c r="P249" s="268"/>
      <c r="Q249" s="268"/>
      <c r="R249" s="268"/>
      <c r="S249" s="268"/>
      <c r="T249" s="26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0" t="s">
        <v>134</v>
      </c>
      <c r="AU249" s="270" t="s">
        <v>89</v>
      </c>
      <c r="AV249" s="15" t="s">
        <v>87</v>
      </c>
      <c r="AW249" s="15" t="s">
        <v>35</v>
      </c>
      <c r="AX249" s="15" t="s">
        <v>79</v>
      </c>
      <c r="AY249" s="270" t="s">
        <v>126</v>
      </c>
    </row>
    <row r="250" s="13" customFormat="1">
      <c r="A250" s="13"/>
      <c r="B250" s="227"/>
      <c r="C250" s="228"/>
      <c r="D250" s="229" t="s">
        <v>134</v>
      </c>
      <c r="E250" s="230" t="s">
        <v>1</v>
      </c>
      <c r="F250" s="231" t="s">
        <v>328</v>
      </c>
      <c r="G250" s="228"/>
      <c r="H250" s="232">
        <v>25.600000000000001</v>
      </c>
      <c r="I250" s="233"/>
      <c r="J250" s="228"/>
      <c r="K250" s="228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134</v>
      </c>
      <c r="AU250" s="238" t="s">
        <v>89</v>
      </c>
      <c r="AV250" s="13" t="s">
        <v>89</v>
      </c>
      <c r="AW250" s="13" t="s">
        <v>35</v>
      </c>
      <c r="AX250" s="13" t="s">
        <v>79</v>
      </c>
      <c r="AY250" s="238" t="s">
        <v>126</v>
      </c>
    </row>
    <row r="251" s="14" customFormat="1">
      <c r="A251" s="14"/>
      <c r="B251" s="239"/>
      <c r="C251" s="240"/>
      <c r="D251" s="229" t="s">
        <v>134</v>
      </c>
      <c r="E251" s="241" t="s">
        <v>1</v>
      </c>
      <c r="F251" s="242" t="s">
        <v>136</v>
      </c>
      <c r="G251" s="240"/>
      <c r="H251" s="243">
        <v>25.600000000000001</v>
      </c>
      <c r="I251" s="244"/>
      <c r="J251" s="240"/>
      <c r="K251" s="240"/>
      <c r="L251" s="245"/>
      <c r="M251" s="246"/>
      <c r="N251" s="247"/>
      <c r="O251" s="247"/>
      <c r="P251" s="247"/>
      <c r="Q251" s="247"/>
      <c r="R251" s="247"/>
      <c r="S251" s="247"/>
      <c r="T251" s="24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9" t="s">
        <v>134</v>
      </c>
      <c r="AU251" s="249" t="s">
        <v>89</v>
      </c>
      <c r="AV251" s="14" t="s">
        <v>127</v>
      </c>
      <c r="AW251" s="14" t="s">
        <v>35</v>
      </c>
      <c r="AX251" s="14" t="s">
        <v>87</v>
      </c>
      <c r="AY251" s="249" t="s">
        <v>126</v>
      </c>
    </row>
    <row r="252" s="2" customFormat="1" ht="33" customHeight="1">
      <c r="A252" s="38"/>
      <c r="B252" s="39"/>
      <c r="C252" s="250" t="s">
        <v>346</v>
      </c>
      <c r="D252" s="250" t="s">
        <v>199</v>
      </c>
      <c r="E252" s="251" t="s">
        <v>347</v>
      </c>
      <c r="F252" s="252" t="s">
        <v>348</v>
      </c>
      <c r="G252" s="253" t="s">
        <v>166</v>
      </c>
      <c r="H252" s="254">
        <v>28.16</v>
      </c>
      <c r="I252" s="255"/>
      <c r="J252" s="256">
        <f>ROUND(I252*H252,2)</f>
        <v>0</v>
      </c>
      <c r="K252" s="252" t="s">
        <v>1</v>
      </c>
      <c r="L252" s="257"/>
      <c r="M252" s="258" t="s">
        <v>1</v>
      </c>
      <c r="N252" s="259" t="s">
        <v>44</v>
      </c>
      <c r="O252" s="91"/>
      <c r="P252" s="223">
        <f>O252*H252</f>
        <v>0</v>
      </c>
      <c r="Q252" s="223">
        <v>0.00264</v>
      </c>
      <c r="R252" s="223">
        <f>Q252*H252</f>
        <v>0.074342400000000003</v>
      </c>
      <c r="S252" s="223">
        <v>0</v>
      </c>
      <c r="T252" s="22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5" t="s">
        <v>202</v>
      </c>
      <c r="AT252" s="225" t="s">
        <v>199</v>
      </c>
      <c r="AU252" s="225" t="s">
        <v>89</v>
      </c>
      <c r="AY252" s="17" t="s">
        <v>126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7" t="s">
        <v>87</v>
      </c>
      <c r="BK252" s="226">
        <f>ROUND(I252*H252,2)</f>
        <v>0</v>
      </c>
      <c r="BL252" s="17" t="s">
        <v>167</v>
      </c>
      <c r="BM252" s="225" t="s">
        <v>349</v>
      </c>
    </row>
    <row r="253" s="2" customFormat="1" ht="33" customHeight="1">
      <c r="A253" s="38"/>
      <c r="B253" s="39"/>
      <c r="C253" s="214" t="s">
        <v>247</v>
      </c>
      <c r="D253" s="214" t="s">
        <v>129</v>
      </c>
      <c r="E253" s="215" t="s">
        <v>350</v>
      </c>
      <c r="F253" s="216" t="s">
        <v>351</v>
      </c>
      <c r="G253" s="217" t="s">
        <v>141</v>
      </c>
      <c r="H253" s="218">
        <v>59.079999999999998</v>
      </c>
      <c r="I253" s="219"/>
      <c r="J253" s="220">
        <f>ROUND(I253*H253,2)</f>
        <v>0</v>
      </c>
      <c r="K253" s="216" t="s">
        <v>1</v>
      </c>
      <c r="L253" s="44"/>
      <c r="M253" s="221" t="s">
        <v>1</v>
      </c>
      <c r="N253" s="222" t="s">
        <v>44</v>
      </c>
      <c r="O253" s="91"/>
      <c r="P253" s="223">
        <f>O253*H253</f>
        <v>0</v>
      </c>
      <c r="Q253" s="223">
        <v>0.0090880000000000006</v>
      </c>
      <c r="R253" s="223">
        <f>Q253*H253</f>
        <v>0.53691904000000001</v>
      </c>
      <c r="S253" s="223">
        <v>0</v>
      </c>
      <c r="T253" s="22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5" t="s">
        <v>127</v>
      </c>
      <c r="AT253" s="225" t="s">
        <v>129</v>
      </c>
      <c r="AU253" s="225" t="s">
        <v>89</v>
      </c>
      <c r="AY253" s="17" t="s">
        <v>126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7" t="s">
        <v>87</v>
      </c>
      <c r="BK253" s="226">
        <f>ROUND(I253*H253,2)</f>
        <v>0</v>
      </c>
      <c r="BL253" s="17" t="s">
        <v>127</v>
      </c>
      <c r="BM253" s="225" t="s">
        <v>352</v>
      </c>
    </row>
    <row r="254" s="15" customFormat="1">
      <c r="A254" s="15"/>
      <c r="B254" s="261"/>
      <c r="C254" s="262"/>
      <c r="D254" s="229" t="s">
        <v>134</v>
      </c>
      <c r="E254" s="263" t="s">
        <v>1</v>
      </c>
      <c r="F254" s="264" t="s">
        <v>306</v>
      </c>
      <c r="G254" s="262"/>
      <c r="H254" s="263" t="s">
        <v>1</v>
      </c>
      <c r="I254" s="265"/>
      <c r="J254" s="262"/>
      <c r="K254" s="262"/>
      <c r="L254" s="266"/>
      <c r="M254" s="267"/>
      <c r="N254" s="268"/>
      <c r="O254" s="268"/>
      <c r="P254" s="268"/>
      <c r="Q254" s="268"/>
      <c r="R254" s="268"/>
      <c r="S254" s="268"/>
      <c r="T254" s="269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0" t="s">
        <v>134</v>
      </c>
      <c r="AU254" s="270" t="s">
        <v>89</v>
      </c>
      <c r="AV254" s="15" t="s">
        <v>87</v>
      </c>
      <c r="AW254" s="15" t="s">
        <v>35</v>
      </c>
      <c r="AX254" s="15" t="s">
        <v>79</v>
      </c>
      <c r="AY254" s="270" t="s">
        <v>126</v>
      </c>
    </row>
    <row r="255" s="13" customFormat="1">
      <c r="A255" s="13"/>
      <c r="B255" s="227"/>
      <c r="C255" s="228"/>
      <c r="D255" s="229" t="s">
        <v>134</v>
      </c>
      <c r="E255" s="230" t="s">
        <v>1</v>
      </c>
      <c r="F255" s="231" t="s">
        <v>353</v>
      </c>
      <c r="G255" s="228"/>
      <c r="H255" s="232">
        <v>59.079999999999998</v>
      </c>
      <c r="I255" s="233"/>
      <c r="J255" s="228"/>
      <c r="K255" s="228"/>
      <c r="L255" s="234"/>
      <c r="M255" s="235"/>
      <c r="N255" s="236"/>
      <c r="O255" s="236"/>
      <c r="P255" s="236"/>
      <c r="Q255" s="236"/>
      <c r="R255" s="236"/>
      <c r="S255" s="236"/>
      <c r="T255" s="23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8" t="s">
        <v>134</v>
      </c>
      <c r="AU255" s="238" t="s">
        <v>89</v>
      </c>
      <c r="AV255" s="13" t="s">
        <v>89</v>
      </c>
      <c r="AW255" s="13" t="s">
        <v>35</v>
      </c>
      <c r="AX255" s="13" t="s">
        <v>79</v>
      </c>
      <c r="AY255" s="238" t="s">
        <v>126</v>
      </c>
    </row>
    <row r="256" s="14" customFormat="1">
      <c r="A256" s="14"/>
      <c r="B256" s="239"/>
      <c r="C256" s="240"/>
      <c r="D256" s="229" t="s">
        <v>134</v>
      </c>
      <c r="E256" s="241" t="s">
        <v>1</v>
      </c>
      <c r="F256" s="242" t="s">
        <v>136</v>
      </c>
      <c r="G256" s="240"/>
      <c r="H256" s="243">
        <v>59.079999999999998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9" t="s">
        <v>134</v>
      </c>
      <c r="AU256" s="249" t="s">
        <v>89</v>
      </c>
      <c r="AV256" s="14" t="s">
        <v>127</v>
      </c>
      <c r="AW256" s="14" t="s">
        <v>35</v>
      </c>
      <c r="AX256" s="14" t="s">
        <v>87</v>
      </c>
      <c r="AY256" s="249" t="s">
        <v>126</v>
      </c>
    </row>
    <row r="257" s="2" customFormat="1" ht="16.5" customHeight="1">
      <c r="A257" s="38"/>
      <c r="B257" s="39"/>
      <c r="C257" s="250" t="s">
        <v>354</v>
      </c>
      <c r="D257" s="250" t="s">
        <v>199</v>
      </c>
      <c r="E257" s="251" t="s">
        <v>355</v>
      </c>
      <c r="F257" s="252" t="s">
        <v>356</v>
      </c>
      <c r="G257" s="253" t="s">
        <v>141</v>
      </c>
      <c r="H257" s="254">
        <v>65</v>
      </c>
      <c r="I257" s="255"/>
      <c r="J257" s="256">
        <f>ROUND(I257*H257,2)</f>
        <v>0</v>
      </c>
      <c r="K257" s="252" t="s">
        <v>1</v>
      </c>
      <c r="L257" s="257"/>
      <c r="M257" s="258" t="s">
        <v>1</v>
      </c>
      <c r="N257" s="259" t="s">
        <v>44</v>
      </c>
      <c r="O257" s="91"/>
      <c r="P257" s="223">
        <f>O257*H257</f>
        <v>0</v>
      </c>
      <c r="Q257" s="223">
        <v>0</v>
      </c>
      <c r="R257" s="223">
        <f>Q257*H257</f>
        <v>0</v>
      </c>
      <c r="S257" s="223">
        <v>0</v>
      </c>
      <c r="T257" s="22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5" t="s">
        <v>148</v>
      </c>
      <c r="AT257" s="225" t="s">
        <v>199</v>
      </c>
      <c r="AU257" s="225" t="s">
        <v>89</v>
      </c>
      <c r="AY257" s="17" t="s">
        <v>126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7" t="s">
        <v>87</v>
      </c>
      <c r="BK257" s="226">
        <f>ROUND(I257*H257,2)</f>
        <v>0</v>
      </c>
      <c r="BL257" s="17" t="s">
        <v>127</v>
      </c>
      <c r="BM257" s="225" t="s">
        <v>357</v>
      </c>
    </row>
    <row r="258" s="2" customFormat="1" ht="33" customHeight="1">
      <c r="A258" s="38"/>
      <c r="B258" s="39"/>
      <c r="C258" s="214" t="s">
        <v>251</v>
      </c>
      <c r="D258" s="214" t="s">
        <v>129</v>
      </c>
      <c r="E258" s="215" t="s">
        <v>358</v>
      </c>
      <c r="F258" s="216" t="s">
        <v>359</v>
      </c>
      <c r="G258" s="217" t="s">
        <v>233</v>
      </c>
      <c r="H258" s="260"/>
      <c r="I258" s="219"/>
      <c r="J258" s="220">
        <f>ROUND(I258*H258,2)</f>
        <v>0</v>
      </c>
      <c r="K258" s="216" t="s">
        <v>1</v>
      </c>
      <c r="L258" s="44"/>
      <c r="M258" s="221" t="s">
        <v>1</v>
      </c>
      <c r="N258" s="222" t="s">
        <v>44</v>
      </c>
      <c r="O258" s="91"/>
      <c r="P258" s="223">
        <f>O258*H258</f>
        <v>0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5" t="s">
        <v>127</v>
      </c>
      <c r="AT258" s="225" t="s">
        <v>129</v>
      </c>
      <c r="AU258" s="225" t="s">
        <v>89</v>
      </c>
      <c r="AY258" s="17" t="s">
        <v>126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7" t="s">
        <v>87</v>
      </c>
      <c r="BK258" s="226">
        <f>ROUND(I258*H258,2)</f>
        <v>0</v>
      </c>
      <c r="BL258" s="17" t="s">
        <v>127</v>
      </c>
      <c r="BM258" s="225" t="s">
        <v>360</v>
      </c>
    </row>
    <row r="259" s="12" customFormat="1" ht="22.8" customHeight="1">
      <c r="A259" s="12"/>
      <c r="B259" s="198"/>
      <c r="C259" s="199"/>
      <c r="D259" s="200" t="s">
        <v>78</v>
      </c>
      <c r="E259" s="212" t="s">
        <v>361</v>
      </c>
      <c r="F259" s="212" t="s">
        <v>362</v>
      </c>
      <c r="G259" s="199"/>
      <c r="H259" s="199"/>
      <c r="I259" s="202"/>
      <c r="J259" s="213">
        <f>BK259</f>
        <v>0</v>
      </c>
      <c r="K259" s="199"/>
      <c r="L259" s="204"/>
      <c r="M259" s="205"/>
      <c r="N259" s="206"/>
      <c r="O259" s="206"/>
      <c r="P259" s="207">
        <f>SUM(P260:P261)</f>
        <v>0</v>
      </c>
      <c r="Q259" s="206"/>
      <c r="R259" s="207">
        <f>SUM(R260:R261)</f>
        <v>0</v>
      </c>
      <c r="S259" s="206"/>
      <c r="T259" s="208">
        <f>SUM(T260:T261)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9" t="s">
        <v>89</v>
      </c>
      <c r="AT259" s="210" t="s">
        <v>78</v>
      </c>
      <c r="AU259" s="210" t="s">
        <v>87</v>
      </c>
      <c r="AY259" s="209" t="s">
        <v>126</v>
      </c>
      <c r="BK259" s="211">
        <f>SUM(BK260:BK261)</f>
        <v>0</v>
      </c>
    </row>
    <row r="260" s="2" customFormat="1" ht="37.8" customHeight="1">
      <c r="A260" s="38"/>
      <c r="B260" s="39"/>
      <c r="C260" s="214" t="s">
        <v>363</v>
      </c>
      <c r="D260" s="214" t="s">
        <v>129</v>
      </c>
      <c r="E260" s="215" t="s">
        <v>364</v>
      </c>
      <c r="F260" s="216" t="s">
        <v>365</v>
      </c>
      <c r="G260" s="217" t="s">
        <v>141</v>
      </c>
      <c r="H260" s="218">
        <v>32.274999999999999</v>
      </c>
      <c r="I260" s="219"/>
      <c r="J260" s="220">
        <f>ROUND(I260*H260,2)</f>
        <v>0</v>
      </c>
      <c r="K260" s="216" t="s">
        <v>1</v>
      </c>
      <c r="L260" s="44"/>
      <c r="M260" s="221" t="s">
        <v>1</v>
      </c>
      <c r="N260" s="222" t="s">
        <v>44</v>
      </c>
      <c r="O260" s="91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5" t="s">
        <v>167</v>
      </c>
      <c r="AT260" s="225" t="s">
        <v>129</v>
      </c>
      <c r="AU260" s="225" t="s">
        <v>89</v>
      </c>
      <c r="AY260" s="17" t="s">
        <v>126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7" t="s">
        <v>87</v>
      </c>
      <c r="BK260" s="226">
        <f>ROUND(I260*H260,2)</f>
        <v>0</v>
      </c>
      <c r="BL260" s="17" t="s">
        <v>167</v>
      </c>
      <c r="BM260" s="225" t="s">
        <v>366</v>
      </c>
    </row>
    <row r="261" s="2" customFormat="1" ht="33" customHeight="1">
      <c r="A261" s="38"/>
      <c r="B261" s="39"/>
      <c r="C261" s="214" t="s">
        <v>254</v>
      </c>
      <c r="D261" s="214" t="s">
        <v>129</v>
      </c>
      <c r="E261" s="215" t="s">
        <v>367</v>
      </c>
      <c r="F261" s="216" t="s">
        <v>368</v>
      </c>
      <c r="G261" s="217" t="s">
        <v>233</v>
      </c>
      <c r="H261" s="260"/>
      <c r="I261" s="219"/>
      <c r="J261" s="220">
        <f>ROUND(I261*H261,2)</f>
        <v>0</v>
      </c>
      <c r="K261" s="216" t="s">
        <v>1</v>
      </c>
      <c r="L261" s="44"/>
      <c r="M261" s="271" t="s">
        <v>1</v>
      </c>
      <c r="N261" s="272" t="s">
        <v>44</v>
      </c>
      <c r="O261" s="273"/>
      <c r="P261" s="274">
        <f>O261*H261</f>
        <v>0</v>
      </c>
      <c r="Q261" s="274">
        <v>0</v>
      </c>
      <c r="R261" s="274">
        <f>Q261*H261</f>
        <v>0</v>
      </c>
      <c r="S261" s="274">
        <v>0</v>
      </c>
      <c r="T261" s="275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5" t="s">
        <v>167</v>
      </c>
      <c r="AT261" s="225" t="s">
        <v>129</v>
      </c>
      <c r="AU261" s="225" t="s">
        <v>89</v>
      </c>
      <c r="AY261" s="17" t="s">
        <v>126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7" t="s">
        <v>87</v>
      </c>
      <c r="BK261" s="226">
        <f>ROUND(I261*H261,2)</f>
        <v>0</v>
      </c>
      <c r="BL261" s="17" t="s">
        <v>167</v>
      </c>
      <c r="BM261" s="225" t="s">
        <v>369</v>
      </c>
    </row>
    <row r="262" s="2" customFormat="1" ht="6.96" customHeight="1">
      <c r="A262" s="38"/>
      <c r="B262" s="66"/>
      <c r="C262" s="67"/>
      <c r="D262" s="67"/>
      <c r="E262" s="67"/>
      <c r="F262" s="67"/>
      <c r="G262" s="67"/>
      <c r="H262" s="67"/>
      <c r="I262" s="67"/>
      <c r="J262" s="67"/>
      <c r="K262" s="67"/>
      <c r="L262" s="44"/>
      <c r="M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</row>
  </sheetData>
  <sheetProtection sheet="1" autoFilter="0" formatColumns="0" formatRows="0" objects="1" scenarios="1" spinCount="100000" saltValue="W1BzWdDTdeZrWtS+bGbicMf1paIOGl8TjL9MmsEaXO/wjX/jmBd6GqjO574CxEAmk2jTtsLNZpvt1RWei5UaDQ==" hashValue="mh2pgruVh0QIsX0mTBpFVSgu0Kwrg7C9t4SxnN4NlF6nFjzkpJ8SFubo1gHke/Y/TAg0RcgJsWu/9Gs3NfKKgA==" algorithmName="SHA-512" password="CC35"/>
  <autoFilter ref="C128:K261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LAPTOP-67RV4PJ4\Asus</dc:creator>
  <cp:lastModifiedBy>LAPTOP-67RV4PJ4\Asus</cp:lastModifiedBy>
  <dcterms:created xsi:type="dcterms:W3CDTF">2025-10-16T17:21:52Z</dcterms:created>
  <dcterms:modified xsi:type="dcterms:W3CDTF">2025-10-16T17:21:54Z</dcterms:modified>
</cp:coreProperties>
</file>