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01 - Dopravní část" sheetId="2" r:id="rId2"/>
    <sheet name="02 - Stavební část" sheetId="3" r:id="rId3"/>
    <sheet name="03 - Lávka přes Kosový potok" sheetId="4" r:id="rId4"/>
    <sheet name="04 - Vedlejší náklady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Dopravní část'!$C$128:$K$474</definedName>
    <definedName name="_xlnm.Print_Area" localSheetId="1">'01 - Dopravní část'!$C$4:$J$76,'01 - Dopravní část'!$C$82:$J$110,'01 - Dopravní část'!$C$116:$J$474</definedName>
    <definedName name="_xlnm.Print_Titles" localSheetId="1">'01 - Dopravní část'!$128:$128</definedName>
    <definedName name="_xlnm._FilterDatabase" localSheetId="2" hidden="1">'02 - Stavební část'!$C$128:$K$256</definedName>
    <definedName name="_xlnm.Print_Area" localSheetId="2">'02 - Stavební část'!$C$4:$J$76,'02 - Stavební část'!$C$82:$J$110,'02 - Stavební část'!$C$116:$J$256</definedName>
    <definedName name="_xlnm.Print_Titles" localSheetId="2">'02 - Stavební část'!$128:$128</definedName>
    <definedName name="_xlnm._FilterDatabase" localSheetId="3" hidden="1">'03 - Lávka přes Kosový potok'!$C$121:$K$228</definedName>
    <definedName name="_xlnm.Print_Area" localSheetId="3">'03 - Lávka přes Kosový potok'!$C$4:$J$76,'03 - Lávka přes Kosový potok'!$C$82:$J$103,'03 - Lávka přes Kosový potok'!$C$109:$J$228</definedName>
    <definedName name="_xlnm.Print_Titles" localSheetId="3">'03 - Lávka přes Kosový potok'!$121:$121</definedName>
    <definedName name="_xlnm._FilterDatabase" localSheetId="4" hidden="1">'04 - Vedlejší náklady'!$C$116:$K$132</definedName>
    <definedName name="_xlnm.Print_Area" localSheetId="4">'04 - Vedlejší náklady'!$C$4:$J$76,'04 - Vedlejší náklady'!$C$82:$J$98,'04 - Vedlejší náklady'!$C$104:$J$132</definedName>
    <definedName name="_xlnm.Print_Titles" localSheetId="4">'04 - Vedlejší náklady'!$116:$116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92"/>
  <c r="J17"/>
  <c r="J12"/>
  <c r="J111"/>
  <c r="E7"/>
  <c r="E107"/>
  <c i="4" r="P192"/>
  <c r="J37"/>
  <c r="J36"/>
  <c i="1" r="AY97"/>
  <c i="4" r="J35"/>
  <c i="1" r="AX97"/>
  <c i="4" r="BI228"/>
  <c r="BH228"/>
  <c r="BG228"/>
  <c r="BF228"/>
  <c r="T228"/>
  <c r="T227"/>
  <c r="R228"/>
  <c r="R227"/>
  <c r="P228"/>
  <c r="P227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116"/>
  <c r="E7"/>
  <c r="E85"/>
  <c i="3" r="J37"/>
  <c r="J36"/>
  <c i="1" r="AY96"/>
  <c i="3" r="J35"/>
  <c i="1" r="AX96"/>
  <c i="3"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T249"/>
  <c r="R250"/>
  <c r="R249"/>
  <c r="P250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4"/>
  <c r="BH234"/>
  <c r="BG234"/>
  <c r="BF234"/>
  <c r="T234"/>
  <c r="T233"/>
  <c r="R234"/>
  <c r="R233"/>
  <c r="P234"/>
  <c r="P233"/>
  <c r="BI230"/>
  <c r="BH230"/>
  <c r="BG230"/>
  <c r="BF230"/>
  <c r="T230"/>
  <c r="T229"/>
  <c r="R230"/>
  <c r="R229"/>
  <c r="P230"/>
  <c r="P229"/>
  <c r="BI226"/>
  <c r="BH226"/>
  <c r="BG226"/>
  <c r="BF226"/>
  <c r="T226"/>
  <c r="T225"/>
  <c r="R226"/>
  <c r="R225"/>
  <c r="P226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07"/>
  <c r="BH207"/>
  <c r="BG207"/>
  <c r="BF207"/>
  <c r="T207"/>
  <c r="R207"/>
  <c r="P207"/>
  <c r="BI206"/>
  <c r="BH206"/>
  <c r="BG206"/>
  <c r="BF206"/>
  <c r="T206"/>
  <c r="R206"/>
  <c r="P206"/>
  <c r="BI201"/>
  <c r="BH201"/>
  <c r="BG201"/>
  <c r="BF201"/>
  <c r="T201"/>
  <c r="R201"/>
  <c r="P201"/>
  <c r="BI195"/>
  <c r="BH195"/>
  <c r="BG195"/>
  <c r="BF195"/>
  <c r="T195"/>
  <c r="R195"/>
  <c r="P195"/>
  <c r="BI187"/>
  <c r="BH187"/>
  <c r="BG187"/>
  <c r="BF187"/>
  <c r="T187"/>
  <c r="R187"/>
  <c r="P187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2" r="T216"/>
  <c r="R216"/>
  <c r="P216"/>
  <c r="BK216"/>
  <c r="J216"/>
  <c r="J100"/>
  <c r="J37"/>
  <c r="J36"/>
  <c i="1" r="AY95"/>
  <c i="2" r="J35"/>
  <c i="1" r="AX95"/>
  <c i="2" r="BI465"/>
  <c r="BH465"/>
  <c r="BG465"/>
  <c r="BF465"/>
  <c r="T465"/>
  <c r="R465"/>
  <c r="P465"/>
  <c r="BI463"/>
  <c r="BH463"/>
  <c r="BG463"/>
  <c r="BF463"/>
  <c r="T463"/>
  <c r="R463"/>
  <c r="P463"/>
  <c r="BI462"/>
  <c r="BH462"/>
  <c r="BG462"/>
  <c r="BF462"/>
  <c r="T462"/>
  <c r="R462"/>
  <c r="P462"/>
  <c r="BI459"/>
  <c r="BH459"/>
  <c r="BG459"/>
  <c r="BF459"/>
  <c r="T459"/>
  <c r="R459"/>
  <c r="P459"/>
  <c r="BI458"/>
  <c r="BH458"/>
  <c r="BG458"/>
  <c r="BF458"/>
  <c r="T458"/>
  <c r="R458"/>
  <c r="P458"/>
  <c r="BI446"/>
  <c r="BH446"/>
  <c r="BG446"/>
  <c r="BF446"/>
  <c r="T446"/>
  <c r="R446"/>
  <c r="P446"/>
  <c r="BI444"/>
  <c r="BH444"/>
  <c r="BG444"/>
  <c r="BF444"/>
  <c r="T444"/>
  <c r="T443"/>
  <c r="R444"/>
  <c r="R443"/>
  <c r="P444"/>
  <c r="P443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26"/>
  <c r="BH426"/>
  <c r="BG426"/>
  <c r="BF426"/>
  <c r="T426"/>
  <c r="R426"/>
  <c r="P426"/>
  <c r="BI424"/>
  <c r="BH424"/>
  <c r="BG424"/>
  <c r="BF424"/>
  <c r="T424"/>
  <c r="R424"/>
  <c r="P424"/>
  <c r="BI420"/>
  <c r="BH420"/>
  <c r="BG420"/>
  <c r="BF420"/>
  <c r="T420"/>
  <c r="R420"/>
  <c r="P420"/>
  <c r="BI418"/>
  <c r="BH418"/>
  <c r="BG418"/>
  <c r="BF418"/>
  <c r="T418"/>
  <c r="R418"/>
  <c r="P418"/>
  <c r="BI408"/>
  <c r="BH408"/>
  <c r="BG408"/>
  <c r="BF408"/>
  <c r="T408"/>
  <c r="R408"/>
  <c r="P408"/>
  <c r="BI398"/>
  <c r="BH398"/>
  <c r="BG398"/>
  <c r="BF398"/>
  <c r="T398"/>
  <c r="R398"/>
  <c r="P398"/>
  <c r="BI396"/>
  <c r="BH396"/>
  <c r="BG396"/>
  <c r="BF396"/>
  <c r="T396"/>
  <c r="R396"/>
  <c r="P396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R383"/>
  <c r="P383"/>
  <c r="BI373"/>
  <c r="BH373"/>
  <c r="BG373"/>
  <c r="BF373"/>
  <c r="T373"/>
  <c r="R373"/>
  <c r="P373"/>
  <c r="BI372"/>
  <c r="BH372"/>
  <c r="BG372"/>
  <c r="BF372"/>
  <c r="T372"/>
  <c r="R372"/>
  <c r="P372"/>
  <c r="BI364"/>
  <c r="BH364"/>
  <c r="BG364"/>
  <c r="BF364"/>
  <c r="T364"/>
  <c r="R364"/>
  <c r="P364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5"/>
  <c r="BH345"/>
  <c r="BG345"/>
  <c r="BF345"/>
  <c r="T345"/>
  <c r="R345"/>
  <c r="P345"/>
  <c r="BI337"/>
  <c r="BH337"/>
  <c r="BG337"/>
  <c r="BF337"/>
  <c r="T337"/>
  <c r="R337"/>
  <c r="P337"/>
  <c r="BI335"/>
  <c r="BH335"/>
  <c r="BG335"/>
  <c r="BF335"/>
  <c r="T335"/>
  <c r="R335"/>
  <c r="P335"/>
  <c r="BI324"/>
  <c r="BH324"/>
  <c r="BG324"/>
  <c r="BF324"/>
  <c r="T324"/>
  <c r="R324"/>
  <c r="P324"/>
  <c r="BI315"/>
  <c r="BH315"/>
  <c r="BG315"/>
  <c r="BF315"/>
  <c r="T315"/>
  <c r="R315"/>
  <c r="P315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298"/>
  <c r="BH298"/>
  <c r="BG298"/>
  <c r="BF298"/>
  <c r="T298"/>
  <c r="R298"/>
  <c r="P298"/>
  <c r="BI291"/>
  <c r="BH291"/>
  <c r="BG291"/>
  <c r="BF291"/>
  <c r="T291"/>
  <c r="R291"/>
  <c r="P291"/>
  <c r="BI284"/>
  <c r="BH284"/>
  <c r="BG284"/>
  <c r="BF284"/>
  <c r="T284"/>
  <c r="R284"/>
  <c r="P284"/>
  <c r="BI282"/>
  <c r="BH282"/>
  <c r="BG282"/>
  <c r="BF282"/>
  <c r="T282"/>
  <c r="R282"/>
  <c r="P282"/>
  <c r="BI271"/>
  <c r="BH271"/>
  <c r="BG271"/>
  <c r="BF271"/>
  <c r="T271"/>
  <c r="R271"/>
  <c r="P271"/>
  <c r="BI261"/>
  <c r="BH261"/>
  <c r="BG261"/>
  <c r="BF261"/>
  <c r="T261"/>
  <c r="R261"/>
  <c r="P261"/>
  <c r="BI251"/>
  <c r="BH251"/>
  <c r="BG251"/>
  <c r="BF251"/>
  <c r="T251"/>
  <c r="R251"/>
  <c r="P251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27"/>
  <c r="BH227"/>
  <c r="BG227"/>
  <c r="BF227"/>
  <c r="T227"/>
  <c r="R227"/>
  <c r="P227"/>
  <c r="BI217"/>
  <c r="BH217"/>
  <c r="BG217"/>
  <c r="BF217"/>
  <c r="T217"/>
  <c r="R217"/>
  <c r="P217"/>
  <c r="BI206"/>
  <c r="BH206"/>
  <c r="BG206"/>
  <c r="BF206"/>
  <c r="T206"/>
  <c r="T205"/>
  <c r="R206"/>
  <c r="R205"/>
  <c r="P206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0"/>
  <c r="BH190"/>
  <c r="BG190"/>
  <c r="BF190"/>
  <c r="T190"/>
  <c r="R190"/>
  <c r="P190"/>
  <c r="BI179"/>
  <c r="BH179"/>
  <c r="BG179"/>
  <c r="BF179"/>
  <c r="T179"/>
  <c r="R179"/>
  <c r="P179"/>
  <c r="BI168"/>
  <c r="BH168"/>
  <c r="BG168"/>
  <c r="BF168"/>
  <c r="T168"/>
  <c r="R168"/>
  <c r="P168"/>
  <c r="BI166"/>
  <c r="BH166"/>
  <c r="BG166"/>
  <c r="BF166"/>
  <c r="T166"/>
  <c r="R166"/>
  <c r="P16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8"/>
  <c r="BH148"/>
  <c r="BG148"/>
  <c r="BF148"/>
  <c r="T148"/>
  <c r="R148"/>
  <c r="P14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89"/>
  <c r="E7"/>
  <c r="E85"/>
  <c i="1" r="L90"/>
  <c r="AM90"/>
  <c r="AM89"/>
  <c r="L89"/>
  <c r="AM87"/>
  <c r="L87"/>
  <c r="L85"/>
  <c r="L84"/>
  <c i="2" r="J356"/>
  <c r="BK168"/>
  <c r="J137"/>
  <c r="J190"/>
  <c r="J134"/>
  <c r="BK251"/>
  <c i="3" r="J245"/>
  <c r="J226"/>
  <c r="BK248"/>
  <c r="J207"/>
  <c r="BK253"/>
  <c i="2" r="BK238"/>
  <c r="J373"/>
  <c i="3" r="J248"/>
  <c r="BK217"/>
  <c r="J153"/>
  <c r="J162"/>
  <c r="J143"/>
  <c i="4" r="J144"/>
  <c r="BK193"/>
  <c r="J193"/>
  <c r="BK213"/>
  <c r="J132"/>
  <c r="J170"/>
  <c r="BK183"/>
  <c r="J129"/>
  <c i="5" r="BK119"/>
  <c r="J124"/>
  <c r="J127"/>
  <c i="2" r="J462"/>
  <c r="BK357"/>
  <c r="BK354"/>
  <c r="J251"/>
  <c r="BK364"/>
  <c r="BK148"/>
  <c r="J408"/>
  <c r="BK398"/>
  <c r="BK446"/>
  <c r="BK408"/>
  <c r="BK345"/>
  <c r="J200"/>
  <c r="J396"/>
  <c r="J282"/>
  <c i="3" r="J255"/>
  <c r="BK175"/>
  <c r="J178"/>
  <c r="J146"/>
  <c r="BK244"/>
  <c r="BK195"/>
  <c r="J220"/>
  <c r="J142"/>
  <c i="4" r="J189"/>
  <c r="BK228"/>
  <c r="J196"/>
  <c r="J218"/>
  <c i="2" r="BK190"/>
  <c r="BK434"/>
  <c r="J236"/>
  <c r="J337"/>
  <c i="3" r="BK162"/>
  <c r="BK201"/>
  <c i="4" r="J208"/>
  <c r="BK221"/>
  <c r="BK145"/>
  <c r="J186"/>
  <c r="BK165"/>
  <c i="5" r="J129"/>
  <c r="J121"/>
  <c i="2" r="J426"/>
  <c r="BK396"/>
  <c r="J442"/>
  <c r="J217"/>
  <c r="BK203"/>
  <c r="BK155"/>
  <c r="BK284"/>
  <c r="BK133"/>
  <c r="BK152"/>
  <c r="BK305"/>
  <c r="BK444"/>
  <c r="J386"/>
  <c r="J298"/>
  <c r="J306"/>
  <c r="BK291"/>
  <c r="J305"/>
  <c r="BK271"/>
  <c r="BK202"/>
  <c i="3" r="BK255"/>
  <c r="BK149"/>
  <c r="BK240"/>
  <c r="BK222"/>
  <c r="J165"/>
  <c r="J195"/>
  <c r="J149"/>
  <c r="J159"/>
  <c i="4" r="BK129"/>
  <c r="J183"/>
  <c r="BK158"/>
  <c r="J158"/>
  <c r="J165"/>
  <c r="J145"/>
  <c i="5" r="BK130"/>
  <c r="BK129"/>
  <c i="2" r="J446"/>
  <c r="BK458"/>
  <c r="J315"/>
  <c r="BK200"/>
  <c r="BK153"/>
  <c r="J202"/>
  <c r="J385"/>
  <c r="J307"/>
  <c r="J458"/>
  <c r="J398"/>
  <c r="BK324"/>
  <c r="BK179"/>
  <c r="J261"/>
  <c r="BK241"/>
  <c r="BK166"/>
  <c r="J133"/>
  <c r="J153"/>
  <c i="3" r="J175"/>
  <c r="BK137"/>
  <c r="BK234"/>
  <c r="BK146"/>
  <c r="J134"/>
  <c r="J217"/>
  <c r="J169"/>
  <c i="4" r="BK196"/>
  <c r="BK189"/>
  <c r="BK144"/>
  <c r="J154"/>
  <c r="BK184"/>
  <c r="J200"/>
  <c i="5" r="BK122"/>
  <c r="J122"/>
  <c r="J119"/>
  <c r="BK121"/>
  <c i="2" r="BK373"/>
  <c r="J152"/>
  <c r="J271"/>
  <c r="J354"/>
  <c r="J238"/>
  <c r="BK337"/>
  <c r="J324"/>
  <c i="1" r="AS94"/>
  <c i="2" r="BK465"/>
  <c r="J424"/>
  <c r="J335"/>
  <c r="J227"/>
  <c r="J284"/>
  <c r="BK282"/>
  <c i="3" r="BK250"/>
  <c i="4" r="BK154"/>
  <c i="5" r="BK127"/>
  <c r="BK132"/>
  <c i="2" r="J166"/>
  <c r="J434"/>
  <c r="BK217"/>
  <c r="BK236"/>
  <c r="BK298"/>
  <c i="4" r="J225"/>
  <c r="J228"/>
  <c r="J160"/>
  <c i="3" r="BK169"/>
  <c r="BK132"/>
  <c r="BK139"/>
  <c i="2" r="J168"/>
  <c r="J437"/>
  <c r="BK137"/>
  <c i="3" r="BK213"/>
  <c i="4" r="J175"/>
  <c r="BK208"/>
  <c r="J213"/>
  <c r="BK133"/>
  <c i="2" r="J364"/>
  <c r="J155"/>
  <c i="3" r="BK207"/>
  <c r="BK220"/>
  <c r="BK172"/>
  <c r="J222"/>
  <c r="BK152"/>
  <c r="J132"/>
  <c i="4" r="J221"/>
  <c r="BK138"/>
  <c i="2" r="BK459"/>
  <c r="BK306"/>
  <c r="BK442"/>
  <c r="J463"/>
  <c r="BK335"/>
  <c r="BK372"/>
  <c r="J132"/>
  <c r="J418"/>
  <c r="BK426"/>
  <c r="BK424"/>
  <c r="J241"/>
  <c r="J439"/>
  <c r="J357"/>
  <c r="BK315"/>
  <c i="3" r="J244"/>
  <c r="J172"/>
  <c r="J137"/>
  <c i="4" r="BK160"/>
  <c r="BK132"/>
  <c r="J226"/>
  <c r="J133"/>
  <c r="BK218"/>
  <c r="BK200"/>
  <c r="BK142"/>
  <c i="5" r="BK126"/>
  <c r="BK124"/>
  <c r="BK120"/>
  <c i="2" r="BK206"/>
  <c r="J179"/>
  <c r="BK463"/>
  <c r="BK420"/>
  <c r="J465"/>
  <c r="J206"/>
  <c r="J149"/>
  <c i="3" r="BK226"/>
  <c r="J201"/>
  <c r="J213"/>
  <c r="BK159"/>
  <c r="BK134"/>
  <c r="J139"/>
  <c i="2" r="BK437"/>
  <c r="J148"/>
  <c r="J351"/>
  <c r="J459"/>
  <c r="BK261"/>
  <c r="J420"/>
  <c r="BK351"/>
  <c r="J291"/>
  <c i="3" r="BK143"/>
  <c r="J240"/>
  <c r="J234"/>
  <c r="J152"/>
  <c r="BK206"/>
  <c r="J230"/>
  <c r="J187"/>
  <c r="BK153"/>
  <c r="J155"/>
  <c i="4" r="J128"/>
  <c r="BK170"/>
  <c r="J125"/>
  <c r="BK226"/>
  <c r="BK225"/>
  <c r="J143"/>
  <c r="BK186"/>
  <c r="J138"/>
  <c i="5" r="J132"/>
  <c i="2" r="BK386"/>
  <c r="BK307"/>
  <c i="3" r="BK155"/>
  <c r="BK165"/>
  <c r="J133"/>
  <c r="BK178"/>
  <c r="BK133"/>
  <c i="4" r="BK125"/>
  <c r="J142"/>
  <c r="BK143"/>
  <c r="BK128"/>
  <c r="BK175"/>
  <c r="J184"/>
  <c i="5" r="J120"/>
  <c r="J130"/>
  <c r="J126"/>
  <c i="2" r="BK383"/>
  <c r="BK385"/>
  <c r="BK439"/>
  <c r="BK132"/>
  <c r="J383"/>
  <c r="J345"/>
  <c r="BK134"/>
  <c r="J372"/>
  <c r="BK356"/>
  <c r="BK462"/>
  <c r="BK418"/>
  <c r="BK149"/>
  <c r="J444"/>
  <c r="J203"/>
  <c r="BK227"/>
  <c i="3" r="J250"/>
  <c r="J253"/>
  <c r="BK245"/>
  <c r="BK142"/>
  <c r="BK230"/>
  <c r="BK187"/>
  <c r="J206"/>
  <c i="2" l="1" r="T240"/>
  <c r="T363"/>
  <c r="T445"/>
  <c i="3" r="T177"/>
  <c r="P252"/>
  <c r="P251"/>
  <c i="2" r="T131"/>
  <c r="T314"/>
  <c r="P131"/>
  <c r="P240"/>
  <c r="T283"/>
  <c r="BK419"/>
  <c r="J419"/>
  <c r="J106"/>
  <c r="P436"/>
  <c i="4" r="BK124"/>
  <c r="J124"/>
  <c r="J98"/>
  <c i="2" r="R314"/>
  <c r="P445"/>
  <c i="4" r="BK164"/>
  <c r="J164"/>
  <c r="J99"/>
  <c i="2" r="R131"/>
  <c r="BK283"/>
  <c r="J283"/>
  <c r="J103"/>
  <c r="BK445"/>
  <c r="J445"/>
  <c r="J109"/>
  <c i="3" r="BK161"/>
  <c r="J161"/>
  <c r="J99"/>
  <c r="T168"/>
  <c r="BK243"/>
  <c r="J243"/>
  <c r="J106"/>
  <c i="4" r="R124"/>
  <c r="BK192"/>
  <c r="J192"/>
  <c r="J100"/>
  <c i="3" r="P177"/>
  <c i="4" r="T164"/>
  <c i="2" r="BK363"/>
  <c r="J363"/>
  <c r="J105"/>
  <c r="R445"/>
  <c i="3" r="P168"/>
  <c i="4" r="P124"/>
  <c r="R192"/>
  <c i="2" r="BK131"/>
  <c r="R240"/>
  <c r="R283"/>
  <c r="P419"/>
  <c r="R436"/>
  <c i="3" r="R177"/>
  <c r="BK252"/>
  <c r="J252"/>
  <c r="J109"/>
  <c i="4" r="BK199"/>
  <c r="J199"/>
  <c r="J101"/>
  <c i="2" r="P283"/>
  <c r="R419"/>
  <c i="3" r="BK131"/>
  <c r="J131"/>
  <c r="J98"/>
  <c i="2" r="P226"/>
  <c r="P314"/>
  <c r="T419"/>
  <c i="3" r="BK177"/>
  <c r="J177"/>
  <c r="J101"/>
  <c r="T243"/>
  <c i="4" r="R164"/>
  <c i="2" r="BK226"/>
  <c r="J226"/>
  <c r="J101"/>
  <c r="R363"/>
  <c i="4" r="P164"/>
  <c r="T192"/>
  <c i="3" r="T131"/>
  <c r="R161"/>
  <c r="P243"/>
  <c r="R252"/>
  <c r="R251"/>
  <c i="4" r="T199"/>
  <c i="2" r="T226"/>
  <c r="P363"/>
  <c r="BK436"/>
  <c r="J436"/>
  <c r="J107"/>
  <c i="3" r="R131"/>
  <c r="R130"/>
  <c r="R129"/>
  <c r="R168"/>
  <c i="2" r="R226"/>
  <c r="BK314"/>
  <c r="J314"/>
  <c r="J104"/>
  <c r="T436"/>
  <c i="3" r="P161"/>
  <c r="T161"/>
  <c i="4" r="P199"/>
  <c i="2" r="BK240"/>
  <c r="J240"/>
  <c r="J102"/>
  <c i="3" r="P131"/>
  <c r="P130"/>
  <c r="P129"/>
  <c i="1" r="AU96"/>
  <c i="3" r="BK168"/>
  <c r="J168"/>
  <c r="J100"/>
  <c r="R243"/>
  <c r="T252"/>
  <c r="T251"/>
  <c i="4" r="T124"/>
  <c r="T123"/>
  <c r="T122"/>
  <c r="R199"/>
  <c i="5" r="BK118"/>
  <c r="J118"/>
  <c r="J97"/>
  <c r="P118"/>
  <c r="P117"/>
  <c i="1" r="AU98"/>
  <c i="5" r="R118"/>
  <c r="R117"/>
  <c r="T118"/>
  <c r="T117"/>
  <c i="2" r="BK443"/>
  <c r="J443"/>
  <c r="J108"/>
  <c i="3" r="BK229"/>
  <c r="J229"/>
  <c r="J103"/>
  <c r="BK239"/>
  <c r="J239"/>
  <c r="J105"/>
  <c i="4" r="BK227"/>
  <c r="J227"/>
  <c r="J102"/>
  <c i="3" r="BK225"/>
  <c r="J225"/>
  <c r="J102"/>
  <c i="2" r="BK205"/>
  <c r="J205"/>
  <c r="J99"/>
  <c i="3" r="BK233"/>
  <c r="J233"/>
  <c r="J104"/>
  <c r="BK249"/>
  <c r="J249"/>
  <c r="J107"/>
  <c i="5" r="J89"/>
  <c r="BE119"/>
  <c i="4" r="BK123"/>
  <c r="J123"/>
  <c r="J97"/>
  <c i="5" r="BE127"/>
  <c r="E85"/>
  <c r="BE126"/>
  <c r="J92"/>
  <c r="BE129"/>
  <c r="F114"/>
  <c r="BE120"/>
  <c r="BE121"/>
  <c r="BE122"/>
  <c r="BE124"/>
  <c r="BE132"/>
  <c r="BE130"/>
  <c i="4" r="BE143"/>
  <c r="BE160"/>
  <c r="BE184"/>
  <c r="BE154"/>
  <c r="BE193"/>
  <c r="E112"/>
  <c r="BE170"/>
  <c i="3" r="BK130"/>
  <c r="BK129"/>
  <c r="J129"/>
  <c i="4" r="BE142"/>
  <c r="BE175"/>
  <c r="BE145"/>
  <c r="BE158"/>
  <c r="BE138"/>
  <c r="BE189"/>
  <c r="BE208"/>
  <c i="3" r="BK251"/>
  <c r="J251"/>
  <c r="J108"/>
  <c i="4" r="BE125"/>
  <c r="F92"/>
  <c r="J119"/>
  <c r="BE218"/>
  <c r="BE144"/>
  <c r="BE221"/>
  <c r="BE132"/>
  <c r="BE196"/>
  <c r="BE228"/>
  <c r="J89"/>
  <c r="BE128"/>
  <c r="BE129"/>
  <c r="BE133"/>
  <c r="BE183"/>
  <c r="BE186"/>
  <c r="BE226"/>
  <c r="BE200"/>
  <c r="BE213"/>
  <c r="BE165"/>
  <c r="BE225"/>
  <c i="3" r="J89"/>
  <c r="BE162"/>
  <c r="BE153"/>
  <c r="BE146"/>
  <c i="2" r="J131"/>
  <c r="J98"/>
  <c i="3" r="E85"/>
  <c r="BE137"/>
  <c r="BE149"/>
  <c r="BE159"/>
  <c r="BE169"/>
  <c r="BE207"/>
  <c r="BE139"/>
  <c r="F92"/>
  <c r="BE175"/>
  <c r="BE230"/>
  <c r="BE244"/>
  <c r="BE213"/>
  <c r="BE172"/>
  <c r="BE222"/>
  <c r="BE234"/>
  <c r="BE226"/>
  <c r="BE240"/>
  <c r="BE245"/>
  <c r="BE248"/>
  <c r="BE250"/>
  <c r="BE132"/>
  <c r="BE133"/>
  <c r="BE134"/>
  <c r="BE178"/>
  <c r="BE155"/>
  <c r="BE187"/>
  <c r="BE143"/>
  <c r="BE195"/>
  <c r="BE217"/>
  <c r="BE152"/>
  <c r="BE220"/>
  <c r="BE142"/>
  <c r="BE165"/>
  <c r="BE201"/>
  <c r="BE206"/>
  <c r="BE253"/>
  <c r="BE255"/>
  <c i="2" r="BE203"/>
  <c r="BE153"/>
  <c r="BE168"/>
  <c r="BE238"/>
  <c r="J123"/>
  <c r="BE137"/>
  <c r="BE149"/>
  <c r="BE166"/>
  <c r="BE202"/>
  <c r="BE134"/>
  <c r="BE200"/>
  <c r="BE324"/>
  <c r="BE424"/>
  <c r="BE241"/>
  <c r="BE284"/>
  <c r="BE291"/>
  <c r="BE298"/>
  <c r="BE307"/>
  <c r="BE315"/>
  <c r="BE152"/>
  <c r="BE179"/>
  <c r="BE335"/>
  <c r="BE354"/>
  <c r="BE385"/>
  <c r="BE386"/>
  <c r="BE396"/>
  <c r="BE426"/>
  <c r="BE444"/>
  <c r="BE458"/>
  <c r="BE459"/>
  <c r="BE337"/>
  <c r="BE271"/>
  <c r="BE364"/>
  <c r="BE398"/>
  <c r="BE132"/>
  <c r="BE190"/>
  <c r="E119"/>
  <c r="BE251"/>
  <c r="BE261"/>
  <c r="BE236"/>
  <c r="BE351"/>
  <c r="BE357"/>
  <c r="BE408"/>
  <c r="F92"/>
  <c r="BE217"/>
  <c r="BE227"/>
  <c r="BE306"/>
  <c r="BE345"/>
  <c r="BE373"/>
  <c r="BE437"/>
  <c r="BE446"/>
  <c r="BE462"/>
  <c r="BE465"/>
  <c r="BE282"/>
  <c r="BE383"/>
  <c r="BE420"/>
  <c r="BE133"/>
  <c r="BE148"/>
  <c r="BE155"/>
  <c r="BE206"/>
  <c r="BE305"/>
  <c r="BE356"/>
  <c r="BE372"/>
  <c r="BE418"/>
  <c r="BE434"/>
  <c r="BE439"/>
  <c r="BE442"/>
  <c r="BE463"/>
  <c i="5" r="F34"/>
  <c i="1" r="BA98"/>
  <c i="2" r="F36"/>
  <c i="1" r="BC95"/>
  <c i="3" r="F34"/>
  <c i="1" r="BA96"/>
  <c i="3" r="J30"/>
  <c i="4" r="J34"/>
  <c i="1" r="AW97"/>
  <c i="5" r="F36"/>
  <c i="1" r="BC98"/>
  <c i="2" r="F37"/>
  <c i="1" r="BD95"/>
  <c i="5" r="F37"/>
  <c i="1" r="BD98"/>
  <c i="2" r="F35"/>
  <c i="1" r="BB95"/>
  <c i="4" r="F37"/>
  <c i="1" r="BD97"/>
  <c i="3" r="F36"/>
  <c i="1" r="BC96"/>
  <c i="5" r="J34"/>
  <c i="1" r="AW98"/>
  <c i="2" r="J34"/>
  <c i="1" r="AW95"/>
  <c i="5" r="F35"/>
  <c i="1" r="BB98"/>
  <c i="3" r="F37"/>
  <c i="1" r="BD96"/>
  <c i="3" r="J34"/>
  <c i="1" r="AW96"/>
  <c i="4" r="F35"/>
  <c i="1" r="BB97"/>
  <c i="2" r="F34"/>
  <c i="1" r="BA95"/>
  <c i="4" r="F36"/>
  <c i="1" r="BC97"/>
  <c i="3" r="F35"/>
  <c i="1" r="BB96"/>
  <c i="4" r="F34"/>
  <c i="1" r="BA97"/>
  <c i="2" l="1" r="BK130"/>
  <c r="BK129"/>
  <c r="J129"/>
  <c r="J96"/>
  <c i="3" r="T130"/>
  <c r="T129"/>
  <c i="4" r="P123"/>
  <c r="P122"/>
  <c i="1" r="AU97"/>
  <c i="4" r="R123"/>
  <c r="R122"/>
  <c i="2" r="P130"/>
  <c r="P129"/>
  <c i="1" r="AU95"/>
  <c i="2" r="R130"/>
  <c r="R129"/>
  <c r="T130"/>
  <c r="T129"/>
  <c i="5" r="BK117"/>
  <c r="J117"/>
  <c r="J96"/>
  <c i="4" r="BK122"/>
  <c r="J122"/>
  <c i="1" r="AG96"/>
  <c i="3" r="J96"/>
  <c r="J130"/>
  <c r="J97"/>
  <c i="2" r="J33"/>
  <c i="1" r="AV95"/>
  <c r="AT95"/>
  <c i="3" r="F33"/>
  <c i="1" r="AZ96"/>
  <c i="3" r="J33"/>
  <c i="1" r="AV96"/>
  <c r="AT96"/>
  <c r="AN96"/>
  <c i="4" r="J33"/>
  <c i="1" r="AV97"/>
  <c r="AT97"/>
  <c r="BC94"/>
  <c r="W32"/>
  <c i="5" r="J33"/>
  <c i="1" r="AV98"/>
  <c r="AT98"/>
  <c i="2" r="F33"/>
  <c i="1" r="AZ95"/>
  <c r="BA94"/>
  <c r="W30"/>
  <c r="BD94"/>
  <c r="W33"/>
  <c i="4" r="F33"/>
  <c i="1" r="AZ97"/>
  <c r="BB94"/>
  <c r="AX94"/>
  <c i="4" r="J30"/>
  <c i="1" r="AG97"/>
  <c i="5" r="F33"/>
  <c i="1" r="AZ98"/>
  <c i="2" l="1" r="J130"/>
  <c r="J97"/>
  <c i="1" r="AN97"/>
  <c i="4" r="J96"/>
  <c r="J39"/>
  <c i="3" r="J39"/>
  <c i="1" r="AU94"/>
  <c i="5" r="J30"/>
  <c i="1" r="AG98"/>
  <c r="W31"/>
  <c r="AZ94"/>
  <c r="AV94"/>
  <c r="AK29"/>
  <c r="AY94"/>
  <c i="2" r="J30"/>
  <c i="1" r="AG95"/>
  <c r="AW94"/>
  <c r="AK30"/>
  <c i="2" l="1" r="J39"/>
  <c i="5" r="J39"/>
  <c i="1" r="AN95"/>
  <c r="AN98"/>
  <c r="AG94"/>
  <c r="AK26"/>
  <c r="AK3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<sst xmlns="http://schemas.openxmlformats.org/spreadsheetml/2006/main">
  <si>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</si>
  <si>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</si>
  <si>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</si>
  <si>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</si>
  <si>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</si>
  <si>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{bac92956-265b-4b01-bc18-4cf2d9439c44}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</si>
  <si>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</si>
  <si>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</si>
  <si>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</si>
  <si>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</si>
  <si>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</si>
  <si>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</si>
  <si>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</si>
  <si>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SONA7003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</si>
  <si>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</si>
  <si>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</si>
  <si>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Skláře</t>
  </si>
  <si>
    <t>KSO:</t>
  </si>
  <si>
    <t>CC-CZ:</t>
  </si>
  <si>
    <t>Místo:</t>
  </si>
  <si>
    <t xml:space="preserve"> </t>
  </si>
  <si>
    <t>Datum:</t>
  </si>
  <si>
    <t>16. 9. 2025</t>
  </si>
  <si>
    <t>Zadavatel:</t>
  </si>
  <si>
    <t>IČ:</t>
  </si>
  <si>
    <t>Město Mariánské Lázně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</si>
  <si>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</si>
  <si>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</si>
  <si>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</si>
  <si>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</si>
  <si>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</si>
  <si>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</si>
  <si>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</si>
  <si>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</si>
  <si>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</si>
  <si>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</si>
  <si>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</si>
  <si>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</si>
  <si>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</si>
  <si>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</si>
  <si>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</si>
  <si>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</si>
  <si>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</si>
  <si>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</si>
  <si>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</si>
  <si>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</si>
  <si>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</si>
  <si>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</si>
  <si>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</si>
  <si>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</si>
  <si>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</si>
  <si>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</si>
  <si>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</si>
  <si>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</si>
  <si>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</si>
  <si>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</si>
  <si>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</si>
  <si>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</si>
  <si>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</si>
  <si>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</si>
  <si>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</si>
  <si>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</si>
  <si>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</si>
  <si>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</si>
  <si>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</si>
  <si>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</si>
  <si>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</si>
  <si>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</si>
  <si>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</si>
  <si>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</si>
  <si>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</si>
  <si>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</si>
  <si>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</si>
  <si>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</si>
  <si>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</si>
  <si>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</si>
  <si>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</si>
  <si>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</si>
  <si>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</si>
  <si>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</si>
  <si>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</si>
  <si>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Dopravní část</t>
  </si>
  <si>
    <t>STA</t>
  </si>
  <si>
    <t>1</t>
  </si>
  <si>
    <t>{1d6749ef-bc7f-4c40-8a1e-b2cfb627e764}</t>
  </si>
  <si>
    <t>2</t>
  </si>
  <si>
    <t>02</t>
  </si>
  <si>
    <t>Stavební část</t>
  </si>
  <si>
    <t>{63f61dae-53ef-41f7-be23-4e43abba9645}</t>
  </si>
  <si>
    <t>03</t>
  </si>
  <si>
    <t>Lávka přes Kosový potok</t>
  </si>
  <si>
    <t>{06d5d6fc-b7cc-4628-b2f3-772f08c77a44}</t>
  </si>
  <si>
    <t>04</t>
  </si>
  <si>
    <t>Vedlejší náklady</t>
  </si>
  <si>
    <t>{753af5f9-3f39-4a93-af8c-3c14eaa4e915}</t>
  </si>
  <si>
    <t>KRYCÍ LIST SOUPISU PRACÍ</t>
  </si>
  <si>
    <t>Objekt:</t>
  </si>
  <si>
    <t>01 - Dopravní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</si>
  <si>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</si>
  <si>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</si>
  <si>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</si>
  <si>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</si>
  <si>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</si>
  <si>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</si>
  <si>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</si>
  <si>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</si>
  <si>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3 - Svislé a kompletní konstrukce</t>
  </si>
  <si>
    <t xml:space="preserve">    4 - Vodorovné konstrukce</t>
  </si>
  <si>
    <t xml:space="preserve">    5-1 - Chodník</t>
  </si>
  <si>
    <t xml:space="preserve">    5-2 - Doasfaltování</t>
  </si>
  <si>
    <t xml:space="preserve">    8 - Vedení trubní dálková a přípojná</t>
  </si>
  <si>
    <t xml:space="preserve">    91 - Doplňující konstrukce a práce pozemních komunikací, letišť a ploch</t>
  </si>
  <si>
    <t xml:space="preserve">    93 - Dokončovací konstrukce a práce inženýrských staveb</t>
  </si>
  <si>
    <t xml:space="preserve">    997 - Doprava suti a vybouraných hmot</t>
  </si>
  <si>
    <t xml:space="preserve">    998 - Přesun hmot</t>
  </si>
  <si>
    <t xml:space="preserve">    SAN - Sanace pláně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</si>
  <si>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</si>
  <si>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</si>
  <si>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</si>
  <si>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</si>
  <si>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</si>
  <si>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</si>
  <si>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</si>
  <si>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</si>
  <si>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</si>
  <si>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</si>
  <si>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</si>
  <si>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</si>
  <si>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</si>
  <si>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</si>
  <si>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</si>
  <si>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</si>
  <si>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</si>
  <si>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</si>
  <si>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</si>
  <si>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</si>
  <si>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</si>
  <si>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4</t>
  </si>
  <si>
    <t>326120772</t>
  </si>
  <si>
    <t>112251101</t>
  </si>
  <si>
    <t>Odstranění pařezů průměru přes 100 do 300 mm</t>
  </si>
  <si>
    <t>831557477</t>
  </si>
  <si>
    <t>3</t>
  </si>
  <si>
    <t>1620000R1</t>
  </si>
  <si>
    <t>Likvidace pokácených stromů</t>
  </si>
  <si>
    <t>kpl</t>
  </si>
  <si>
    <t>-1745108164</t>
  </si>
  <si>
    <t>VV</t>
  </si>
  <si>
    <t>upřesní se při realizaci</t>
  </si>
  <si>
    <t>122252205</t>
  </si>
  <si>
    <t>Odkopávky a prokopávky nezapažené pro silnice a dálnice v hornině třídy těžitelnosti I objem do 1000 m3 strojně</t>
  </si>
  <si>
    <t>m3</t>
  </si>
  <si>
    <t>254495301</t>
  </si>
  <si>
    <t>odveze se na placenou skládku</t>
  </si>
  <si>
    <t>osa 1</t>
  </si>
  <si>
    <t>140</t>
  </si>
  <si>
    <t>osa 2</t>
  </si>
  <si>
    <t>90</t>
  </si>
  <si>
    <t>osa 3</t>
  </si>
  <si>
    <t>160</t>
  </si>
  <si>
    <t>osa 4</t>
  </si>
  <si>
    <t>320</t>
  </si>
  <si>
    <t>Součet</t>
  </si>
  <si>
    <t>5</t>
  </si>
  <si>
    <t>162751117</t>
  </si>
  <si>
    <t>Vodorovné přemístění přes 9 000 do 10000 m výkopku/sypaniny z horniny třídy těžitelnosti I skupiny 1 až 3</t>
  </si>
  <si>
    <t>757168275</t>
  </si>
  <si>
    <t>6</t>
  </si>
  <si>
    <t>162751119</t>
  </si>
  <si>
    <t>Příplatek k vodorovnému přemístění výkopku/sypaniny z horniny třídy těžitelnosti I skupiny 1 až 3 za každých dalších 1000 m přes 10000 m</t>
  </si>
  <si>
    <t>255543358</t>
  </si>
  <si>
    <t>Černošín - předpoklad 22km</t>
  </si>
  <si>
    <t>710*(22-10)</t>
  </si>
  <si>
    <t>7</t>
  </si>
  <si>
    <t>171251201</t>
  </si>
  <si>
    <t>Uložení sypaniny na skládky nebo meziskládky</t>
  </si>
  <si>
    <t>-892546008</t>
  </si>
  <si>
    <t>8</t>
  </si>
  <si>
    <t>171201231</t>
  </si>
  <si>
    <t>Poplatek za uložení zeminy a kamení na recyklační skládce (skládkovné) kód odpadu 17 05 04</t>
  </si>
  <si>
    <t>t</t>
  </si>
  <si>
    <t>-419990089</t>
  </si>
  <si>
    <t>710*2,0</t>
  </si>
  <si>
    <t>9</t>
  </si>
  <si>
    <t>171151131</t>
  </si>
  <si>
    <t>Uložení sypaniny z hornin nesoudržných a soudržných střídavě do násypů zhutněných strojně</t>
  </si>
  <si>
    <t>448620838</t>
  </si>
  <si>
    <t>zemina se nakoupí</t>
  </si>
  <si>
    <t>380</t>
  </si>
  <si>
    <t>210</t>
  </si>
  <si>
    <t>110</t>
  </si>
  <si>
    <t>360</t>
  </si>
  <si>
    <t>10</t>
  </si>
  <si>
    <t>M</t>
  </si>
  <si>
    <t>10364100</t>
  </si>
  <si>
    <t>zemina pro terénní úpravy - tříděná</t>
  </si>
  <si>
    <t>-1611730789</t>
  </si>
  <si>
    <t>1060*2,0</t>
  </si>
  <si>
    <t>11</t>
  </si>
  <si>
    <t>181951112</t>
  </si>
  <si>
    <t>Úprava pláně v hornině třídy těžitelnosti I skupiny 1 až 3 se zhutněním strojně</t>
  </si>
  <si>
    <t>m2</t>
  </si>
  <si>
    <t>1214567142</t>
  </si>
  <si>
    <t>pod zpevnění</t>
  </si>
  <si>
    <t>570+2+4</t>
  </si>
  <si>
    <t>340+2</t>
  </si>
  <si>
    <t>610+2</t>
  </si>
  <si>
    <t>1100+1+10</t>
  </si>
  <si>
    <t>182251101</t>
  </si>
  <si>
    <t>Svahování násypů strojně</t>
  </si>
  <si>
    <t>1648146390</t>
  </si>
  <si>
    <t>pod ohumusování</t>
  </si>
  <si>
    <t>390</t>
  </si>
  <si>
    <t>220</t>
  </si>
  <si>
    <t>250</t>
  </si>
  <si>
    <t>530</t>
  </si>
  <si>
    <t>13</t>
  </si>
  <si>
    <t>182351133</t>
  </si>
  <si>
    <t>Rozprostření ornice pl přes 500 m2 ve svahu přes 1:5 tl vrstvy do 200 mm strojně</t>
  </si>
  <si>
    <t>1813671263</t>
  </si>
  <si>
    <t>14</t>
  </si>
  <si>
    <t>10364101</t>
  </si>
  <si>
    <t>zemina pro terénní úpravy - ornice</t>
  </si>
  <si>
    <t>-799964251</t>
  </si>
  <si>
    <t>1390*0,10*1,50</t>
  </si>
  <si>
    <t>15</t>
  </si>
  <si>
    <t>181451122</t>
  </si>
  <si>
    <t>Založení lučního trávníku výsevem pl přes 1000 m2 ve svahu přes 1:5 do 1:2</t>
  </si>
  <si>
    <t>248724559</t>
  </si>
  <si>
    <t>16</t>
  </si>
  <si>
    <t>00572100</t>
  </si>
  <si>
    <t>osivo jetelotráva intenzivní víceletá</t>
  </si>
  <si>
    <t>kg</t>
  </si>
  <si>
    <t>-1363275845</t>
  </si>
  <si>
    <t>1390*0,05*1,03</t>
  </si>
  <si>
    <t>Přípravné a přidružené zemní práce</t>
  </si>
  <si>
    <t>17</t>
  </si>
  <si>
    <t>113107182</t>
  </si>
  <si>
    <t>Odstranění krytu živičného tl přes 50 do 100 mm strojně pl přes 50 do 200 m2</t>
  </si>
  <si>
    <t>-1994310165</t>
  </si>
  <si>
    <t>30</t>
  </si>
  <si>
    <t>Svislé a kompletní konstrukce</t>
  </si>
  <si>
    <t>18</t>
  </si>
  <si>
    <t>3889900R1</t>
  </si>
  <si>
    <t>Chránička kabelů z trub HDPE dělená DN 110 - montáž a dodávka</t>
  </si>
  <si>
    <t>m</t>
  </si>
  <si>
    <t>-1497645968</t>
  </si>
  <si>
    <t>na stávající kabely</t>
  </si>
  <si>
    <t>20</t>
  </si>
  <si>
    <t>340</t>
  </si>
  <si>
    <t>Vodorovné konstrukce</t>
  </si>
  <si>
    <t>19</t>
  </si>
  <si>
    <t>451572111</t>
  </si>
  <si>
    <t>Lože pod potrubí otevřený výkop z kameniva drobného těženého</t>
  </si>
  <si>
    <t>1460500613</t>
  </si>
  <si>
    <t>pod potrubí DN400 pro zatrubnění příkopu</t>
  </si>
  <si>
    <t>0,10*0,50*295</t>
  </si>
  <si>
    <t>0,10*0,50*145</t>
  </si>
  <si>
    <t>0,10*0,50*17</t>
  </si>
  <si>
    <t>462512270</t>
  </si>
  <si>
    <t>Zához z lomového kamene s proštěrkováním z terénu hmotnost do 200 kg</t>
  </si>
  <si>
    <t>2078640800</t>
  </si>
  <si>
    <t>85*0,30</t>
  </si>
  <si>
    <t>462519002</t>
  </si>
  <si>
    <t>Příplatek za urovnání ploch záhozu z lomového kamene hmotnost do 200 kg</t>
  </si>
  <si>
    <t>-58098132</t>
  </si>
  <si>
    <t>85</t>
  </si>
  <si>
    <t>5-1</t>
  </si>
  <si>
    <t>Chodník</t>
  </si>
  <si>
    <t>22</t>
  </si>
  <si>
    <t>564851111</t>
  </si>
  <si>
    <t>Podklad ze štěrkodrtě ŠD plochy přes 100 m2 tl 150 mm</t>
  </si>
  <si>
    <t>452426577</t>
  </si>
  <si>
    <t>570+2</t>
  </si>
  <si>
    <t>1100+1</t>
  </si>
  <si>
    <t>23</t>
  </si>
  <si>
    <t>564921511</t>
  </si>
  <si>
    <t>Podklad z R-materiálu plochy přes 100 m2 tl 60 mm</t>
  </si>
  <si>
    <t>745261678</t>
  </si>
  <si>
    <t>570</t>
  </si>
  <si>
    <t>610</t>
  </si>
  <si>
    <t>1100</t>
  </si>
  <si>
    <t>24</t>
  </si>
  <si>
    <t>577133112</t>
  </si>
  <si>
    <t>Asfaltový beton vrstva obrusná ACO 8 CH tl 40 mm š do 3 m z nemodifikovaného asfaltu</t>
  </si>
  <si>
    <t>1754937233</t>
  </si>
  <si>
    <t>25</t>
  </si>
  <si>
    <t>596211110</t>
  </si>
  <si>
    <t>Kladení zámkové dlažby komunikací pro pěší ručně tl 60 mm skupiny A pl do 50 m2 do lože</t>
  </si>
  <si>
    <t>413698133</t>
  </si>
  <si>
    <t>reliéfní dlažba</t>
  </si>
  <si>
    <t>26</t>
  </si>
  <si>
    <t>59245006</t>
  </si>
  <si>
    <t>dlažba pro nevidomé betonová 200x100mm tl 60mm barevná</t>
  </si>
  <si>
    <t>-272632453</t>
  </si>
  <si>
    <t>5-2</t>
  </si>
  <si>
    <t>Doasfaltování</t>
  </si>
  <si>
    <t>27</t>
  </si>
  <si>
    <t>564861011</t>
  </si>
  <si>
    <t>Podklad ze štěrkodrtě ŠD plochy do 100 m2 tl 200 mm</t>
  </si>
  <si>
    <t>1210810668</t>
  </si>
  <si>
    <t>konstrukce doasfaltování</t>
  </si>
  <si>
    <t>0,50*8,0</t>
  </si>
  <si>
    <t xml:space="preserve">osa </t>
  </si>
  <si>
    <t>0,50*20</t>
  </si>
  <si>
    <t>28</t>
  </si>
  <si>
    <t>564952111</t>
  </si>
  <si>
    <t>Podklad z mechanicky zpevněného kameniva MZK tl 150 mm</t>
  </si>
  <si>
    <t>762533647</t>
  </si>
  <si>
    <t>29</t>
  </si>
  <si>
    <t>565165001</t>
  </si>
  <si>
    <t>Asfaltový beton vrstva podkladní ACP 16 + tl 80 mm š do 1,5 m z nemodifikovaného asfaltu</t>
  </si>
  <si>
    <t>-810184716</t>
  </si>
  <si>
    <t>573111113</t>
  </si>
  <si>
    <t>Postřik živičný infiltrační s posypem z asfaltu množství 1,5 kg/m2</t>
  </si>
  <si>
    <t>487450257</t>
  </si>
  <si>
    <t>31</t>
  </si>
  <si>
    <t>573231108</t>
  </si>
  <si>
    <t>Postřik živičný spojovací ze silniční emulze v množství 0,50 kg/m2</t>
  </si>
  <si>
    <t>-68666707</t>
  </si>
  <si>
    <t>32</t>
  </si>
  <si>
    <t>577134011</t>
  </si>
  <si>
    <t>Asfaltový beton vrstva obrusná ACO 11+ tř. I tl 40 mm š do 1,5 m z nemodifikovaného asfaltu</t>
  </si>
  <si>
    <t>284159482</t>
  </si>
  <si>
    <t>Vedení trubní dálková a přípojná</t>
  </si>
  <si>
    <t>33</t>
  </si>
  <si>
    <t>8700000R1</t>
  </si>
  <si>
    <t>Přípojka kanalizace z potrubí DN150 - montáž + dodávka vč.otřebných zemních prací</t>
  </si>
  <si>
    <t>-1070112930</t>
  </si>
  <si>
    <t>P</t>
  </si>
  <si>
    <t xml:space="preserve">Poznámka k položce:_x000d_
 </t>
  </si>
  <si>
    <t>34</t>
  </si>
  <si>
    <t>871390410</t>
  </si>
  <si>
    <t>Montáž kanalizačního potrubí korugovaného SN 8 z polypropylenu DN 400</t>
  </si>
  <si>
    <t>1965890227</t>
  </si>
  <si>
    <t>zatrubnění příkopu</t>
  </si>
  <si>
    <t>295</t>
  </si>
  <si>
    <t>145</t>
  </si>
  <si>
    <t>35</t>
  </si>
  <si>
    <t>28614384</t>
  </si>
  <si>
    <t>trubka kanalizační PP korugovaná DN 400 s hrdlem SN8</t>
  </si>
  <si>
    <t>-185067328</t>
  </si>
  <si>
    <t>455*1,015+0,17</t>
  </si>
  <si>
    <t>36</t>
  </si>
  <si>
    <t>8900000R1</t>
  </si>
  <si>
    <t>Obrubníková uliční vpusť DN450 - montáž a dodávka vč.dopravy</t>
  </si>
  <si>
    <t>-1106034676</t>
  </si>
  <si>
    <t>37</t>
  </si>
  <si>
    <t>894812311</t>
  </si>
  <si>
    <t>Revizní a čistící šachta z PP typ DN 600/160 šachtové dno průtočné</t>
  </si>
  <si>
    <t>1309944150</t>
  </si>
  <si>
    <t>38</t>
  </si>
  <si>
    <t>894812313</t>
  </si>
  <si>
    <t>Revizní a čistící šachta z PP typ DN 600/160 šachtové dno s přítokem tvaru T</t>
  </si>
  <si>
    <t>469605320</t>
  </si>
  <si>
    <t>39</t>
  </si>
  <si>
    <t>894812331</t>
  </si>
  <si>
    <t>Revizní a čistící šachta z PP DN 600 šachtová roura korugovaná světlé hloubky 1000 mm</t>
  </si>
  <si>
    <t>-1280703631</t>
  </si>
  <si>
    <t>1+6+4</t>
  </si>
  <si>
    <t>40</t>
  </si>
  <si>
    <t>894812339</t>
  </si>
  <si>
    <t>Příplatek k rourám revizní a čistící šachty z PP DN 600 za uříznutí šachtové roury</t>
  </si>
  <si>
    <t>-8074068</t>
  </si>
  <si>
    <t>41</t>
  </si>
  <si>
    <t>894812356</t>
  </si>
  <si>
    <t>Revizní a čistící šachta z PP DN 600 poklop litinový pro třídu zatížení B125 s betonovým prstencem</t>
  </si>
  <si>
    <t>1343894345</t>
  </si>
  <si>
    <t>91</t>
  </si>
  <si>
    <t>Doplňující konstrukce a práce pozemních komunikací, letišť a ploch</t>
  </si>
  <si>
    <t>42</t>
  </si>
  <si>
    <t>915211112</t>
  </si>
  <si>
    <t>Vodorovné dopravní značení dělící čáry souvislé š 125 mm retroreflexní bílý plast</t>
  </si>
  <si>
    <t>-1646837153</t>
  </si>
  <si>
    <t>300</t>
  </si>
  <si>
    <t>135</t>
  </si>
  <si>
    <t>43</t>
  </si>
  <si>
    <t>915611111</t>
  </si>
  <si>
    <t>Předznačení vodorovného liniového značení</t>
  </si>
  <si>
    <t>1487827930</t>
  </si>
  <si>
    <t>44</t>
  </si>
  <si>
    <t>916131213</t>
  </si>
  <si>
    <t>Osazení silničního obrubníku betonového stojatého s boční opěrou do lože z betonu prostého</t>
  </si>
  <si>
    <t>1748908451</t>
  </si>
  <si>
    <t>315+2</t>
  </si>
  <si>
    <t>140+2</t>
  </si>
  <si>
    <t>45</t>
  </si>
  <si>
    <t>59217034</t>
  </si>
  <si>
    <t>obrubník silniční betonový 1000x150x300mm</t>
  </si>
  <si>
    <t>117549098</t>
  </si>
  <si>
    <t>759*1,02+0,82</t>
  </si>
  <si>
    <t>46</t>
  </si>
  <si>
    <t>59217078R</t>
  </si>
  <si>
    <t>obrubník silniční obloukový betonový R 1m 150x300mm</t>
  </si>
  <si>
    <t>1258508117</t>
  </si>
  <si>
    <t>47</t>
  </si>
  <si>
    <t>916231213</t>
  </si>
  <si>
    <t>Osazení chodníkového obrubníku betonového stojatého s boční opěrou do lože z betonu prostého</t>
  </si>
  <si>
    <t>387329464</t>
  </si>
  <si>
    <t>310</t>
  </si>
  <si>
    <t>230</t>
  </si>
  <si>
    <t>600</t>
  </si>
  <si>
    <t>855</t>
  </si>
  <si>
    <t>48</t>
  </si>
  <si>
    <t>59217036</t>
  </si>
  <si>
    <t>obrubník betonový 500x80x250mm přírodní</t>
  </si>
  <si>
    <t>-1422265632</t>
  </si>
  <si>
    <t>1995*1,02+0,10</t>
  </si>
  <si>
    <t>49</t>
  </si>
  <si>
    <t>919726202</t>
  </si>
  <si>
    <t>Geotextilie pro vyztužení, separaci a filtraci tkaná z PP podélná pevnost v tahu přes 15 do 50 kN/m</t>
  </si>
  <si>
    <t>-1668366790</t>
  </si>
  <si>
    <t>570+2+0,5*8</t>
  </si>
  <si>
    <t>1100+1+0,5*20</t>
  </si>
  <si>
    <t>50</t>
  </si>
  <si>
    <t>919735112</t>
  </si>
  <si>
    <t>Řezání stávajícího živičného krytu hl přes 50 do 100 mm</t>
  </si>
  <si>
    <t>-580453198</t>
  </si>
  <si>
    <t>315</t>
  </si>
  <si>
    <t>130</t>
  </si>
  <si>
    <t>305</t>
  </si>
  <si>
    <t>51</t>
  </si>
  <si>
    <t>919732221</t>
  </si>
  <si>
    <t>Styčná spára napojení nového živičného povrchu na stávající za tepla š 15 mm hl 25 mm bez prořezání</t>
  </si>
  <si>
    <t>1808269625</t>
  </si>
  <si>
    <t>93</t>
  </si>
  <si>
    <t>Dokončovací konstrukce a práce inženýrských staveb</t>
  </si>
  <si>
    <t>52</t>
  </si>
  <si>
    <t>935112211</t>
  </si>
  <si>
    <t>Osazení příkopového žlabu do betonu tl 100 mm z betonových tvárnic šířky přes 500 do 800 mm</t>
  </si>
  <si>
    <t>431598616</t>
  </si>
  <si>
    <t>příkopové tvárnice</t>
  </si>
  <si>
    <t>290</t>
  </si>
  <si>
    <t>53</t>
  </si>
  <si>
    <t>59227002</t>
  </si>
  <si>
    <t>žlabovka příkopová betonová 250x600x140mm</t>
  </si>
  <si>
    <t>1981288121</t>
  </si>
  <si>
    <t>290*1,01+0,1</t>
  </si>
  <si>
    <t>54</t>
  </si>
  <si>
    <t>935112112</t>
  </si>
  <si>
    <t>Osazení příkopového žlabu do betonu tl 100 mm z betonových desek</t>
  </si>
  <si>
    <t>1121140146</t>
  </si>
  <si>
    <t>0,50*300</t>
  </si>
  <si>
    <t>0,50*135</t>
  </si>
  <si>
    <t>0,50*275</t>
  </si>
  <si>
    <t>55</t>
  </si>
  <si>
    <t>59221022</t>
  </si>
  <si>
    <t>deska příložná betonová 500x330mm tl 80mm</t>
  </si>
  <si>
    <t>1480198629</t>
  </si>
  <si>
    <t>710/0,33+0,48</t>
  </si>
  <si>
    <t>997</t>
  </si>
  <si>
    <t>Doprava suti a vybouraných hmot</t>
  </si>
  <si>
    <t>56</t>
  </si>
  <si>
    <t>997221551</t>
  </si>
  <si>
    <t>Vodorovná doprava suti ze sypkých materiálů do 1 km</t>
  </si>
  <si>
    <t>-615694403</t>
  </si>
  <si>
    <t>57</t>
  </si>
  <si>
    <t>997221559</t>
  </si>
  <si>
    <t>Příplatek za každý další 1 km u vodorovné dopravy suti ze sypkých materiálů</t>
  </si>
  <si>
    <t>-1160758491</t>
  </si>
  <si>
    <t>celkem 22km</t>
  </si>
  <si>
    <t>16*21</t>
  </si>
  <si>
    <t>58</t>
  </si>
  <si>
    <t>997221875</t>
  </si>
  <si>
    <t>Poplatek za uložení na recyklační skládce (skládkovné) stavebního odpadu asfaltového bez obsahu dehtu zatříděného do Katalogu odpadů pod kódem 17 03 02</t>
  </si>
  <si>
    <t>477229718</t>
  </si>
  <si>
    <t>998</t>
  </si>
  <si>
    <t>Přesun hmot</t>
  </si>
  <si>
    <t>59</t>
  </si>
  <si>
    <t>998225111</t>
  </si>
  <si>
    <t>Přesun hmot pro pozemní komunikace s krytem z kamene, monolitickým betonovým nebo živičným</t>
  </si>
  <si>
    <t>1331677449</t>
  </si>
  <si>
    <t>SAN</t>
  </si>
  <si>
    <t>Sanace pláně</t>
  </si>
  <si>
    <t>60</t>
  </si>
  <si>
    <t>112646982</t>
  </si>
  <si>
    <t>nahradí se štěrkodrtí v tl.250mm</t>
  </si>
  <si>
    <t>70</t>
  </si>
  <si>
    <t>175</t>
  </si>
  <si>
    <t>240</t>
  </si>
  <si>
    <t>61</t>
  </si>
  <si>
    <t>-813300457</t>
  </si>
  <si>
    <t>62</t>
  </si>
  <si>
    <t>-662187890</t>
  </si>
  <si>
    <t>535*(22-10)</t>
  </si>
  <si>
    <t>63</t>
  </si>
  <si>
    <t>-1914769900</t>
  </si>
  <si>
    <t>64</t>
  </si>
  <si>
    <t>-1695629958</t>
  </si>
  <si>
    <t>535*2,0</t>
  </si>
  <si>
    <t>65</t>
  </si>
  <si>
    <t>564871111</t>
  </si>
  <si>
    <t>Podklad ze štěrkodrtě ŠD plochy přes 100 m2 tl 250 mm</t>
  </si>
  <si>
    <t>610044185</t>
  </si>
  <si>
    <t>190</t>
  </si>
  <si>
    <t>270</t>
  </si>
  <si>
    <t>700</t>
  </si>
  <si>
    <t>950</t>
  </si>
  <si>
    <t>02 - Stavební část</t>
  </si>
  <si>
    <t xml:space="preserve">    2 - Zakládání</t>
  </si>
  <si>
    <t xml:space="preserve">    21 - Úprava podloží a základové spáry</t>
  </si>
  <si>
    <t xml:space="preserve">    62 - Úprava povrchů vnějších</t>
  </si>
  <si>
    <t xml:space="preserve">    63 - Podlahy a podlahové konstrukce</t>
  </si>
  <si>
    <t xml:space="preserve">    96 - Bourání konstrukcí</t>
  </si>
  <si>
    <t xml:space="preserve">    98 - Sanace</t>
  </si>
  <si>
    <t>PSV - Práce a dodávky PSV</t>
  </si>
  <si>
    <t xml:space="preserve">    767 - Konstrukce zámečnické</t>
  </si>
  <si>
    <t>111251103</t>
  </si>
  <si>
    <t>Odstranění křovin a stromů průměru kmene do 100 mm i s kořeny sklonu terénu do 1:5 z celkové plochy přes 500 m2 strojně</t>
  </si>
  <si>
    <t>1921150303</t>
  </si>
  <si>
    <t>162301R11</t>
  </si>
  <si>
    <t>Likvidace odstraněných křovin</t>
  </si>
  <si>
    <t>542954588</t>
  </si>
  <si>
    <t>132251254</t>
  </si>
  <si>
    <t>Hloubení rýh nezapažených š do 2000 mm v hornině třídy těžitelnosti I skupiny 3 objem do 500 m3 strojně</t>
  </si>
  <si>
    <t>-714358396</t>
  </si>
  <si>
    <t>spodní část výkopu - výměna za hubený beton</t>
  </si>
  <si>
    <t>1,25*0,40*280*1,10</t>
  </si>
  <si>
    <t>131251105</t>
  </si>
  <si>
    <t>Hloubení jam a zářezů nezapažených v hornině třídy těžitelnosti I skupiny 3 objemu do 1000 m3 strojně</t>
  </si>
  <si>
    <t>1033775789</t>
  </si>
  <si>
    <t>2*1,5*280</t>
  </si>
  <si>
    <t>153191112</t>
  </si>
  <si>
    <t>Zřízení variabilního pažení výkopu ocelovým ohlubňovým rámem se štětovnicemi plochy přes 30 m2</t>
  </si>
  <si>
    <t>223908445</t>
  </si>
  <si>
    <t>v části zvodnělého výkopu</t>
  </si>
  <si>
    <t>120</t>
  </si>
  <si>
    <t>153191222</t>
  </si>
  <si>
    <t>Odstranění variabilního pažení výkopu ocelovým ohlubňovým rámem se štětovnicemi plochy přes 30 m2</t>
  </si>
  <si>
    <t>-1746946834</t>
  </si>
  <si>
    <t>131151343</t>
  </si>
  <si>
    <t>Vrtání jamek pro plotové sloupky D přes 200 do 300 mm strojně</t>
  </si>
  <si>
    <t>-997262202</t>
  </si>
  <si>
    <t>pro sloupky zábradlí 2</t>
  </si>
  <si>
    <t>0,6*534+0,6</t>
  </si>
  <si>
    <t>-1296512640</t>
  </si>
  <si>
    <t>veškerý výkop</t>
  </si>
  <si>
    <t>154+840+0,03*534-0,02</t>
  </si>
  <si>
    <t>-548780858</t>
  </si>
  <si>
    <t>1010*(22-10)</t>
  </si>
  <si>
    <t>2037902496</t>
  </si>
  <si>
    <t>-1374871867</t>
  </si>
  <si>
    <t>1010*2,0</t>
  </si>
  <si>
    <t>174151101</t>
  </si>
  <si>
    <t>Zásyp jam, šachet rýh nebo kolem objektů sypaninou se zhutněním</t>
  </si>
  <si>
    <t>-484387482</t>
  </si>
  <si>
    <t>po dokončení před a za zdí</t>
  </si>
  <si>
    <t>1,5*0,8*280+0,8*0,7*280+0,2*0,3*280+0,4</t>
  </si>
  <si>
    <t>1823361151</t>
  </si>
  <si>
    <t>510*2,0</t>
  </si>
  <si>
    <t>Zakládání</t>
  </si>
  <si>
    <t>2733135R1</t>
  </si>
  <si>
    <t xml:space="preserve">Základové desky z hubeného betonu </t>
  </si>
  <si>
    <t>280266885</t>
  </si>
  <si>
    <t>spodní část zdi</t>
  </si>
  <si>
    <t>2793111R1</t>
  </si>
  <si>
    <t>Podbetonování zdiva prostým betonem tř. C 12/15 do tl.2cm</t>
  </si>
  <si>
    <t>525113500</t>
  </si>
  <si>
    <t>deska propustků na konce opěrné stěny</t>
  </si>
  <si>
    <t>0,25*(1,0*2+1,4*2)</t>
  </si>
  <si>
    <t>Úprava podloží a základové spáry</t>
  </si>
  <si>
    <t>211561111</t>
  </si>
  <si>
    <t>Výplň odvodňovacích žeber nebo trativodů kamenivem hrubým drceným frakce 4 až 16 mm</t>
  </si>
  <si>
    <t>-487492754</t>
  </si>
  <si>
    <t>drenáž za zdí</t>
  </si>
  <si>
    <t>1,2*0,1*280+0,40</t>
  </si>
  <si>
    <t>211971110</t>
  </si>
  <si>
    <t>Zřízení opláštění žeber nebo trativodů geotextilií v rýze nebo zářezu sklonu do 1:2</t>
  </si>
  <si>
    <t>1882935809</t>
  </si>
  <si>
    <t>obalení geotextilií drenáže</t>
  </si>
  <si>
    <t>3*280</t>
  </si>
  <si>
    <t>69311270</t>
  </si>
  <si>
    <t>geotextilie netkaná separační, ochranná, filtrační, drenážní PES 400g/m2</t>
  </si>
  <si>
    <t>-1781638993</t>
  </si>
  <si>
    <t>840*1,20</t>
  </si>
  <si>
    <t>3273000R1</t>
  </si>
  <si>
    <t>Opěrná stěna ze železobetonových prefabrikátů (beton C30/37 XC2, XD3, XA1, XF4, ocel B500B, pohledový beton na líci a koruně) - výroba + dodávka vč.dopravy + osazení na stavbě</t>
  </si>
  <si>
    <t>-237885609</t>
  </si>
  <si>
    <t>Poznámka k položce:_x000d_
včetně drenážních trubek pr.80mm ve stěnách</t>
  </si>
  <si>
    <t>2,03+2,2+2,86+2,86+2,35+2,21*2+2,2*3+2,08*3+2,06*3+1,94*4</t>
  </si>
  <si>
    <t>2,14+1,92+1,5+2,23+1,56+1,82+2,11+1,88+1,89+1,86</t>
  </si>
  <si>
    <t>1,85*3+1,86*2+1,99*3+2*5+2,15*3+2,41+2,41+2,15*2+2,14*2+2,21*3</t>
  </si>
  <si>
    <t>(2,1+2,08+2,06+1,85+1,84+1,83+1,82+1,81+1,8+1,8)*2</t>
  </si>
  <si>
    <t>(1,78+1,66+1,61+1,63+1,65+1,67+1,7+1,73+1,75)*2+1,65*5</t>
  </si>
  <si>
    <t>(1,66+1,68+1,59+1,61+1,66+1,57)*2+1,20+6,54</t>
  </si>
  <si>
    <t>321321116</t>
  </si>
  <si>
    <t>Konstrukce vodních staveb ze ŽB mrazuvzdorného tř. C 30/37</t>
  </si>
  <si>
    <t>1010597298</t>
  </si>
  <si>
    <t>Poznámka k položce:_x000d_
beton C30/37 XC2, XD3, XF4</t>
  </si>
  <si>
    <t>nová konstrukce desky propustku</t>
  </si>
  <si>
    <t>propustek č.1</t>
  </si>
  <si>
    <t>5,50*(1,0*0,26+0,25*0,06)</t>
  </si>
  <si>
    <t>propustek č.2</t>
  </si>
  <si>
    <t>5,0*(1,39*0,265+0,25*0,06)</t>
  </si>
  <si>
    <t>3213200R1</t>
  </si>
  <si>
    <t>Příplatek za provázání desky propustku se stávajícím tělesem propustku chemickými kotvami</t>
  </si>
  <si>
    <t>968450939</t>
  </si>
  <si>
    <t>propustek 1</t>
  </si>
  <si>
    <t>propustek 2</t>
  </si>
  <si>
    <t>321351010</t>
  </si>
  <si>
    <t>Bednění konstrukcí vodních staveb rovinné - zřízení</t>
  </si>
  <si>
    <t>-1553970071</t>
  </si>
  <si>
    <t>0,35*(5,5*2+1*2)</t>
  </si>
  <si>
    <t>0,35*(5*2+1,39*2)</t>
  </si>
  <si>
    <t>5,5*1,0+5,0*1,39+0,53</t>
  </si>
  <si>
    <t>321352010</t>
  </si>
  <si>
    <t>Bednění konstrukcí vodních staveb rovinné - odstranění</t>
  </si>
  <si>
    <t>-952062914</t>
  </si>
  <si>
    <t>321366111</t>
  </si>
  <si>
    <t>Výztuž železobetonových konstrukcí vodních staveb z oceli 10 505 D do 12 mm</t>
  </si>
  <si>
    <t>1677047201</t>
  </si>
  <si>
    <t>122/1000</t>
  </si>
  <si>
    <t>137/1000</t>
  </si>
  <si>
    <t>3212100R1</t>
  </si>
  <si>
    <t>Obložení čela propustku kamenným štípaným obkladem tl.10-50mm - montáž a dodávka včetně dopravy</t>
  </si>
  <si>
    <t>-745306741</t>
  </si>
  <si>
    <t>Poznámka k položce:_x000d_
položka obsahuje:_x000d_
_x000d_
- tlakové čištění povrchu_x000d_
- impregnační nátěr_x000d_
- flexibilní lepidlo_x000d_
- montáž a dodávku kamene</t>
  </si>
  <si>
    <t>propustek 1 + 2</t>
  </si>
  <si>
    <t>5+5</t>
  </si>
  <si>
    <t>327591111</t>
  </si>
  <si>
    <t>Zřízení výplně za opěrami a protimrazové klíny z jílu</t>
  </si>
  <si>
    <t>351663072</t>
  </si>
  <si>
    <t>za zdí</t>
  </si>
  <si>
    <t>280*(1*0,7+0,2*0,3)+0,2</t>
  </si>
  <si>
    <t>58125110</t>
  </si>
  <si>
    <t>jíl surový kusový</t>
  </si>
  <si>
    <t>-1238651327</t>
  </si>
  <si>
    <t>213*2,14+0,18</t>
  </si>
  <si>
    <t>3381711R1</t>
  </si>
  <si>
    <t>Osazování sloupků zábradlí se zabetonováním (beton C20/25 0,03m3/kus) do korugovaného PP potrubí DN250 dl.600mm</t>
  </si>
  <si>
    <t>1029247227</t>
  </si>
  <si>
    <t>pro zábradlí 2</t>
  </si>
  <si>
    <t>534</t>
  </si>
  <si>
    <t>Úprava povrchů vnějších</t>
  </si>
  <si>
    <t>624631411</t>
  </si>
  <si>
    <t>Vyplnění spár prefabrikovaných dílců těsnicím provazcem z polyetylénu tl do 20 mm</t>
  </si>
  <si>
    <t>-163436717</t>
  </si>
  <si>
    <t>Poznámka k položce:_x000d_
včetně tmelu</t>
  </si>
  <si>
    <t>2,5*110</t>
  </si>
  <si>
    <t>Podlahy a podlahové konstrukce</t>
  </si>
  <si>
    <t>631311123</t>
  </si>
  <si>
    <t>Mazanina tl přes 80 do 120 mm z betonu prostého bez zvýšených nároků na prostředí tř. C 12/15</t>
  </si>
  <si>
    <t>1146986374</t>
  </si>
  <si>
    <t>betonová mazaniny tl.100mm za zdí</t>
  </si>
  <si>
    <t>1,1*0,10*280+0,2</t>
  </si>
  <si>
    <t>96</t>
  </si>
  <si>
    <t>Bourání konstrukcí</t>
  </si>
  <si>
    <t>962052211</t>
  </si>
  <si>
    <t>Bourání zdiva nadzákladového ze ŽB přes 1 m3</t>
  </si>
  <si>
    <t>814821416</t>
  </si>
  <si>
    <t>beton koruny propustků</t>
  </si>
  <si>
    <t>0,25*1*5,5</t>
  </si>
  <si>
    <t>0,25*1,4*5,0</t>
  </si>
  <si>
    <t>98</t>
  </si>
  <si>
    <t>Sanace</t>
  </si>
  <si>
    <t>9853121R1</t>
  </si>
  <si>
    <t>Stěrka cementová hydroizolační + očištění povrchu</t>
  </si>
  <si>
    <t>906158286</t>
  </si>
  <si>
    <t>rub stěny stávajícího propustku 1+2</t>
  </si>
  <si>
    <t>997013501</t>
  </si>
  <si>
    <t>Odvoz suti a vybouraných hmot na skládku nebo meziskládku do 1 km se složením</t>
  </si>
  <si>
    <t>1519745053</t>
  </si>
  <si>
    <t>997013509</t>
  </si>
  <si>
    <t>Příplatek k odvozu suti a vybouraných hmot na skládku ZKD 1 km přes 1 km</t>
  </si>
  <si>
    <t>-1161052055</t>
  </si>
  <si>
    <t>7,51*(22-1)</t>
  </si>
  <si>
    <t>997013862</t>
  </si>
  <si>
    <t>Poplatek za uložení stavebního odpadu na recyklační skládce (skládkovné) z armovaného betonu kód odpadu 17 01 01</t>
  </si>
  <si>
    <t>1313802997</t>
  </si>
  <si>
    <t>998152111</t>
  </si>
  <si>
    <t>Přesun hmot pro montované zdi a valy v do 12 m</t>
  </si>
  <si>
    <t>-1621096769</t>
  </si>
  <si>
    <t>PSV</t>
  </si>
  <si>
    <t>Práce a dodávky PSV</t>
  </si>
  <si>
    <t>767</t>
  </si>
  <si>
    <t>Konstrukce zámečnické</t>
  </si>
  <si>
    <t>7670000R1</t>
  </si>
  <si>
    <t>Zábradlí 1 - opěrná stěna - kovové, ocel S235, žárově pozinkované - výroba, montáž a dodávka včetně dopravy</t>
  </si>
  <si>
    <t>-806978725</t>
  </si>
  <si>
    <t>Poznámka k položce:_x000d_
včetně kotvení chemickými kotvami M12</t>
  </si>
  <si>
    <t>7670000R2</t>
  </si>
  <si>
    <t>Zábradlí 2 - hranice komunikace - kovové, ocel S235, žárově pozinkované - výroba, montáž a dodávka včetně dopravy</t>
  </si>
  <si>
    <t>444920678</t>
  </si>
  <si>
    <t>03 - Lávka přes Kosový potok</t>
  </si>
  <si>
    <t xml:space="preserve">Město  M.Lázně</t>
  </si>
  <si>
    <t>DPT projekty Ostrov s.r.o.</t>
  </si>
  <si>
    <t xml:space="preserve">  </t>
  </si>
  <si>
    <t xml:space="preserve">    9 - Ostatní konstrukce a práce</t>
  </si>
  <si>
    <t>111251201</t>
  </si>
  <si>
    <t>Odstranění křovin a stromů průměru kmene do 100 mm i s kořeny sklonu terénu přes 1:5 z celkové plochy do 100 m2 strojně</t>
  </si>
  <si>
    <t>-2112992509</t>
  </si>
  <si>
    <t>50,0</t>
  </si>
  <si>
    <t>162301501</t>
  </si>
  <si>
    <t>Vodorovné přemístění křovin do 5 km D kmene do 100 mm</t>
  </si>
  <si>
    <t>2144180307</t>
  </si>
  <si>
    <t>115101201</t>
  </si>
  <si>
    <t>Čerpání vody na dopravní výšku do 10 m průměrný přítok do 500 l/min</t>
  </si>
  <si>
    <t>hod</t>
  </si>
  <si>
    <t>555463146</t>
  </si>
  <si>
    <t>8*10</t>
  </si>
  <si>
    <t>115101301</t>
  </si>
  <si>
    <t>Pohotovost čerpací soupravy pro dopravní výšku do 10 m přítok do 500 l/min</t>
  </si>
  <si>
    <t>den</t>
  </si>
  <si>
    <t>-1376031132</t>
  </si>
  <si>
    <t>131251203</t>
  </si>
  <si>
    <t>Hloubení jam zapažených v hornině třídy těžitelnosti I skupiny 3 objem do 100 m3 strojně</t>
  </si>
  <si>
    <t>443832851</t>
  </si>
  <si>
    <t xml:space="preserve">(2,0+1,0)/2*2,45+1,1*(2,0+0,6)/2+0,3*0,6/2+0,9*0,5/2+2,0*0,2/2  = 5,62 m2</t>
  </si>
  <si>
    <t>5,62*(3,7+1,4+0,5)*2</t>
  </si>
  <si>
    <t>0,06</t>
  </si>
  <si>
    <t>151101201</t>
  </si>
  <si>
    <t>Zřízení příložného pažení stěn výkopu hl do 4 m</t>
  </si>
  <si>
    <t>958120346</t>
  </si>
  <si>
    <t>5,62*2*2</t>
  </si>
  <si>
    <t>0,52</t>
  </si>
  <si>
    <t>151101211</t>
  </si>
  <si>
    <t>Odstranění příložného pažení stěn hl do 4 m</t>
  </si>
  <si>
    <t>1480275965</t>
  </si>
  <si>
    <t>151101401</t>
  </si>
  <si>
    <t>Zřízení vzepření stěn při pažení příložném hl do 4 m</t>
  </si>
  <si>
    <t>-754850050</t>
  </si>
  <si>
    <t>151101411</t>
  </si>
  <si>
    <t>Odstranění vzepření stěn při pažení příložném hl do 4 m</t>
  </si>
  <si>
    <t>312435394</t>
  </si>
  <si>
    <t>-1203844659</t>
  </si>
  <si>
    <t>vytlačená zemina</t>
  </si>
  <si>
    <t>(0,07+0,5)*1,25*2,5*2</t>
  </si>
  <si>
    <t>(1,1+0,9)/2*0,8*2,2*2</t>
  </si>
  <si>
    <t>(1,1+1,16)/2*0,15*0,4*2*2</t>
  </si>
  <si>
    <t>(1,16+0,16)/2*(1,67-0,15)*0,4*2*2</t>
  </si>
  <si>
    <t>0,04</t>
  </si>
  <si>
    <t>1183438120</t>
  </si>
  <si>
    <t>9,0*(22-10)</t>
  </si>
  <si>
    <t>725695582</t>
  </si>
  <si>
    <t>9,0*2</t>
  </si>
  <si>
    <t>-1457818312</t>
  </si>
  <si>
    <t>výkop méně odvoz</t>
  </si>
  <si>
    <t>63,0-9,0</t>
  </si>
  <si>
    <t>274311127</t>
  </si>
  <si>
    <t>Základové pasy, prahy, věnce a ostruhy z betonu prostého C 25/30</t>
  </si>
  <si>
    <t>1599104023</t>
  </si>
  <si>
    <t>podkladní beton</t>
  </si>
  <si>
    <t>0,07*1,25*2,5*2</t>
  </si>
  <si>
    <t>274321117</t>
  </si>
  <si>
    <t>Základové pasy, prahy, věnce a ostruhy mostních konstrukcí ze ŽB C 25/30</t>
  </si>
  <si>
    <t>-4619528</t>
  </si>
  <si>
    <t>(0,5*1,25*2,5+1,37*0,8*2,2+0,53*0,25*2,2)*2</t>
  </si>
  <si>
    <t>(1,9*0,15+(1,9+0,3)/2*(1,67-0,15))*0,4*4</t>
  </si>
  <si>
    <t>0,34</t>
  </si>
  <si>
    <t>274354111</t>
  </si>
  <si>
    <t>Bednění základových pasů - zřízení</t>
  </si>
  <si>
    <t>-966048996</t>
  </si>
  <si>
    <t>0,57*(1,25+2,5)*2*2</t>
  </si>
  <si>
    <t>1,37*(0,8*2+2,2+1,4)*2</t>
  </si>
  <si>
    <t>0,53*(0,25*2+2,2+1,4)*2</t>
  </si>
  <si>
    <t>(1,9*0,15+(1,9+0,3)/2*(1,67-0,15))*2*4</t>
  </si>
  <si>
    <t>0,4*(0,3+2,25)*2*2</t>
  </si>
  <si>
    <t>0,11</t>
  </si>
  <si>
    <t>274354211</t>
  </si>
  <si>
    <t>Bednění základových pasů - odstranění</t>
  </si>
  <si>
    <t>379510499</t>
  </si>
  <si>
    <t>274361116</t>
  </si>
  <si>
    <t>Výztuž základových pasů, prahů, věnců a ostruh z betonářské oceli 10 505</t>
  </si>
  <si>
    <t>472564751</t>
  </si>
  <si>
    <t>334,0/1000</t>
  </si>
  <si>
    <t>278311081</t>
  </si>
  <si>
    <t>Zálivka kotevních otvorů z betonu pro prostředí s mrazovými cykly C 25/30 obj do 0,02 m3</t>
  </si>
  <si>
    <t>-1978982445</t>
  </si>
  <si>
    <t>0,2*0,2*0,15*2*2</t>
  </si>
  <si>
    <t>278353121</t>
  </si>
  <si>
    <t>Bednění kotevních otvorů v základech pro stroje průřezu přes 0,02 do 0,05 m2 hl do 0,5 m</t>
  </si>
  <si>
    <t>-630173685</t>
  </si>
  <si>
    <t>2*2</t>
  </si>
  <si>
    <t>-1532909438</t>
  </si>
  <si>
    <t>0,5*50,0</t>
  </si>
  <si>
    <t>-287865088</t>
  </si>
  <si>
    <t>Ostatní konstrukce a práce</t>
  </si>
  <si>
    <t>953946111</t>
  </si>
  <si>
    <t>Montáž atypických ocelových kcí hmotnosti přes 0,5 do 1 t z profilů hmotnosti do 13 kg/m</t>
  </si>
  <si>
    <t>-1113946228</t>
  </si>
  <si>
    <t>zábradlí V1, V2</t>
  </si>
  <si>
    <t>(156,0+30,0)/1000</t>
  </si>
  <si>
    <t>pro ložiska</t>
  </si>
  <si>
    <t>(82,0+12,0)/1000</t>
  </si>
  <si>
    <t>svary cca 5%</t>
  </si>
  <si>
    <t>0,28*0,05</t>
  </si>
  <si>
    <t>953946133</t>
  </si>
  <si>
    <t>Montáž atypických ocelových kcí hmotnosti přes 2,5 do 5 t z profilů hmotnosti přes 30 kg/m</t>
  </si>
  <si>
    <t>-345219878</t>
  </si>
  <si>
    <t>3357,0/1000</t>
  </si>
  <si>
    <t>3,36*0,05</t>
  </si>
  <si>
    <t>953dod01</t>
  </si>
  <si>
    <t>Dodávka ocelové konstrukce vč.povrchové úpravy žárovým zinkováním</t>
  </si>
  <si>
    <t>704288733</t>
  </si>
  <si>
    <t>3357,0+(156,0+30,0)+(82,0+12,0)</t>
  </si>
  <si>
    <t>3637,0*0,05+1,15</t>
  </si>
  <si>
    <t>411171132</t>
  </si>
  <si>
    <t>Montáž ocelových kcí podlah a plošin hmotnosti přes 30 do 50 kg/m2 pokrytých rošty</t>
  </si>
  <si>
    <t>-1771495778</t>
  </si>
  <si>
    <t>50,0*(0,688*1,0*20+0,688*1,165*4)/1000</t>
  </si>
  <si>
    <t>553-DOD01</t>
  </si>
  <si>
    <t>rošt svařovaný pozinkovaný SP 30x30 AA / 40x4 - dodávka včetně dopravy</t>
  </si>
  <si>
    <t>1120613358</t>
  </si>
  <si>
    <t>0,688*(1,0*20+1,165*4)</t>
  </si>
  <si>
    <t>0,03</t>
  </si>
  <si>
    <t>953dod02</t>
  </si>
  <si>
    <t xml:space="preserve">Ložisko Freyssinet typ B,  100x200x41  (132kN) - montáž a dodávka vč.dopravy</t>
  </si>
  <si>
    <t>-1698259256</t>
  </si>
  <si>
    <t>959R-pol</t>
  </si>
  <si>
    <t>Uzemňovací soustava OK lávky</t>
  </si>
  <si>
    <t>-1706633151</t>
  </si>
  <si>
    <t>998212111</t>
  </si>
  <si>
    <t>Přesun hmot pro mosty zděné, monolitické betonové nebo ocelové v do 20 m</t>
  </si>
  <si>
    <t>299614704</t>
  </si>
  <si>
    <t>04 - Vedlejší náklady</t>
  </si>
  <si>
    <t>VRN - Vedlejší rozpočtové náklady</t>
  </si>
  <si>
    <t>VRN</t>
  </si>
  <si>
    <t>Vedlejší rozpočtové náklady</t>
  </si>
  <si>
    <t>0100000R1</t>
  </si>
  <si>
    <t>Výškové a polohové vytýčení všech inženýrských sítí na staveništi a jejich ověření u správců</t>
  </si>
  <si>
    <t>652737315</t>
  </si>
  <si>
    <t>0100000R2</t>
  </si>
  <si>
    <t>Vytýčení základních směrových a výškových bodů stavby</t>
  </si>
  <si>
    <t>1024</t>
  </si>
  <si>
    <t>368142059</t>
  </si>
  <si>
    <t>0100000R3</t>
  </si>
  <si>
    <t>Zaměření skutečného provedení stavby</t>
  </si>
  <si>
    <t>-1443581445</t>
  </si>
  <si>
    <t>0130000R1</t>
  </si>
  <si>
    <t>Dokumentace skutečného provedení stavby</t>
  </si>
  <si>
    <t>345460732</t>
  </si>
  <si>
    <t>0130000R2</t>
  </si>
  <si>
    <t>Dílenská dokumentace</t>
  </si>
  <si>
    <t>1833650639</t>
  </si>
  <si>
    <t>Poznámka k položce:_x000d_
zábradlí</t>
  </si>
  <si>
    <t>0300000R1</t>
  </si>
  <si>
    <t>Zařízení staveniště - vybavení (buňky, TOI), zabezpečení, zrušení staveniště, připojení na inženýrské sítě</t>
  </si>
  <si>
    <t>542282032</t>
  </si>
  <si>
    <t>0300000R2</t>
  </si>
  <si>
    <t>Dopravní opatření po dobu výstavby vč.grafického zpracování a projednání</t>
  </si>
  <si>
    <t>1627395375</t>
  </si>
  <si>
    <t>0310000R1</t>
  </si>
  <si>
    <t>Provizorní komunikace pro příjezd na staveniště - zřízení a odstranění</t>
  </si>
  <si>
    <t>218895445</t>
  </si>
  <si>
    <t>0400020R1</t>
  </si>
  <si>
    <t>Kompletační a koordinační činnost, náklady spojené s vedením stavby</t>
  </si>
  <si>
    <t>279915315</t>
  </si>
  <si>
    <t>0700000R1</t>
  </si>
  <si>
    <t>Provozní vlivy</t>
  </si>
  <si>
    <t>-1715717616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</si>
</sst>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SONA7003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Skláře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16. 9. 2025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Mariánské Lázně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DPT s.r.o.Ostrov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Neubauerová Soňa, SK-Projekt Ostrov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Dopravní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Dopravní část'!P129</f>
        <v>0</v>
      </c>
      <c r="AV95" s="128">
        <f>'01 - Dopravní část'!J33</f>
        <v>0</v>
      </c>
      <c r="AW95" s="128">
        <f>'01 - Dopravní část'!J34</f>
        <v>0</v>
      </c>
      <c r="AX95" s="128">
        <f>'01 - Dopravní část'!J35</f>
        <v>0</v>
      </c>
      <c r="AY95" s="128">
        <f>'01 - Dopravní část'!J36</f>
        <v>0</v>
      </c>
      <c r="AZ95" s="128">
        <f>'01 - Dopravní část'!F33</f>
        <v>0</v>
      </c>
      <c r="BA95" s="128">
        <f>'01 - Dopravní část'!F34</f>
        <v>0</v>
      </c>
      <c r="BB95" s="128">
        <f>'01 - Dopravní část'!F35</f>
        <v>0</v>
      </c>
      <c r="BC95" s="128">
        <f>'01 - Dopravní část'!F36</f>
        <v>0</v>
      </c>
      <c r="BD95" s="130">
        <f>'01 - Dopravní část'!F37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Stavební část'!J30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'02 - Stavební část'!P129</f>
        <v>0</v>
      </c>
      <c r="AV96" s="128">
        <f>'02 - Stavební část'!J33</f>
        <v>0</v>
      </c>
      <c r="AW96" s="128">
        <f>'02 - Stavební část'!J34</f>
        <v>0</v>
      </c>
      <c r="AX96" s="128">
        <f>'02 - Stavební část'!J35</f>
        <v>0</v>
      </c>
      <c r="AY96" s="128">
        <f>'02 - Stavební část'!J36</f>
        <v>0</v>
      </c>
      <c r="AZ96" s="128">
        <f>'02 - Stavební část'!F33</f>
        <v>0</v>
      </c>
      <c r="BA96" s="128">
        <f>'02 - Stavební část'!F34</f>
        <v>0</v>
      </c>
      <c r="BB96" s="128">
        <f>'02 - Stavební část'!F35</f>
        <v>0</v>
      </c>
      <c r="BC96" s="128">
        <f>'02 - Stavební část'!F36</f>
        <v>0</v>
      </c>
      <c r="BD96" s="130">
        <f>'02 - Stavební část'!F37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16.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Lávka přes Kosový potok'!J30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'03 - Lávka přes Kosový potok'!P122</f>
        <v>0</v>
      </c>
      <c r="AV97" s="128">
        <f>'03 - Lávka přes Kosový potok'!J33</f>
        <v>0</v>
      </c>
      <c r="AW97" s="128">
        <f>'03 - Lávka přes Kosový potok'!J34</f>
        <v>0</v>
      </c>
      <c r="AX97" s="128">
        <f>'03 - Lávka přes Kosový potok'!J35</f>
        <v>0</v>
      </c>
      <c r="AY97" s="128">
        <f>'03 - Lávka přes Kosový potok'!J36</f>
        <v>0</v>
      </c>
      <c r="AZ97" s="128">
        <f>'03 - Lávka přes Kosový potok'!F33</f>
        <v>0</v>
      </c>
      <c r="BA97" s="128">
        <f>'03 - Lávka přes Kosový potok'!F34</f>
        <v>0</v>
      </c>
      <c r="BB97" s="128">
        <f>'03 - Lávka přes Kosový potok'!F35</f>
        <v>0</v>
      </c>
      <c r="BC97" s="128">
        <f>'03 - Lávka přes Kosový potok'!F36</f>
        <v>0</v>
      </c>
      <c r="BD97" s="130">
        <f>'03 - Lávka přes Kosový potok'!F37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16.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Vedlejší náklady'!J30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32">
        <v>0</v>
      </c>
      <c r="AT98" s="133">
        <f>ROUND(SUM(AV98:AW98),2)</f>
        <v>0</v>
      </c>
      <c r="AU98" s="134">
        <f>'04 - Vedlejší náklady'!P117</f>
        <v>0</v>
      </c>
      <c r="AV98" s="133">
        <f>'04 - Vedlejší náklady'!J33</f>
        <v>0</v>
      </c>
      <c r="AW98" s="133">
        <f>'04 - Vedlejší náklady'!J34</f>
        <v>0</v>
      </c>
      <c r="AX98" s="133">
        <f>'04 - Vedlejší náklady'!J35</f>
        <v>0</v>
      </c>
      <c r="AY98" s="133">
        <f>'04 - Vedlejší náklady'!J36</f>
        <v>0</v>
      </c>
      <c r="AZ98" s="133">
        <f>'04 - Vedlejší náklady'!F33</f>
        <v>0</v>
      </c>
      <c r="BA98" s="133">
        <f>'04 - Vedlejší náklady'!F34</f>
        <v>0</v>
      </c>
      <c r="BB98" s="133">
        <f>'04 - Vedlejší náklady'!F35</f>
        <v>0</v>
      </c>
      <c r="BC98" s="133">
        <f>'04 - Vedlejší náklady'!F36</f>
        <v>0</v>
      </c>
      <c r="BD98" s="135">
        <f>'04 - Vedlejší náklady'!F37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/Ba1daC5Czoz6vsX2NROONeW74U8sK7iuIfYQ7oWvKKNihXVTxBVBVAnDtK7j67ZAZpIlZP9TRehWGAFSf2a7A==" hashValue="aDBVSERYQIQfTeTPDfQsWflc5HvwWElZmHTq4tnmVSiReicRAyqNE0l0CQq7yY64AZT7T6OWdeib+CQWN8e2Ng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Dopravní část'!C2" display="/"/>
    <hyperlink ref="A96" location="'02 - Stavební část'!C2" display="/"/>
    <hyperlink ref="A97" location="'03 - Lávka přes Kosový potok'!C2" display="/"/>
    <hyperlink ref="A98" location="'04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Chodník Skláře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ROUND((SUM(BE129:BE474)),  2)</f>
        <v>0</v>
      </c>
      <c r="G33" s="38"/>
      <c r="H33" s="38"/>
      <c r="I33" s="155">
        <v>0.20999999999999999</v>
      </c>
      <c r="J33" s="154">
        <f>ROUND(((SUM(BE129:BE474))*I33),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ROUND((SUM(BF129:BF474)),  2)</f>
        <v>0</v>
      </c>
      <c r="G34" s="38"/>
      <c r="H34" s="38"/>
      <c r="I34" s="155">
        <v>0.12</v>
      </c>
      <c r="J34" s="154">
        <f>ROUND(((SUM(BF129:BF474))*I34),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ROUND((SUM(BG129:BG474)),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ROUND((SUM(BH129:BH474)),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ROUND((SUM(BI129:BI474)),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Skláře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Dopravní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Mariánské Lázně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J205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J216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J226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108</v>
      </c>
      <c r="E102" s="188"/>
      <c r="F102" s="188"/>
      <c r="G102" s="188"/>
      <c r="H102" s="188"/>
      <c r="I102" s="188"/>
      <c r="J102" s="189">
        <f>J240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J283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110</v>
      </c>
      <c r="E104" s="188"/>
      <c r="F104" s="188"/>
      <c r="G104" s="188"/>
      <c r="H104" s="188"/>
      <c r="I104" s="188"/>
      <c r="J104" s="189">
        <f>J314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111</v>
      </c>
      <c r="E105" s="188"/>
      <c r="F105" s="188"/>
      <c r="G105" s="188"/>
      <c r="H105" s="188"/>
      <c r="I105" s="188"/>
      <c r="J105" s="189">
        <f>J363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112</v>
      </c>
      <c r="E106" s="188"/>
      <c r="F106" s="188"/>
      <c r="G106" s="188"/>
      <c r="H106" s="188"/>
      <c r="I106" s="188"/>
      <c r="J106" s="189">
        <f>J419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113</v>
      </c>
      <c r="E107" s="188"/>
      <c r="F107" s="188"/>
      <c r="G107" s="188"/>
      <c r="H107" s="188"/>
      <c r="I107" s="188"/>
      <c r="J107" s="189">
        <f>J436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114</v>
      </c>
      <c r="E108" s="188"/>
      <c r="F108" s="188"/>
      <c r="G108" s="188"/>
      <c r="H108" s="188"/>
      <c r="I108" s="188"/>
      <c r="J108" s="189">
        <f>J443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115</v>
      </c>
      <c r="E109" s="188"/>
      <c r="F109" s="188"/>
      <c r="G109" s="188"/>
      <c r="H109" s="188"/>
      <c r="I109" s="188"/>
      <c r="J109" s="189">
        <f>J445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15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Chodník Skláře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01 - Dopravní 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19</v>
      </c>
      <c r="D123" s="40"/>
      <c r="E123" s="40"/>
      <c r="F123" s="27" t="str">
        <f>F12</f>
        <v xml:space="preserve"> </v>
      </c>
      <c r="G123" s="40"/>
      <c r="H123" s="40"/>
      <c r="I123" s="32" t="s">
        <v>21</v>
      </c>
      <c r="J123" s="79" t="str">
        <f>IF(J12="","",J12)</f>
        <v>16. 9. 2025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23</v>
      </c>
      <c r="D125" s="40"/>
      <c r="E125" s="40"/>
      <c r="F125" s="27" t="str">
        <f>E15</f>
        <v>Město Mariánské Lázně</v>
      </c>
      <c r="G125" s="40"/>
      <c r="H125" s="40"/>
      <c r="I125" s="32" t="s">
        <v>29</v>
      </c>
      <c r="J125" s="36" t="str">
        <f>E21</f>
        <v>DPT s.r.o.Ostrov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32</v>
      </c>
      <c r="J126" s="36" t="str">
        <f>E24</f>
        <v>Neubauerová Soňa, SK-Projekt Ostrov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117</v>
      </c>
      <c r="D128" s="194" t="s">
        <v>60</v>
      </c>
      <c r="E128" s="194" t="s">
        <v>56</v>
      </c>
      <c r="F128" s="194" t="s">
        <v>57</v>
      </c>
      <c r="G128" s="194" t="s">
        <v>118</v>
      </c>
      <c r="H128" s="194" t="s">
        <v>119</v>
      </c>
      <c r="I128" s="194" t="s">
        <v>120</v>
      </c>
      <c r="J128" s="195" t="s">
        <v>100</v>
      </c>
      <c r="K128" s="196" t="s">
        <v>121</v>
      </c>
      <c r="L128" s="197"/>
      <c r="M128" s="100" t="s">
        <v>1</v>
      </c>
      <c r="N128" s="101" t="s">
        <v>39</v>
      </c>
      <c r="O128" s="101" t="s">
        <v>122</v>
      </c>
      <c r="P128" s="101" t="s">
        <v>123</v>
      </c>
      <c r="Q128" s="101" t="s">
        <v>124</v>
      </c>
      <c r="R128" s="101" t="s">
        <v>125</v>
      </c>
      <c r="S128" s="101" t="s">
        <v>126</v>
      </c>
      <c r="T128" s="102" t="s">
        <v>127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128</v>
      </c>
      <c r="D129" s="40"/>
      <c r="E129" s="40"/>
      <c r="F129" s="40"/>
      <c r="G129" s="40"/>
      <c r="H129" s="40"/>
      <c r="I129" s="40"/>
      <c r="J129" s="198">
        <f>BK129</f>
        <v>0</v>
      </c>
      <c r="K129" s="40"/>
      <c r="L129" s="44"/>
      <c r="M129" s="103"/>
      <c r="N129" s="199"/>
      <c r="O129" s="104"/>
      <c r="P129" s="200">
        <f>P130</f>
        <v>0</v>
      </c>
      <c r="Q129" s="104"/>
      <c r="R129" s="200">
        <f>R130</f>
        <v>850.89392000000009</v>
      </c>
      <c r="S129" s="104"/>
      <c r="T129" s="201">
        <f>T130</f>
        <v>16.280000000000001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74</v>
      </c>
      <c r="AU129" s="17" t="s">
        <v>102</v>
      </c>
      <c r="BK129" s="202">
        <f>BK130</f>
        <v>0</v>
      </c>
    </row>
    <row r="130" s="12" customFormat="1" ht="25.92" customHeight="1">
      <c r="A130" s="12"/>
      <c r="B130" s="203"/>
      <c r="C130" s="204"/>
      <c r="D130" s="205" t="s">
        <v>74</v>
      </c>
      <c r="E130" s="206" t="s">
        <v>129</v>
      </c>
      <c r="F130" s="206" t="s">
        <v>130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P131+P205+P216+P226+P240+P283+P314+P363+P419+P436+P443+P445</f>
        <v>0</v>
      </c>
      <c r="Q130" s="211"/>
      <c r="R130" s="212">
        <f>R131+R205+R216+R226+R240+R283+R314+R363+R419+R436+R443+R445</f>
        <v>850.89392000000009</v>
      </c>
      <c r="S130" s="211"/>
      <c r="T130" s="213">
        <f>T131+T205+T216+T226+T240+T283+T314+T363+T419+T436+T443+T445</f>
        <v>16.280000000000001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83</v>
      </c>
      <c r="AT130" s="215" t="s">
        <v>74</v>
      </c>
      <c r="AU130" s="215" t="s">
        <v>75</v>
      </c>
      <c r="AY130" s="214" t="s">
        <v>131</v>
      </c>
      <c r="BK130" s="216">
        <f>BK131+BK205+BK216+BK226+BK240+BK283+BK314+BK363+BK419+BK436+BK443+BK445</f>
        <v>0</v>
      </c>
    </row>
    <row r="131" s="12" customFormat="1" ht="22.8" customHeight="1">
      <c r="A131" s="12"/>
      <c r="B131" s="203"/>
      <c r="C131" s="204"/>
      <c r="D131" s="205" t="s">
        <v>74</v>
      </c>
      <c r="E131" s="217" t="s">
        <v>83</v>
      </c>
      <c r="F131" s="217" t="s">
        <v>132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SUM(P132:P204)</f>
        <v>0</v>
      </c>
      <c r="Q131" s="211"/>
      <c r="R131" s="212">
        <f>SUM(R132:R204)</f>
        <v>0.071590000000000001</v>
      </c>
      <c r="S131" s="211"/>
      <c r="T131" s="213">
        <f>SUM(T132:T204)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83</v>
      </c>
      <c r="AT131" s="215" t="s">
        <v>74</v>
      </c>
      <c r="AU131" s="215" t="s">
        <v>83</v>
      </c>
      <c r="AY131" s="214" t="s">
        <v>131</v>
      </c>
      <c r="BK131" s="216">
        <f>SUM(BK132:BK204)</f>
        <v>0</v>
      </c>
    </row>
    <row r="132" s="2" customFormat="1" ht="24.15" customHeight="1">
      <c r="A132" s="38"/>
      <c r="B132" s="39"/>
      <c r="C132" s="219" t="s">
        <v>83</v>
      </c>
      <c r="D132" s="219" t="s">
        <v>133</v>
      </c>
      <c r="E132" s="220" t="s">
        <v>134</v>
      </c>
      <c r="F132" s="221" t="s">
        <v>135</v>
      </c>
      <c r="G132" s="222" t="s">
        <v>136</v>
      </c>
      <c r="H132" s="223">
        <v>5</v>
      </c>
      <c r="I132" s="224"/>
      <c r="J132" s="223">
        <f>ROUND(I132*H132,2)</f>
        <v>0</v>
      </c>
      <c r="K132" s="225"/>
      <c r="L132" s="44"/>
      <c r="M132" s="226" t="s">
        <v>1</v>
      </c>
      <c r="N132" s="227" t="s">
        <v>40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137</v>
      </c>
      <c r="AT132" s="230" t="s">
        <v>133</v>
      </c>
      <c r="AU132" s="230" t="s">
        <v>85</v>
      </c>
      <c r="AY132" s="17" t="s">
        <v>131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83</v>
      </c>
      <c r="BK132" s="231">
        <f>ROUND(I132*H132,2)</f>
        <v>0</v>
      </c>
      <c r="BL132" s="17" t="s">
        <v>137</v>
      </c>
      <c r="BM132" s="230" t="s">
        <v>138</v>
      </c>
    </row>
    <row r="133" s="2" customFormat="1" ht="21.75" customHeight="1">
      <c r="A133" s="38"/>
      <c r="B133" s="39"/>
      <c r="C133" s="219" t="s">
        <v>85</v>
      </c>
      <c r="D133" s="219" t="s">
        <v>133</v>
      </c>
      <c r="E133" s="220" t="s">
        <v>139</v>
      </c>
      <c r="F133" s="221" t="s">
        <v>140</v>
      </c>
      <c r="G133" s="222" t="s">
        <v>136</v>
      </c>
      <c r="H133" s="223">
        <v>5</v>
      </c>
      <c r="I133" s="224"/>
      <c r="J133" s="223">
        <f>ROUND(I133*H133,2)</f>
        <v>0</v>
      </c>
      <c r="K133" s="225"/>
      <c r="L133" s="44"/>
      <c r="M133" s="226" t="s">
        <v>1</v>
      </c>
      <c r="N133" s="227" t="s">
        <v>40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137</v>
      </c>
      <c r="AT133" s="230" t="s">
        <v>133</v>
      </c>
      <c r="AU133" s="230" t="s">
        <v>85</v>
      </c>
      <c r="AY133" s="17" t="s">
        <v>131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83</v>
      </c>
      <c r="BK133" s="231">
        <f>ROUND(I133*H133,2)</f>
        <v>0</v>
      </c>
      <c r="BL133" s="17" t="s">
        <v>137</v>
      </c>
      <c r="BM133" s="230" t="s">
        <v>141</v>
      </c>
    </row>
    <row r="134" s="2" customFormat="1" ht="16.5" customHeight="1">
      <c r="A134" s="38"/>
      <c r="B134" s="39"/>
      <c r="C134" s="219" t="s">
        <v>142</v>
      </c>
      <c r="D134" s="219" t="s">
        <v>133</v>
      </c>
      <c r="E134" s="220" t="s">
        <v>143</v>
      </c>
      <c r="F134" s="221" t="s">
        <v>144</v>
      </c>
      <c r="G134" s="222" t="s">
        <v>145</v>
      </c>
      <c r="H134" s="223">
        <v>1</v>
      </c>
      <c r="I134" s="224"/>
      <c r="J134" s="223">
        <f>ROUND(I134*H134,2)</f>
        <v>0</v>
      </c>
      <c r="K134" s="225"/>
      <c r="L134" s="44"/>
      <c r="M134" s="226" t="s">
        <v>1</v>
      </c>
      <c r="N134" s="227" t="s">
        <v>40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137</v>
      </c>
      <c r="AT134" s="230" t="s">
        <v>133</v>
      </c>
      <c r="AU134" s="230" t="s">
        <v>85</v>
      </c>
      <c r="AY134" s="17" t="s">
        <v>131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83</v>
      </c>
      <c r="BK134" s="231">
        <f>ROUND(I134*H134,2)</f>
        <v>0</v>
      </c>
      <c r="BL134" s="17" t="s">
        <v>137</v>
      </c>
      <c r="BM134" s="230" t="s">
        <v>146</v>
      </c>
    </row>
    <row r="135" s="13" customFormat="1">
      <c r="A135" s="13"/>
      <c r="B135" s="232"/>
      <c r="C135" s="233"/>
      <c r="D135" s="234" t="s">
        <v>147</v>
      </c>
      <c r="E135" s="235" t="s">
        <v>1</v>
      </c>
      <c r="F135" s="236" t="s">
        <v>148</v>
      </c>
      <c r="G135" s="233"/>
      <c r="H135" s="235" t="s">
        <v>1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147</v>
      </c>
      <c r="AU135" s="242" t="s">
        <v>85</v>
      </c>
      <c r="AV135" s="13" t="s">
        <v>83</v>
      </c>
      <c r="AW135" s="13" t="s">
        <v>31</v>
      </c>
      <c r="AX135" s="13" t="s">
        <v>75</v>
      </c>
      <c r="AY135" s="242" t="s">
        <v>131</v>
      </c>
    </row>
    <row r="136" s="14" customFormat="1">
      <c r="A136" s="14"/>
      <c r="B136" s="243"/>
      <c r="C136" s="244"/>
      <c r="D136" s="234" t="s">
        <v>147</v>
      </c>
      <c r="E136" s="245" t="s">
        <v>1</v>
      </c>
      <c r="F136" s="246" t="s">
        <v>83</v>
      </c>
      <c r="G136" s="244"/>
      <c r="H136" s="247">
        <v>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147</v>
      </c>
      <c r="AU136" s="253" t="s">
        <v>85</v>
      </c>
      <c r="AV136" s="14" t="s">
        <v>85</v>
      </c>
      <c r="AW136" s="14" t="s">
        <v>31</v>
      </c>
      <c r="AX136" s="14" t="s">
        <v>83</v>
      </c>
      <c r="AY136" s="253" t="s">
        <v>131</v>
      </c>
    </row>
    <row r="137" s="2" customFormat="1" ht="37.8" customHeight="1">
      <c r="A137" s="38"/>
      <c r="B137" s="39"/>
      <c r="C137" s="219" t="s">
        <v>137</v>
      </c>
      <c r="D137" s="219" t="s">
        <v>133</v>
      </c>
      <c r="E137" s="220" t="s">
        <v>149</v>
      </c>
      <c r="F137" s="221" t="s">
        <v>150</v>
      </c>
      <c r="G137" s="222" t="s">
        <v>151</v>
      </c>
      <c r="H137" s="223">
        <v>710</v>
      </c>
      <c r="I137" s="224"/>
      <c r="J137" s="223">
        <f>ROUND(I137*H137,2)</f>
        <v>0</v>
      </c>
      <c r="K137" s="225"/>
      <c r="L137" s="44"/>
      <c r="M137" s="226" t="s">
        <v>1</v>
      </c>
      <c r="N137" s="227" t="s">
        <v>40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137</v>
      </c>
      <c r="AT137" s="230" t="s">
        <v>133</v>
      </c>
      <c r="AU137" s="230" t="s">
        <v>85</v>
      </c>
      <c r="AY137" s="17" t="s">
        <v>131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83</v>
      </c>
      <c r="BK137" s="231">
        <f>ROUND(I137*H137,2)</f>
        <v>0</v>
      </c>
      <c r="BL137" s="17" t="s">
        <v>137</v>
      </c>
      <c r="BM137" s="230" t="s">
        <v>152</v>
      </c>
    </row>
    <row r="138" s="13" customFormat="1">
      <c r="A138" s="13"/>
      <c r="B138" s="232"/>
      <c r="C138" s="233"/>
      <c r="D138" s="234" t="s">
        <v>147</v>
      </c>
      <c r="E138" s="235" t="s">
        <v>1</v>
      </c>
      <c r="F138" s="236" t="s">
        <v>153</v>
      </c>
      <c r="G138" s="233"/>
      <c r="H138" s="235" t="s">
        <v>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147</v>
      </c>
      <c r="AU138" s="242" t="s">
        <v>85</v>
      </c>
      <c r="AV138" s="13" t="s">
        <v>83</v>
      </c>
      <c r="AW138" s="13" t="s">
        <v>31</v>
      </c>
      <c r="AX138" s="13" t="s">
        <v>75</v>
      </c>
      <c r="AY138" s="242" t="s">
        <v>131</v>
      </c>
    </row>
    <row r="139" s="13" customFormat="1">
      <c r="A139" s="13"/>
      <c r="B139" s="232"/>
      <c r="C139" s="233"/>
      <c r="D139" s="234" t="s">
        <v>147</v>
      </c>
      <c r="E139" s="235" t="s">
        <v>1</v>
      </c>
      <c r="F139" s="236" t="s">
        <v>154</v>
      </c>
      <c r="G139" s="233"/>
      <c r="H139" s="235" t="s">
        <v>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147</v>
      </c>
      <c r="AU139" s="242" t="s">
        <v>85</v>
      </c>
      <c r="AV139" s="13" t="s">
        <v>83</v>
      </c>
      <c r="AW139" s="13" t="s">
        <v>31</v>
      </c>
      <c r="AX139" s="13" t="s">
        <v>75</v>
      </c>
      <c r="AY139" s="242" t="s">
        <v>131</v>
      </c>
    </row>
    <row r="140" s="14" customFormat="1">
      <c r="A140" s="14"/>
      <c r="B140" s="243"/>
      <c r="C140" s="244"/>
      <c r="D140" s="234" t="s">
        <v>147</v>
      </c>
      <c r="E140" s="245" t="s">
        <v>1</v>
      </c>
      <c r="F140" s="246" t="s">
        <v>155</v>
      </c>
      <c r="G140" s="244"/>
      <c r="H140" s="247">
        <v>140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147</v>
      </c>
      <c r="AU140" s="253" t="s">
        <v>85</v>
      </c>
      <c r="AV140" s="14" t="s">
        <v>85</v>
      </c>
      <c r="AW140" s="14" t="s">
        <v>31</v>
      </c>
      <c r="AX140" s="14" t="s">
        <v>75</v>
      </c>
      <c r="AY140" s="253" t="s">
        <v>131</v>
      </c>
    </row>
    <row r="141" s="13" customFormat="1">
      <c r="A141" s="13"/>
      <c r="B141" s="232"/>
      <c r="C141" s="233"/>
      <c r="D141" s="234" t="s">
        <v>147</v>
      </c>
      <c r="E141" s="235" t="s">
        <v>1</v>
      </c>
      <c r="F141" s="236" t="s">
        <v>156</v>
      </c>
      <c r="G141" s="233"/>
      <c r="H141" s="235" t="s">
        <v>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147</v>
      </c>
      <c r="AU141" s="242" t="s">
        <v>85</v>
      </c>
      <c r="AV141" s="13" t="s">
        <v>83</v>
      </c>
      <c r="AW141" s="13" t="s">
        <v>31</v>
      </c>
      <c r="AX141" s="13" t="s">
        <v>75</v>
      </c>
      <c r="AY141" s="242" t="s">
        <v>131</v>
      </c>
    </row>
    <row r="142" s="14" customFormat="1">
      <c r="A142" s="14"/>
      <c r="B142" s="243"/>
      <c r="C142" s="244"/>
      <c r="D142" s="234" t="s">
        <v>147</v>
      </c>
      <c r="E142" s="245" t="s">
        <v>1</v>
      </c>
      <c r="F142" s="246" t="s">
        <v>157</v>
      </c>
      <c r="G142" s="244"/>
      <c r="H142" s="247">
        <v>90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147</v>
      </c>
      <c r="AU142" s="253" t="s">
        <v>85</v>
      </c>
      <c r="AV142" s="14" t="s">
        <v>85</v>
      </c>
      <c r="AW142" s="14" t="s">
        <v>31</v>
      </c>
      <c r="AX142" s="14" t="s">
        <v>75</v>
      </c>
      <c r="AY142" s="253" t="s">
        <v>131</v>
      </c>
    </row>
    <row r="143" s="13" customFormat="1">
      <c r="A143" s="13"/>
      <c r="B143" s="232"/>
      <c r="C143" s="233"/>
      <c r="D143" s="234" t="s">
        <v>147</v>
      </c>
      <c r="E143" s="235" t="s">
        <v>1</v>
      </c>
      <c r="F143" s="236" t="s">
        <v>158</v>
      </c>
      <c r="G143" s="233"/>
      <c r="H143" s="235" t="s">
        <v>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147</v>
      </c>
      <c r="AU143" s="242" t="s">
        <v>85</v>
      </c>
      <c r="AV143" s="13" t="s">
        <v>83</v>
      </c>
      <c r="AW143" s="13" t="s">
        <v>31</v>
      </c>
      <c r="AX143" s="13" t="s">
        <v>75</v>
      </c>
      <c r="AY143" s="242" t="s">
        <v>131</v>
      </c>
    </row>
    <row r="144" s="14" customFormat="1">
      <c r="A144" s="14"/>
      <c r="B144" s="243"/>
      <c r="C144" s="244"/>
      <c r="D144" s="234" t="s">
        <v>147</v>
      </c>
      <c r="E144" s="245" t="s">
        <v>1</v>
      </c>
      <c r="F144" s="246" t="s">
        <v>159</v>
      </c>
      <c r="G144" s="244"/>
      <c r="H144" s="247">
        <v>160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147</v>
      </c>
      <c r="AU144" s="253" t="s">
        <v>85</v>
      </c>
      <c r="AV144" s="14" t="s">
        <v>85</v>
      </c>
      <c r="AW144" s="14" t="s">
        <v>31</v>
      </c>
      <c r="AX144" s="14" t="s">
        <v>75</v>
      </c>
      <c r="AY144" s="253" t="s">
        <v>131</v>
      </c>
    </row>
    <row r="145" s="13" customFormat="1">
      <c r="A145" s="13"/>
      <c r="B145" s="232"/>
      <c r="C145" s="233"/>
      <c r="D145" s="234" t="s">
        <v>147</v>
      </c>
      <c r="E145" s="235" t="s">
        <v>1</v>
      </c>
      <c r="F145" s="236" t="s">
        <v>160</v>
      </c>
      <c r="G145" s="233"/>
      <c r="H145" s="235" t="s">
        <v>1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147</v>
      </c>
      <c r="AU145" s="242" t="s">
        <v>85</v>
      </c>
      <c r="AV145" s="13" t="s">
        <v>83</v>
      </c>
      <c r="AW145" s="13" t="s">
        <v>31</v>
      </c>
      <c r="AX145" s="13" t="s">
        <v>75</v>
      </c>
      <c r="AY145" s="242" t="s">
        <v>131</v>
      </c>
    </row>
    <row r="146" s="14" customFormat="1">
      <c r="A146" s="14"/>
      <c r="B146" s="243"/>
      <c r="C146" s="244"/>
      <c r="D146" s="234" t="s">
        <v>147</v>
      </c>
      <c r="E146" s="245" t="s">
        <v>1</v>
      </c>
      <c r="F146" s="246" t="s">
        <v>161</v>
      </c>
      <c r="G146" s="244"/>
      <c r="H146" s="247">
        <v>320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147</v>
      </c>
      <c r="AU146" s="253" t="s">
        <v>85</v>
      </c>
      <c r="AV146" s="14" t="s">
        <v>85</v>
      </c>
      <c r="AW146" s="14" t="s">
        <v>31</v>
      </c>
      <c r="AX146" s="14" t="s">
        <v>75</v>
      </c>
      <c r="AY146" s="253" t="s">
        <v>131</v>
      </c>
    </row>
    <row r="147" s="15" customFormat="1">
      <c r="A147" s="15"/>
      <c r="B147" s="254"/>
      <c r="C147" s="255"/>
      <c r="D147" s="234" t="s">
        <v>147</v>
      </c>
      <c r="E147" s="256" t="s">
        <v>1</v>
      </c>
      <c r="F147" s="257" t="s">
        <v>162</v>
      </c>
      <c r="G147" s="255"/>
      <c r="H147" s="258">
        <v>710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147</v>
      </c>
      <c r="AU147" s="264" t="s">
        <v>85</v>
      </c>
      <c r="AV147" s="15" t="s">
        <v>137</v>
      </c>
      <c r="AW147" s="15" t="s">
        <v>31</v>
      </c>
      <c r="AX147" s="15" t="s">
        <v>83</v>
      </c>
      <c r="AY147" s="264" t="s">
        <v>131</v>
      </c>
    </row>
    <row r="148" s="2" customFormat="1" ht="37.8" customHeight="1">
      <c r="A148" s="38"/>
      <c r="B148" s="39"/>
      <c r="C148" s="219" t="s">
        <v>163</v>
      </c>
      <c r="D148" s="219" t="s">
        <v>133</v>
      </c>
      <c r="E148" s="220" t="s">
        <v>164</v>
      </c>
      <c r="F148" s="221" t="s">
        <v>165</v>
      </c>
      <c r="G148" s="222" t="s">
        <v>151</v>
      </c>
      <c r="H148" s="223">
        <v>710</v>
      </c>
      <c r="I148" s="224"/>
      <c r="J148" s="223">
        <f>ROUND(I148*H148,2)</f>
        <v>0</v>
      </c>
      <c r="K148" s="225"/>
      <c r="L148" s="44"/>
      <c r="M148" s="226" t="s">
        <v>1</v>
      </c>
      <c r="N148" s="227" t="s">
        <v>40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137</v>
      </c>
      <c r="AT148" s="230" t="s">
        <v>133</v>
      </c>
      <c r="AU148" s="230" t="s">
        <v>85</v>
      </c>
      <c r="AY148" s="17" t="s">
        <v>131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83</v>
      </c>
      <c r="BK148" s="231">
        <f>ROUND(I148*H148,2)</f>
        <v>0</v>
      </c>
      <c r="BL148" s="17" t="s">
        <v>137</v>
      </c>
      <c r="BM148" s="230" t="s">
        <v>166</v>
      </c>
    </row>
    <row r="149" s="2" customFormat="1" ht="44.25" customHeight="1">
      <c r="A149" s="38"/>
      <c r="B149" s="39"/>
      <c r="C149" s="219" t="s">
        <v>167</v>
      </c>
      <c r="D149" s="219" t="s">
        <v>133</v>
      </c>
      <c r="E149" s="220" t="s">
        <v>168</v>
      </c>
      <c r="F149" s="221" t="s">
        <v>169</v>
      </c>
      <c r="G149" s="222" t="s">
        <v>151</v>
      </c>
      <c r="H149" s="223">
        <v>8520</v>
      </c>
      <c r="I149" s="224"/>
      <c r="J149" s="223">
        <f>ROUND(I149*H149,2)</f>
        <v>0</v>
      </c>
      <c r="K149" s="225"/>
      <c r="L149" s="44"/>
      <c r="M149" s="226" t="s">
        <v>1</v>
      </c>
      <c r="N149" s="227" t="s">
        <v>40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137</v>
      </c>
      <c r="AT149" s="230" t="s">
        <v>133</v>
      </c>
      <c r="AU149" s="230" t="s">
        <v>85</v>
      </c>
      <c r="AY149" s="17" t="s">
        <v>131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83</v>
      </c>
      <c r="BK149" s="231">
        <f>ROUND(I149*H149,2)</f>
        <v>0</v>
      </c>
      <c r="BL149" s="17" t="s">
        <v>137</v>
      </c>
      <c r="BM149" s="230" t="s">
        <v>170</v>
      </c>
    </row>
    <row r="150" s="13" customFormat="1">
      <c r="A150" s="13"/>
      <c r="B150" s="232"/>
      <c r="C150" s="233"/>
      <c r="D150" s="234" t="s">
        <v>147</v>
      </c>
      <c r="E150" s="235" t="s">
        <v>1</v>
      </c>
      <c r="F150" s="236" t="s">
        <v>171</v>
      </c>
      <c r="G150" s="233"/>
      <c r="H150" s="235" t="s">
        <v>1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147</v>
      </c>
      <c r="AU150" s="242" t="s">
        <v>85</v>
      </c>
      <c r="AV150" s="13" t="s">
        <v>83</v>
      </c>
      <c r="AW150" s="13" t="s">
        <v>31</v>
      </c>
      <c r="AX150" s="13" t="s">
        <v>75</v>
      </c>
      <c r="AY150" s="242" t="s">
        <v>131</v>
      </c>
    </row>
    <row r="151" s="14" customFormat="1">
      <c r="A151" s="14"/>
      <c r="B151" s="243"/>
      <c r="C151" s="244"/>
      <c r="D151" s="234" t="s">
        <v>147</v>
      </c>
      <c r="E151" s="245" t="s">
        <v>1</v>
      </c>
      <c r="F151" s="246" t="s">
        <v>172</v>
      </c>
      <c r="G151" s="244"/>
      <c r="H151" s="247">
        <v>8520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147</v>
      </c>
      <c r="AU151" s="253" t="s">
        <v>85</v>
      </c>
      <c r="AV151" s="14" t="s">
        <v>85</v>
      </c>
      <c r="AW151" s="14" t="s">
        <v>31</v>
      </c>
      <c r="AX151" s="14" t="s">
        <v>83</v>
      </c>
      <c r="AY151" s="253" t="s">
        <v>131</v>
      </c>
    </row>
    <row r="152" s="2" customFormat="1" ht="16.5" customHeight="1">
      <c r="A152" s="38"/>
      <c r="B152" s="39"/>
      <c r="C152" s="219" t="s">
        <v>173</v>
      </c>
      <c r="D152" s="219" t="s">
        <v>133</v>
      </c>
      <c r="E152" s="220" t="s">
        <v>174</v>
      </c>
      <c r="F152" s="221" t="s">
        <v>175</v>
      </c>
      <c r="G152" s="222" t="s">
        <v>151</v>
      </c>
      <c r="H152" s="223">
        <v>710</v>
      </c>
      <c r="I152" s="224"/>
      <c r="J152" s="223">
        <f>ROUND(I152*H152,2)</f>
        <v>0</v>
      </c>
      <c r="K152" s="225"/>
      <c r="L152" s="44"/>
      <c r="M152" s="226" t="s">
        <v>1</v>
      </c>
      <c r="N152" s="227" t="s">
        <v>40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137</v>
      </c>
      <c r="AT152" s="230" t="s">
        <v>133</v>
      </c>
      <c r="AU152" s="230" t="s">
        <v>85</v>
      </c>
      <c r="AY152" s="17" t="s">
        <v>131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83</v>
      </c>
      <c r="BK152" s="231">
        <f>ROUND(I152*H152,2)</f>
        <v>0</v>
      </c>
      <c r="BL152" s="17" t="s">
        <v>137</v>
      </c>
      <c r="BM152" s="230" t="s">
        <v>176</v>
      </c>
    </row>
    <row r="153" s="2" customFormat="1" ht="33" customHeight="1">
      <c r="A153" s="38"/>
      <c r="B153" s="39"/>
      <c r="C153" s="219" t="s">
        <v>177</v>
      </c>
      <c r="D153" s="219" t="s">
        <v>133</v>
      </c>
      <c r="E153" s="220" t="s">
        <v>178</v>
      </c>
      <c r="F153" s="221" t="s">
        <v>179</v>
      </c>
      <c r="G153" s="222" t="s">
        <v>180</v>
      </c>
      <c r="H153" s="223">
        <v>1420</v>
      </c>
      <c r="I153" s="224"/>
      <c r="J153" s="223">
        <f>ROUND(I153*H153,2)</f>
        <v>0</v>
      </c>
      <c r="K153" s="225"/>
      <c r="L153" s="44"/>
      <c r="M153" s="226" t="s">
        <v>1</v>
      </c>
      <c r="N153" s="227" t="s">
        <v>40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137</v>
      </c>
      <c r="AT153" s="230" t="s">
        <v>133</v>
      </c>
      <c r="AU153" s="230" t="s">
        <v>85</v>
      </c>
      <c r="AY153" s="17" t="s">
        <v>131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83</v>
      </c>
      <c r="BK153" s="231">
        <f>ROUND(I153*H153,2)</f>
        <v>0</v>
      </c>
      <c r="BL153" s="17" t="s">
        <v>137</v>
      </c>
      <c r="BM153" s="230" t="s">
        <v>181</v>
      </c>
    </row>
    <row r="154" s="14" customFormat="1">
      <c r="A154" s="14"/>
      <c r="B154" s="243"/>
      <c r="C154" s="244"/>
      <c r="D154" s="234" t="s">
        <v>147</v>
      </c>
      <c r="E154" s="245" t="s">
        <v>1</v>
      </c>
      <c r="F154" s="246" t="s">
        <v>182</v>
      </c>
      <c r="G154" s="244"/>
      <c r="H154" s="247">
        <v>1420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147</v>
      </c>
      <c r="AU154" s="253" t="s">
        <v>85</v>
      </c>
      <c r="AV154" s="14" t="s">
        <v>85</v>
      </c>
      <c r="AW154" s="14" t="s">
        <v>31</v>
      </c>
      <c r="AX154" s="14" t="s">
        <v>83</v>
      </c>
      <c r="AY154" s="253" t="s">
        <v>131</v>
      </c>
    </row>
    <row r="155" s="2" customFormat="1" ht="24.15" customHeight="1">
      <c r="A155" s="38"/>
      <c r="B155" s="39"/>
      <c r="C155" s="219" t="s">
        <v>183</v>
      </c>
      <c r="D155" s="219" t="s">
        <v>133</v>
      </c>
      <c r="E155" s="220" t="s">
        <v>184</v>
      </c>
      <c r="F155" s="221" t="s">
        <v>185</v>
      </c>
      <c r="G155" s="222" t="s">
        <v>151</v>
      </c>
      <c r="H155" s="223">
        <v>1060</v>
      </c>
      <c r="I155" s="224"/>
      <c r="J155" s="223">
        <f>ROUND(I155*H155,2)</f>
        <v>0</v>
      </c>
      <c r="K155" s="225"/>
      <c r="L155" s="44"/>
      <c r="M155" s="226" t="s">
        <v>1</v>
      </c>
      <c r="N155" s="227" t="s">
        <v>40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137</v>
      </c>
      <c r="AT155" s="230" t="s">
        <v>133</v>
      </c>
      <c r="AU155" s="230" t="s">
        <v>85</v>
      </c>
      <c r="AY155" s="17" t="s">
        <v>131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83</v>
      </c>
      <c r="BK155" s="231">
        <f>ROUND(I155*H155,2)</f>
        <v>0</v>
      </c>
      <c r="BL155" s="17" t="s">
        <v>137</v>
      </c>
      <c r="BM155" s="230" t="s">
        <v>186</v>
      </c>
    </row>
    <row r="156" s="13" customFormat="1">
      <c r="A156" s="13"/>
      <c r="B156" s="232"/>
      <c r="C156" s="233"/>
      <c r="D156" s="234" t="s">
        <v>147</v>
      </c>
      <c r="E156" s="235" t="s">
        <v>1</v>
      </c>
      <c r="F156" s="236" t="s">
        <v>187</v>
      </c>
      <c r="G156" s="233"/>
      <c r="H156" s="235" t="s">
        <v>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147</v>
      </c>
      <c r="AU156" s="242" t="s">
        <v>85</v>
      </c>
      <c r="AV156" s="13" t="s">
        <v>83</v>
      </c>
      <c r="AW156" s="13" t="s">
        <v>31</v>
      </c>
      <c r="AX156" s="13" t="s">
        <v>75</v>
      </c>
      <c r="AY156" s="242" t="s">
        <v>131</v>
      </c>
    </row>
    <row r="157" s="13" customFormat="1">
      <c r="A157" s="13"/>
      <c r="B157" s="232"/>
      <c r="C157" s="233"/>
      <c r="D157" s="234" t="s">
        <v>147</v>
      </c>
      <c r="E157" s="235" t="s">
        <v>1</v>
      </c>
      <c r="F157" s="236" t="s">
        <v>154</v>
      </c>
      <c r="G157" s="233"/>
      <c r="H157" s="235" t="s">
        <v>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147</v>
      </c>
      <c r="AU157" s="242" t="s">
        <v>85</v>
      </c>
      <c r="AV157" s="13" t="s">
        <v>83</v>
      </c>
      <c r="AW157" s="13" t="s">
        <v>31</v>
      </c>
      <c r="AX157" s="13" t="s">
        <v>75</v>
      </c>
      <c r="AY157" s="242" t="s">
        <v>131</v>
      </c>
    </row>
    <row r="158" s="14" customFormat="1">
      <c r="A158" s="14"/>
      <c r="B158" s="243"/>
      <c r="C158" s="244"/>
      <c r="D158" s="234" t="s">
        <v>147</v>
      </c>
      <c r="E158" s="245" t="s">
        <v>1</v>
      </c>
      <c r="F158" s="246" t="s">
        <v>188</v>
      </c>
      <c r="G158" s="244"/>
      <c r="H158" s="247">
        <v>380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147</v>
      </c>
      <c r="AU158" s="253" t="s">
        <v>85</v>
      </c>
      <c r="AV158" s="14" t="s">
        <v>85</v>
      </c>
      <c r="AW158" s="14" t="s">
        <v>31</v>
      </c>
      <c r="AX158" s="14" t="s">
        <v>75</v>
      </c>
      <c r="AY158" s="253" t="s">
        <v>131</v>
      </c>
    </row>
    <row r="159" s="13" customFormat="1">
      <c r="A159" s="13"/>
      <c r="B159" s="232"/>
      <c r="C159" s="233"/>
      <c r="D159" s="234" t="s">
        <v>147</v>
      </c>
      <c r="E159" s="235" t="s">
        <v>1</v>
      </c>
      <c r="F159" s="236" t="s">
        <v>156</v>
      </c>
      <c r="G159" s="233"/>
      <c r="H159" s="235" t="s">
        <v>1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147</v>
      </c>
      <c r="AU159" s="242" t="s">
        <v>85</v>
      </c>
      <c r="AV159" s="13" t="s">
        <v>83</v>
      </c>
      <c r="AW159" s="13" t="s">
        <v>31</v>
      </c>
      <c r="AX159" s="13" t="s">
        <v>75</v>
      </c>
      <c r="AY159" s="242" t="s">
        <v>131</v>
      </c>
    </row>
    <row r="160" s="14" customFormat="1">
      <c r="A160" s="14"/>
      <c r="B160" s="243"/>
      <c r="C160" s="244"/>
      <c r="D160" s="234" t="s">
        <v>147</v>
      </c>
      <c r="E160" s="245" t="s">
        <v>1</v>
      </c>
      <c r="F160" s="246" t="s">
        <v>189</v>
      </c>
      <c r="G160" s="244"/>
      <c r="H160" s="247">
        <v>210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147</v>
      </c>
      <c r="AU160" s="253" t="s">
        <v>85</v>
      </c>
      <c r="AV160" s="14" t="s">
        <v>85</v>
      </c>
      <c r="AW160" s="14" t="s">
        <v>31</v>
      </c>
      <c r="AX160" s="14" t="s">
        <v>75</v>
      </c>
      <c r="AY160" s="253" t="s">
        <v>131</v>
      </c>
    </row>
    <row r="161" s="13" customFormat="1">
      <c r="A161" s="13"/>
      <c r="B161" s="232"/>
      <c r="C161" s="233"/>
      <c r="D161" s="234" t="s">
        <v>147</v>
      </c>
      <c r="E161" s="235" t="s">
        <v>1</v>
      </c>
      <c r="F161" s="236" t="s">
        <v>158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147</v>
      </c>
      <c r="AU161" s="242" t="s">
        <v>85</v>
      </c>
      <c r="AV161" s="13" t="s">
        <v>83</v>
      </c>
      <c r="AW161" s="13" t="s">
        <v>31</v>
      </c>
      <c r="AX161" s="13" t="s">
        <v>75</v>
      </c>
      <c r="AY161" s="242" t="s">
        <v>131</v>
      </c>
    </row>
    <row r="162" s="14" customFormat="1">
      <c r="A162" s="14"/>
      <c r="B162" s="243"/>
      <c r="C162" s="244"/>
      <c r="D162" s="234" t="s">
        <v>147</v>
      </c>
      <c r="E162" s="245" t="s">
        <v>1</v>
      </c>
      <c r="F162" s="246" t="s">
        <v>190</v>
      </c>
      <c r="G162" s="244"/>
      <c r="H162" s="247">
        <v>110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147</v>
      </c>
      <c r="AU162" s="253" t="s">
        <v>85</v>
      </c>
      <c r="AV162" s="14" t="s">
        <v>85</v>
      </c>
      <c r="AW162" s="14" t="s">
        <v>31</v>
      </c>
      <c r="AX162" s="14" t="s">
        <v>75</v>
      </c>
      <c r="AY162" s="253" t="s">
        <v>131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160</v>
      </c>
      <c r="G163" s="233"/>
      <c r="H163" s="235" t="s">
        <v>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147</v>
      </c>
      <c r="AU163" s="242" t="s">
        <v>85</v>
      </c>
      <c r="AV163" s="13" t="s">
        <v>83</v>
      </c>
      <c r="AW163" s="13" t="s">
        <v>31</v>
      </c>
      <c r="AX163" s="13" t="s">
        <v>75</v>
      </c>
      <c r="AY163" s="242" t="s">
        <v>131</v>
      </c>
    </row>
    <row r="164" s="14" customFormat="1">
      <c r="A164" s="14"/>
      <c r="B164" s="243"/>
      <c r="C164" s="244"/>
      <c r="D164" s="234" t="s">
        <v>147</v>
      </c>
      <c r="E164" s="245" t="s">
        <v>1</v>
      </c>
      <c r="F164" s="246" t="s">
        <v>191</v>
      </c>
      <c r="G164" s="244"/>
      <c r="H164" s="247">
        <v>360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147</v>
      </c>
      <c r="AU164" s="253" t="s">
        <v>85</v>
      </c>
      <c r="AV164" s="14" t="s">
        <v>85</v>
      </c>
      <c r="AW164" s="14" t="s">
        <v>31</v>
      </c>
      <c r="AX164" s="14" t="s">
        <v>75</v>
      </c>
      <c r="AY164" s="253" t="s">
        <v>131</v>
      </c>
    </row>
    <row r="165" s="15" customFormat="1">
      <c r="A165" s="15"/>
      <c r="B165" s="254"/>
      <c r="C165" s="255"/>
      <c r="D165" s="234" t="s">
        <v>147</v>
      </c>
      <c r="E165" s="256" t="s">
        <v>1</v>
      </c>
      <c r="F165" s="257" t="s">
        <v>162</v>
      </c>
      <c r="G165" s="255"/>
      <c r="H165" s="258">
        <v>1060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147</v>
      </c>
      <c r="AU165" s="264" t="s">
        <v>85</v>
      </c>
      <c r="AV165" s="15" t="s">
        <v>137</v>
      </c>
      <c r="AW165" s="15" t="s">
        <v>31</v>
      </c>
      <c r="AX165" s="15" t="s">
        <v>83</v>
      </c>
      <c r="AY165" s="264" t="s">
        <v>131</v>
      </c>
    </row>
    <row r="166" s="2" customFormat="1" ht="16.5" customHeight="1">
      <c r="A166" s="38"/>
      <c r="B166" s="39"/>
      <c r="C166" s="265" t="s">
        <v>192</v>
      </c>
      <c r="D166" s="265" t="s">
        <v>193</v>
      </c>
      <c r="E166" s="266" t="s">
        <v>194</v>
      </c>
      <c r="F166" s="267" t="s">
        <v>195</v>
      </c>
      <c r="G166" s="268" t="s">
        <v>180</v>
      </c>
      <c r="H166" s="269">
        <v>2120</v>
      </c>
      <c r="I166" s="270"/>
      <c r="J166" s="269">
        <f>ROUND(I166*H166,2)</f>
        <v>0</v>
      </c>
      <c r="K166" s="271"/>
      <c r="L166" s="272"/>
      <c r="M166" s="273" t="s">
        <v>1</v>
      </c>
      <c r="N166" s="274" t="s">
        <v>40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177</v>
      </c>
      <c r="AT166" s="230" t="s">
        <v>193</v>
      </c>
      <c r="AU166" s="230" t="s">
        <v>85</v>
      </c>
      <c r="AY166" s="17" t="s">
        <v>131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83</v>
      </c>
      <c r="BK166" s="231">
        <f>ROUND(I166*H166,2)</f>
        <v>0</v>
      </c>
      <c r="BL166" s="17" t="s">
        <v>137</v>
      </c>
      <c r="BM166" s="230" t="s">
        <v>196</v>
      </c>
    </row>
    <row r="167" s="14" customFormat="1">
      <c r="A167" s="14"/>
      <c r="B167" s="243"/>
      <c r="C167" s="244"/>
      <c r="D167" s="234" t="s">
        <v>147</v>
      </c>
      <c r="E167" s="245" t="s">
        <v>1</v>
      </c>
      <c r="F167" s="246" t="s">
        <v>197</v>
      </c>
      <c r="G167" s="244"/>
      <c r="H167" s="247">
        <v>2120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147</v>
      </c>
      <c r="AU167" s="253" t="s">
        <v>85</v>
      </c>
      <c r="AV167" s="14" t="s">
        <v>85</v>
      </c>
      <c r="AW167" s="14" t="s">
        <v>31</v>
      </c>
      <c r="AX167" s="14" t="s">
        <v>83</v>
      </c>
      <c r="AY167" s="253" t="s">
        <v>131</v>
      </c>
    </row>
    <row r="168" s="2" customFormat="1" ht="24.15" customHeight="1">
      <c r="A168" s="38"/>
      <c r="B168" s="39"/>
      <c r="C168" s="219" t="s">
        <v>198</v>
      </c>
      <c r="D168" s="219" t="s">
        <v>133</v>
      </c>
      <c r="E168" s="220" t="s">
        <v>199</v>
      </c>
      <c r="F168" s="221" t="s">
        <v>200</v>
      </c>
      <c r="G168" s="222" t="s">
        <v>201</v>
      </c>
      <c r="H168" s="223">
        <v>2641</v>
      </c>
      <c r="I168" s="224"/>
      <c r="J168" s="223">
        <f>ROUND(I168*H168,2)</f>
        <v>0</v>
      </c>
      <c r="K168" s="225"/>
      <c r="L168" s="44"/>
      <c r="M168" s="226" t="s">
        <v>1</v>
      </c>
      <c r="N168" s="227" t="s">
        <v>40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137</v>
      </c>
      <c r="AT168" s="230" t="s">
        <v>133</v>
      </c>
      <c r="AU168" s="230" t="s">
        <v>85</v>
      </c>
      <c r="AY168" s="17" t="s">
        <v>131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83</v>
      </c>
      <c r="BK168" s="231">
        <f>ROUND(I168*H168,2)</f>
        <v>0</v>
      </c>
      <c r="BL168" s="17" t="s">
        <v>137</v>
      </c>
      <c r="BM168" s="230" t="s">
        <v>202</v>
      </c>
    </row>
    <row r="169" s="13" customFormat="1">
      <c r="A169" s="13"/>
      <c r="B169" s="232"/>
      <c r="C169" s="233"/>
      <c r="D169" s="234" t="s">
        <v>147</v>
      </c>
      <c r="E169" s="235" t="s">
        <v>1</v>
      </c>
      <c r="F169" s="236" t="s">
        <v>203</v>
      </c>
      <c r="G169" s="233"/>
      <c r="H169" s="235" t="s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147</v>
      </c>
      <c r="AU169" s="242" t="s">
        <v>85</v>
      </c>
      <c r="AV169" s="13" t="s">
        <v>83</v>
      </c>
      <c r="AW169" s="13" t="s">
        <v>31</v>
      </c>
      <c r="AX169" s="13" t="s">
        <v>75</v>
      </c>
      <c r="AY169" s="242" t="s">
        <v>131</v>
      </c>
    </row>
    <row r="170" s="13" customFormat="1">
      <c r="A170" s="13"/>
      <c r="B170" s="232"/>
      <c r="C170" s="233"/>
      <c r="D170" s="234" t="s">
        <v>147</v>
      </c>
      <c r="E170" s="235" t="s">
        <v>1</v>
      </c>
      <c r="F170" s="236" t="s">
        <v>154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147</v>
      </c>
      <c r="AU170" s="242" t="s">
        <v>85</v>
      </c>
      <c r="AV170" s="13" t="s">
        <v>83</v>
      </c>
      <c r="AW170" s="13" t="s">
        <v>31</v>
      </c>
      <c r="AX170" s="13" t="s">
        <v>75</v>
      </c>
      <c r="AY170" s="242" t="s">
        <v>131</v>
      </c>
    </row>
    <row r="171" s="14" customFormat="1">
      <c r="A171" s="14"/>
      <c r="B171" s="243"/>
      <c r="C171" s="244"/>
      <c r="D171" s="234" t="s">
        <v>147</v>
      </c>
      <c r="E171" s="245" t="s">
        <v>1</v>
      </c>
      <c r="F171" s="246" t="s">
        <v>204</v>
      </c>
      <c r="G171" s="244"/>
      <c r="H171" s="247">
        <v>576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147</v>
      </c>
      <c r="AU171" s="253" t="s">
        <v>85</v>
      </c>
      <c r="AV171" s="14" t="s">
        <v>85</v>
      </c>
      <c r="AW171" s="14" t="s">
        <v>31</v>
      </c>
      <c r="AX171" s="14" t="s">
        <v>75</v>
      </c>
      <c r="AY171" s="253" t="s">
        <v>131</v>
      </c>
    </row>
    <row r="172" s="13" customFormat="1">
      <c r="A172" s="13"/>
      <c r="B172" s="232"/>
      <c r="C172" s="233"/>
      <c r="D172" s="234" t="s">
        <v>147</v>
      </c>
      <c r="E172" s="235" t="s">
        <v>1</v>
      </c>
      <c r="F172" s="236" t="s">
        <v>156</v>
      </c>
      <c r="G172" s="233"/>
      <c r="H172" s="235" t="s">
        <v>1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147</v>
      </c>
      <c r="AU172" s="242" t="s">
        <v>85</v>
      </c>
      <c r="AV172" s="13" t="s">
        <v>83</v>
      </c>
      <c r="AW172" s="13" t="s">
        <v>31</v>
      </c>
      <c r="AX172" s="13" t="s">
        <v>75</v>
      </c>
      <c r="AY172" s="242" t="s">
        <v>131</v>
      </c>
    </row>
    <row r="173" s="14" customFormat="1">
      <c r="A173" s="14"/>
      <c r="B173" s="243"/>
      <c r="C173" s="244"/>
      <c r="D173" s="234" t="s">
        <v>147</v>
      </c>
      <c r="E173" s="245" t="s">
        <v>1</v>
      </c>
      <c r="F173" s="246" t="s">
        <v>205</v>
      </c>
      <c r="G173" s="244"/>
      <c r="H173" s="247">
        <v>342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147</v>
      </c>
      <c r="AU173" s="253" t="s">
        <v>85</v>
      </c>
      <c r="AV173" s="14" t="s">
        <v>85</v>
      </c>
      <c r="AW173" s="14" t="s">
        <v>31</v>
      </c>
      <c r="AX173" s="14" t="s">
        <v>75</v>
      </c>
      <c r="AY173" s="253" t="s">
        <v>131</v>
      </c>
    </row>
    <row r="174" s="13" customFormat="1">
      <c r="A174" s="13"/>
      <c r="B174" s="232"/>
      <c r="C174" s="233"/>
      <c r="D174" s="234" t="s">
        <v>147</v>
      </c>
      <c r="E174" s="235" t="s">
        <v>1</v>
      </c>
      <c r="F174" s="236" t="s">
        <v>158</v>
      </c>
      <c r="G174" s="233"/>
      <c r="H174" s="235" t="s">
        <v>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147</v>
      </c>
      <c r="AU174" s="242" t="s">
        <v>85</v>
      </c>
      <c r="AV174" s="13" t="s">
        <v>83</v>
      </c>
      <c r="AW174" s="13" t="s">
        <v>31</v>
      </c>
      <c r="AX174" s="13" t="s">
        <v>75</v>
      </c>
      <c r="AY174" s="242" t="s">
        <v>131</v>
      </c>
    </row>
    <row r="175" s="14" customFormat="1">
      <c r="A175" s="14"/>
      <c r="B175" s="243"/>
      <c r="C175" s="244"/>
      <c r="D175" s="234" t="s">
        <v>147</v>
      </c>
      <c r="E175" s="245" t="s">
        <v>1</v>
      </c>
      <c r="F175" s="246" t="s">
        <v>206</v>
      </c>
      <c r="G175" s="244"/>
      <c r="H175" s="247">
        <v>612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147</v>
      </c>
      <c r="AU175" s="253" t="s">
        <v>85</v>
      </c>
      <c r="AV175" s="14" t="s">
        <v>85</v>
      </c>
      <c r="AW175" s="14" t="s">
        <v>31</v>
      </c>
      <c r="AX175" s="14" t="s">
        <v>75</v>
      </c>
      <c r="AY175" s="253" t="s">
        <v>131</v>
      </c>
    </row>
    <row r="176" s="13" customFormat="1">
      <c r="A176" s="13"/>
      <c r="B176" s="232"/>
      <c r="C176" s="233"/>
      <c r="D176" s="234" t="s">
        <v>147</v>
      </c>
      <c r="E176" s="235" t="s">
        <v>1</v>
      </c>
      <c r="F176" s="236" t="s">
        <v>160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147</v>
      </c>
      <c r="AU176" s="242" t="s">
        <v>85</v>
      </c>
      <c r="AV176" s="13" t="s">
        <v>83</v>
      </c>
      <c r="AW176" s="13" t="s">
        <v>31</v>
      </c>
      <c r="AX176" s="13" t="s">
        <v>75</v>
      </c>
      <c r="AY176" s="242" t="s">
        <v>131</v>
      </c>
    </row>
    <row r="177" s="14" customFormat="1">
      <c r="A177" s="14"/>
      <c r="B177" s="243"/>
      <c r="C177" s="244"/>
      <c r="D177" s="234" t="s">
        <v>147</v>
      </c>
      <c r="E177" s="245" t="s">
        <v>1</v>
      </c>
      <c r="F177" s="246" t="s">
        <v>207</v>
      </c>
      <c r="G177" s="244"/>
      <c r="H177" s="247">
        <v>1111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147</v>
      </c>
      <c r="AU177" s="253" t="s">
        <v>85</v>
      </c>
      <c r="AV177" s="14" t="s">
        <v>85</v>
      </c>
      <c r="AW177" s="14" t="s">
        <v>31</v>
      </c>
      <c r="AX177" s="14" t="s">
        <v>75</v>
      </c>
      <c r="AY177" s="253" t="s">
        <v>131</v>
      </c>
    </row>
    <row r="178" s="15" customFormat="1">
      <c r="A178" s="15"/>
      <c r="B178" s="254"/>
      <c r="C178" s="255"/>
      <c r="D178" s="234" t="s">
        <v>147</v>
      </c>
      <c r="E178" s="256" t="s">
        <v>1</v>
      </c>
      <c r="F178" s="257" t="s">
        <v>162</v>
      </c>
      <c r="G178" s="255"/>
      <c r="H178" s="258">
        <v>2641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147</v>
      </c>
      <c r="AU178" s="264" t="s">
        <v>85</v>
      </c>
      <c r="AV178" s="15" t="s">
        <v>137</v>
      </c>
      <c r="AW178" s="15" t="s">
        <v>31</v>
      </c>
      <c r="AX178" s="15" t="s">
        <v>83</v>
      </c>
      <c r="AY178" s="264" t="s">
        <v>131</v>
      </c>
    </row>
    <row r="179" s="2" customFormat="1" ht="16.5" customHeight="1">
      <c r="A179" s="38"/>
      <c r="B179" s="39"/>
      <c r="C179" s="219" t="s">
        <v>8</v>
      </c>
      <c r="D179" s="219" t="s">
        <v>133</v>
      </c>
      <c r="E179" s="220" t="s">
        <v>208</v>
      </c>
      <c r="F179" s="221" t="s">
        <v>209</v>
      </c>
      <c r="G179" s="222" t="s">
        <v>201</v>
      </c>
      <c r="H179" s="223">
        <v>1390</v>
      </c>
      <c r="I179" s="224"/>
      <c r="J179" s="223">
        <f>ROUND(I179*H179,2)</f>
        <v>0</v>
      </c>
      <c r="K179" s="225"/>
      <c r="L179" s="44"/>
      <c r="M179" s="226" t="s">
        <v>1</v>
      </c>
      <c r="N179" s="227" t="s">
        <v>40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137</v>
      </c>
      <c r="AT179" s="230" t="s">
        <v>133</v>
      </c>
      <c r="AU179" s="230" t="s">
        <v>85</v>
      </c>
      <c r="AY179" s="17" t="s">
        <v>131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83</v>
      </c>
      <c r="BK179" s="231">
        <f>ROUND(I179*H179,2)</f>
        <v>0</v>
      </c>
      <c r="BL179" s="17" t="s">
        <v>137</v>
      </c>
      <c r="BM179" s="230" t="s">
        <v>210</v>
      </c>
    </row>
    <row r="180" s="13" customFormat="1">
      <c r="A180" s="13"/>
      <c r="B180" s="232"/>
      <c r="C180" s="233"/>
      <c r="D180" s="234" t="s">
        <v>147</v>
      </c>
      <c r="E180" s="235" t="s">
        <v>1</v>
      </c>
      <c r="F180" s="236" t="s">
        <v>211</v>
      </c>
      <c r="G180" s="233"/>
      <c r="H180" s="235" t="s">
        <v>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147</v>
      </c>
      <c r="AU180" s="242" t="s">
        <v>85</v>
      </c>
      <c r="AV180" s="13" t="s">
        <v>83</v>
      </c>
      <c r="AW180" s="13" t="s">
        <v>31</v>
      </c>
      <c r="AX180" s="13" t="s">
        <v>75</v>
      </c>
      <c r="AY180" s="242" t="s">
        <v>131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154</v>
      </c>
      <c r="G181" s="233"/>
      <c r="H181" s="235" t="s">
        <v>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147</v>
      </c>
      <c r="AU181" s="242" t="s">
        <v>85</v>
      </c>
      <c r="AV181" s="13" t="s">
        <v>83</v>
      </c>
      <c r="AW181" s="13" t="s">
        <v>31</v>
      </c>
      <c r="AX181" s="13" t="s">
        <v>75</v>
      </c>
      <c r="AY181" s="242" t="s">
        <v>131</v>
      </c>
    </row>
    <row r="182" s="14" customFormat="1">
      <c r="A182" s="14"/>
      <c r="B182" s="243"/>
      <c r="C182" s="244"/>
      <c r="D182" s="234" t="s">
        <v>147</v>
      </c>
      <c r="E182" s="245" t="s">
        <v>1</v>
      </c>
      <c r="F182" s="246" t="s">
        <v>212</v>
      </c>
      <c r="G182" s="244"/>
      <c r="H182" s="247">
        <v>390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147</v>
      </c>
      <c r="AU182" s="253" t="s">
        <v>85</v>
      </c>
      <c r="AV182" s="14" t="s">
        <v>85</v>
      </c>
      <c r="AW182" s="14" t="s">
        <v>31</v>
      </c>
      <c r="AX182" s="14" t="s">
        <v>75</v>
      </c>
      <c r="AY182" s="253" t="s">
        <v>131</v>
      </c>
    </row>
    <row r="183" s="13" customFormat="1">
      <c r="A183" s="13"/>
      <c r="B183" s="232"/>
      <c r="C183" s="233"/>
      <c r="D183" s="234" t="s">
        <v>147</v>
      </c>
      <c r="E183" s="235" t="s">
        <v>1</v>
      </c>
      <c r="F183" s="236" t="s">
        <v>156</v>
      </c>
      <c r="G183" s="233"/>
      <c r="H183" s="235" t="s">
        <v>1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147</v>
      </c>
      <c r="AU183" s="242" t="s">
        <v>85</v>
      </c>
      <c r="AV183" s="13" t="s">
        <v>83</v>
      </c>
      <c r="AW183" s="13" t="s">
        <v>31</v>
      </c>
      <c r="AX183" s="13" t="s">
        <v>75</v>
      </c>
      <c r="AY183" s="242" t="s">
        <v>131</v>
      </c>
    </row>
    <row r="184" s="14" customFormat="1">
      <c r="A184" s="14"/>
      <c r="B184" s="243"/>
      <c r="C184" s="244"/>
      <c r="D184" s="234" t="s">
        <v>147</v>
      </c>
      <c r="E184" s="245" t="s">
        <v>1</v>
      </c>
      <c r="F184" s="246" t="s">
        <v>213</v>
      </c>
      <c r="G184" s="244"/>
      <c r="H184" s="247">
        <v>220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147</v>
      </c>
      <c r="AU184" s="253" t="s">
        <v>85</v>
      </c>
      <c r="AV184" s="14" t="s">
        <v>85</v>
      </c>
      <c r="AW184" s="14" t="s">
        <v>31</v>
      </c>
      <c r="AX184" s="14" t="s">
        <v>75</v>
      </c>
      <c r="AY184" s="253" t="s">
        <v>131</v>
      </c>
    </row>
    <row r="185" s="13" customFormat="1">
      <c r="A185" s="13"/>
      <c r="B185" s="232"/>
      <c r="C185" s="233"/>
      <c r="D185" s="234" t="s">
        <v>147</v>
      </c>
      <c r="E185" s="235" t="s">
        <v>1</v>
      </c>
      <c r="F185" s="236" t="s">
        <v>158</v>
      </c>
      <c r="G185" s="233"/>
      <c r="H185" s="235" t="s">
        <v>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147</v>
      </c>
      <c r="AU185" s="242" t="s">
        <v>85</v>
      </c>
      <c r="AV185" s="13" t="s">
        <v>83</v>
      </c>
      <c r="AW185" s="13" t="s">
        <v>31</v>
      </c>
      <c r="AX185" s="13" t="s">
        <v>75</v>
      </c>
      <c r="AY185" s="242" t="s">
        <v>131</v>
      </c>
    </row>
    <row r="186" s="14" customFormat="1">
      <c r="A186" s="14"/>
      <c r="B186" s="243"/>
      <c r="C186" s="244"/>
      <c r="D186" s="234" t="s">
        <v>147</v>
      </c>
      <c r="E186" s="245" t="s">
        <v>1</v>
      </c>
      <c r="F186" s="246" t="s">
        <v>214</v>
      </c>
      <c r="G186" s="244"/>
      <c r="H186" s="247">
        <v>250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147</v>
      </c>
      <c r="AU186" s="253" t="s">
        <v>85</v>
      </c>
      <c r="AV186" s="14" t="s">
        <v>85</v>
      </c>
      <c r="AW186" s="14" t="s">
        <v>31</v>
      </c>
      <c r="AX186" s="14" t="s">
        <v>75</v>
      </c>
      <c r="AY186" s="253" t="s">
        <v>131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160</v>
      </c>
      <c r="G187" s="233"/>
      <c r="H187" s="235" t="s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147</v>
      </c>
      <c r="AU187" s="242" t="s">
        <v>85</v>
      </c>
      <c r="AV187" s="13" t="s">
        <v>83</v>
      </c>
      <c r="AW187" s="13" t="s">
        <v>31</v>
      </c>
      <c r="AX187" s="13" t="s">
        <v>75</v>
      </c>
      <c r="AY187" s="242" t="s">
        <v>131</v>
      </c>
    </row>
    <row r="188" s="14" customFormat="1">
      <c r="A188" s="14"/>
      <c r="B188" s="243"/>
      <c r="C188" s="244"/>
      <c r="D188" s="234" t="s">
        <v>147</v>
      </c>
      <c r="E188" s="245" t="s">
        <v>1</v>
      </c>
      <c r="F188" s="246" t="s">
        <v>215</v>
      </c>
      <c r="G188" s="244"/>
      <c r="H188" s="247">
        <v>530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147</v>
      </c>
      <c r="AU188" s="253" t="s">
        <v>85</v>
      </c>
      <c r="AV188" s="14" t="s">
        <v>85</v>
      </c>
      <c r="AW188" s="14" t="s">
        <v>31</v>
      </c>
      <c r="AX188" s="14" t="s">
        <v>75</v>
      </c>
      <c r="AY188" s="253" t="s">
        <v>131</v>
      </c>
    </row>
    <row r="189" s="15" customFormat="1">
      <c r="A189" s="15"/>
      <c r="B189" s="254"/>
      <c r="C189" s="255"/>
      <c r="D189" s="234" t="s">
        <v>147</v>
      </c>
      <c r="E189" s="256" t="s">
        <v>1</v>
      </c>
      <c r="F189" s="257" t="s">
        <v>162</v>
      </c>
      <c r="G189" s="255"/>
      <c r="H189" s="258">
        <v>1390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4" t="s">
        <v>147</v>
      </c>
      <c r="AU189" s="264" t="s">
        <v>85</v>
      </c>
      <c r="AV189" s="15" t="s">
        <v>137</v>
      </c>
      <c r="AW189" s="15" t="s">
        <v>31</v>
      </c>
      <c r="AX189" s="15" t="s">
        <v>83</v>
      </c>
      <c r="AY189" s="264" t="s">
        <v>131</v>
      </c>
    </row>
    <row r="190" s="2" customFormat="1" ht="24.15" customHeight="1">
      <c r="A190" s="38"/>
      <c r="B190" s="39"/>
      <c r="C190" s="219" t="s">
        <v>216</v>
      </c>
      <c r="D190" s="219" t="s">
        <v>133</v>
      </c>
      <c r="E190" s="220" t="s">
        <v>217</v>
      </c>
      <c r="F190" s="221" t="s">
        <v>218</v>
      </c>
      <c r="G190" s="222" t="s">
        <v>201</v>
      </c>
      <c r="H190" s="223">
        <v>1390</v>
      </c>
      <c r="I190" s="224"/>
      <c r="J190" s="223">
        <f>ROUND(I190*H190,2)</f>
        <v>0</v>
      </c>
      <c r="K190" s="225"/>
      <c r="L190" s="44"/>
      <c r="M190" s="226" t="s">
        <v>1</v>
      </c>
      <c r="N190" s="227" t="s">
        <v>40</v>
      </c>
      <c r="O190" s="91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137</v>
      </c>
      <c r="AT190" s="230" t="s">
        <v>133</v>
      </c>
      <c r="AU190" s="230" t="s">
        <v>85</v>
      </c>
      <c r="AY190" s="17" t="s">
        <v>131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83</v>
      </c>
      <c r="BK190" s="231">
        <f>ROUND(I190*H190,2)</f>
        <v>0</v>
      </c>
      <c r="BL190" s="17" t="s">
        <v>137</v>
      </c>
      <c r="BM190" s="230" t="s">
        <v>219</v>
      </c>
    </row>
    <row r="191" s="13" customFormat="1">
      <c r="A191" s="13"/>
      <c r="B191" s="232"/>
      <c r="C191" s="233"/>
      <c r="D191" s="234" t="s">
        <v>147</v>
      </c>
      <c r="E191" s="235" t="s">
        <v>1</v>
      </c>
      <c r="F191" s="236" t="s">
        <v>154</v>
      </c>
      <c r="G191" s="233"/>
      <c r="H191" s="235" t="s">
        <v>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147</v>
      </c>
      <c r="AU191" s="242" t="s">
        <v>85</v>
      </c>
      <c r="AV191" s="13" t="s">
        <v>83</v>
      </c>
      <c r="AW191" s="13" t="s">
        <v>31</v>
      </c>
      <c r="AX191" s="13" t="s">
        <v>75</v>
      </c>
      <c r="AY191" s="242" t="s">
        <v>131</v>
      </c>
    </row>
    <row r="192" s="14" customFormat="1">
      <c r="A192" s="14"/>
      <c r="B192" s="243"/>
      <c r="C192" s="244"/>
      <c r="D192" s="234" t="s">
        <v>147</v>
      </c>
      <c r="E192" s="245" t="s">
        <v>1</v>
      </c>
      <c r="F192" s="246" t="s">
        <v>212</v>
      </c>
      <c r="G192" s="244"/>
      <c r="H192" s="247">
        <v>390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147</v>
      </c>
      <c r="AU192" s="253" t="s">
        <v>85</v>
      </c>
      <c r="AV192" s="14" t="s">
        <v>85</v>
      </c>
      <c r="AW192" s="14" t="s">
        <v>31</v>
      </c>
      <c r="AX192" s="14" t="s">
        <v>75</v>
      </c>
      <c r="AY192" s="253" t="s">
        <v>131</v>
      </c>
    </row>
    <row r="193" s="13" customFormat="1">
      <c r="A193" s="13"/>
      <c r="B193" s="232"/>
      <c r="C193" s="233"/>
      <c r="D193" s="234" t="s">
        <v>147</v>
      </c>
      <c r="E193" s="235" t="s">
        <v>1</v>
      </c>
      <c r="F193" s="236" t="s">
        <v>156</v>
      </c>
      <c r="G193" s="233"/>
      <c r="H193" s="235" t="s">
        <v>1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147</v>
      </c>
      <c r="AU193" s="242" t="s">
        <v>85</v>
      </c>
      <c r="AV193" s="13" t="s">
        <v>83</v>
      </c>
      <c r="AW193" s="13" t="s">
        <v>31</v>
      </c>
      <c r="AX193" s="13" t="s">
        <v>75</v>
      </c>
      <c r="AY193" s="242" t="s">
        <v>131</v>
      </c>
    </row>
    <row r="194" s="14" customFormat="1">
      <c r="A194" s="14"/>
      <c r="B194" s="243"/>
      <c r="C194" s="244"/>
      <c r="D194" s="234" t="s">
        <v>147</v>
      </c>
      <c r="E194" s="245" t="s">
        <v>1</v>
      </c>
      <c r="F194" s="246" t="s">
        <v>213</v>
      </c>
      <c r="G194" s="244"/>
      <c r="H194" s="247">
        <v>220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147</v>
      </c>
      <c r="AU194" s="253" t="s">
        <v>85</v>
      </c>
      <c r="AV194" s="14" t="s">
        <v>85</v>
      </c>
      <c r="AW194" s="14" t="s">
        <v>31</v>
      </c>
      <c r="AX194" s="14" t="s">
        <v>75</v>
      </c>
      <c r="AY194" s="253" t="s">
        <v>131</v>
      </c>
    </row>
    <row r="195" s="13" customFormat="1">
      <c r="A195" s="13"/>
      <c r="B195" s="232"/>
      <c r="C195" s="233"/>
      <c r="D195" s="234" t="s">
        <v>147</v>
      </c>
      <c r="E195" s="235" t="s">
        <v>1</v>
      </c>
      <c r="F195" s="236" t="s">
        <v>158</v>
      </c>
      <c r="G195" s="233"/>
      <c r="H195" s="235" t="s">
        <v>1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147</v>
      </c>
      <c r="AU195" s="242" t="s">
        <v>85</v>
      </c>
      <c r="AV195" s="13" t="s">
        <v>83</v>
      </c>
      <c r="AW195" s="13" t="s">
        <v>31</v>
      </c>
      <c r="AX195" s="13" t="s">
        <v>75</v>
      </c>
      <c r="AY195" s="242" t="s">
        <v>131</v>
      </c>
    </row>
    <row r="196" s="14" customFormat="1">
      <c r="A196" s="14"/>
      <c r="B196" s="243"/>
      <c r="C196" s="244"/>
      <c r="D196" s="234" t="s">
        <v>147</v>
      </c>
      <c r="E196" s="245" t="s">
        <v>1</v>
      </c>
      <c r="F196" s="246" t="s">
        <v>214</v>
      </c>
      <c r="G196" s="244"/>
      <c r="H196" s="247">
        <v>250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147</v>
      </c>
      <c r="AU196" s="253" t="s">
        <v>85</v>
      </c>
      <c r="AV196" s="14" t="s">
        <v>85</v>
      </c>
      <c r="AW196" s="14" t="s">
        <v>31</v>
      </c>
      <c r="AX196" s="14" t="s">
        <v>75</v>
      </c>
      <c r="AY196" s="253" t="s">
        <v>131</v>
      </c>
    </row>
    <row r="197" s="13" customFormat="1">
      <c r="A197" s="13"/>
      <c r="B197" s="232"/>
      <c r="C197" s="233"/>
      <c r="D197" s="234" t="s">
        <v>147</v>
      </c>
      <c r="E197" s="235" t="s">
        <v>1</v>
      </c>
      <c r="F197" s="236" t="s">
        <v>160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147</v>
      </c>
      <c r="AU197" s="242" t="s">
        <v>85</v>
      </c>
      <c r="AV197" s="13" t="s">
        <v>83</v>
      </c>
      <c r="AW197" s="13" t="s">
        <v>31</v>
      </c>
      <c r="AX197" s="13" t="s">
        <v>75</v>
      </c>
      <c r="AY197" s="242" t="s">
        <v>131</v>
      </c>
    </row>
    <row r="198" s="14" customFormat="1">
      <c r="A198" s="14"/>
      <c r="B198" s="243"/>
      <c r="C198" s="244"/>
      <c r="D198" s="234" t="s">
        <v>147</v>
      </c>
      <c r="E198" s="245" t="s">
        <v>1</v>
      </c>
      <c r="F198" s="246" t="s">
        <v>215</v>
      </c>
      <c r="G198" s="244"/>
      <c r="H198" s="247">
        <v>530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147</v>
      </c>
      <c r="AU198" s="253" t="s">
        <v>85</v>
      </c>
      <c r="AV198" s="14" t="s">
        <v>85</v>
      </c>
      <c r="AW198" s="14" t="s">
        <v>31</v>
      </c>
      <c r="AX198" s="14" t="s">
        <v>75</v>
      </c>
      <c r="AY198" s="253" t="s">
        <v>131</v>
      </c>
    </row>
    <row r="199" s="15" customFormat="1">
      <c r="A199" s="15"/>
      <c r="B199" s="254"/>
      <c r="C199" s="255"/>
      <c r="D199" s="234" t="s">
        <v>147</v>
      </c>
      <c r="E199" s="256" t="s">
        <v>1</v>
      </c>
      <c r="F199" s="257" t="s">
        <v>162</v>
      </c>
      <c r="G199" s="255"/>
      <c r="H199" s="258">
        <v>1390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4" t="s">
        <v>147</v>
      </c>
      <c r="AU199" s="264" t="s">
        <v>85</v>
      </c>
      <c r="AV199" s="15" t="s">
        <v>137</v>
      </c>
      <c r="AW199" s="15" t="s">
        <v>31</v>
      </c>
      <c r="AX199" s="15" t="s">
        <v>83</v>
      </c>
      <c r="AY199" s="264" t="s">
        <v>131</v>
      </c>
    </row>
    <row r="200" s="2" customFormat="1" ht="16.5" customHeight="1">
      <c r="A200" s="38"/>
      <c r="B200" s="39"/>
      <c r="C200" s="265" t="s">
        <v>220</v>
      </c>
      <c r="D200" s="265" t="s">
        <v>193</v>
      </c>
      <c r="E200" s="266" t="s">
        <v>221</v>
      </c>
      <c r="F200" s="267" t="s">
        <v>222</v>
      </c>
      <c r="G200" s="268" t="s">
        <v>180</v>
      </c>
      <c r="H200" s="269">
        <v>208.5</v>
      </c>
      <c r="I200" s="270"/>
      <c r="J200" s="269">
        <f>ROUND(I200*H200,2)</f>
        <v>0</v>
      </c>
      <c r="K200" s="271"/>
      <c r="L200" s="272"/>
      <c r="M200" s="273" t="s">
        <v>1</v>
      </c>
      <c r="N200" s="274" t="s">
        <v>40</v>
      </c>
      <c r="O200" s="91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177</v>
      </c>
      <c r="AT200" s="230" t="s">
        <v>193</v>
      </c>
      <c r="AU200" s="230" t="s">
        <v>85</v>
      </c>
      <c r="AY200" s="17" t="s">
        <v>131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83</v>
      </c>
      <c r="BK200" s="231">
        <f>ROUND(I200*H200,2)</f>
        <v>0</v>
      </c>
      <c r="BL200" s="17" t="s">
        <v>137</v>
      </c>
      <c r="BM200" s="230" t="s">
        <v>223</v>
      </c>
    </row>
    <row r="201" s="14" customFormat="1">
      <c r="A201" s="14"/>
      <c r="B201" s="243"/>
      <c r="C201" s="244"/>
      <c r="D201" s="234" t="s">
        <v>147</v>
      </c>
      <c r="E201" s="245" t="s">
        <v>1</v>
      </c>
      <c r="F201" s="246" t="s">
        <v>224</v>
      </c>
      <c r="G201" s="244"/>
      <c r="H201" s="247">
        <v>208.5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147</v>
      </c>
      <c r="AU201" s="253" t="s">
        <v>85</v>
      </c>
      <c r="AV201" s="14" t="s">
        <v>85</v>
      </c>
      <c r="AW201" s="14" t="s">
        <v>31</v>
      </c>
      <c r="AX201" s="14" t="s">
        <v>83</v>
      </c>
      <c r="AY201" s="253" t="s">
        <v>131</v>
      </c>
    </row>
    <row r="202" s="2" customFormat="1" ht="24.15" customHeight="1">
      <c r="A202" s="38"/>
      <c r="B202" s="39"/>
      <c r="C202" s="219" t="s">
        <v>225</v>
      </c>
      <c r="D202" s="219" t="s">
        <v>133</v>
      </c>
      <c r="E202" s="220" t="s">
        <v>226</v>
      </c>
      <c r="F202" s="221" t="s">
        <v>227</v>
      </c>
      <c r="G202" s="222" t="s">
        <v>201</v>
      </c>
      <c r="H202" s="223">
        <v>1390</v>
      </c>
      <c r="I202" s="224"/>
      <c r="J202" s="223">
        <f>ROUND(I202*H202,2)</f>
        <v>0</v>
      </c>
      <c r="K202" s="225"/>
      <c r="L202" s="44"/>
      <c r="M202" s="226" t="s">
        <v>1</v>
      </c>
      <c r="N202" s="227" t="s">
        <v>40</v>
      </c>
      <c r="O202" s="91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0" t="s">
        <v>137</v>
      </c>
      <c r="AT202" s="230" t="s">
        <v>133</v>
      </c>
      <c r="AU202" s="230" t="s">
        <v>85</v>
      </c>
      <c r="AY202" s="17" t="s">
        <v>131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7" t="s">
        <v>83</v>
      </c>
      <c r="BK202" s="231">
        <f>ROUND(I202*H202,2)</f>
        <v>0</v>
      </c>
      <c r="BL202" s="17" t="s">
        <v>137</v>
      </c>
      <c r="BM202" s="230" t="s">
        <v>228</v>
      </c>
    </row>
    <row r="203" s="2" customFormat="1" ht="16.5" customHeight="1">
      <c r="A203" s="38"/>
      <c r="B203" s="39"/>
      <c r="C203" s="265" t="s">
        <v>229</v>
      </c>
      <c r="D203" s="265" t="s">
        <v>193</v>
      </c>
      <c r="E203" s="266" t="s">
        <v>230</v>
      </c>
      <c r="F203" s="267" t="s">
        <v>231</v>
      </c>
      <c r="G203" s="268" t="s">
        <v>232</v>
      </c>
      <c r="H203" s="269">
        <v>71.590000000000003</v>
      </c>
      <c r="I203" s="270"/>
      <c r="J203" s="269">
        <f>ROUND(I203*H203,2)</f>
        <v>0</v>
      </c>
      <c r="K203" s="271"/>
      <c r="L203" s="272"/>
      <c r="M203" s="273" t="s">
        <v>1</v>
      </c>
      <c r="N203" s="274" t="s">
        <v>40</v>
      </c>
      <c r="O203" s="91"/>
      <c r="P203" s="228">
        <f>O203*H203</f>
        <v>0</v>
      </c>
      <c r="Q203" s="228">
        <v>0.001</v>
      </c>
      <c r="R203" s="228">
        <f>Q203*H203</f>
        <v>0.071590000000000001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177</v>
      </c>
      <c r="AT203" s="230" t="s">
        <v>193</v>
      </c>
      <c r="AU203" s="230" t="s">
        <v>85</v>
      </c>
      <c r="AY203" s="17" t="s">
        <v>131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83</v>
      </c>
      <c r="BK203" s="231">
        <f>ROUND(I203*H203,2)</f>
        <v>0</v>
      </c>
      <c r="BL203" s="17" t="s">
        <v>137</v>
      </c>
      <c r="BM203" s="230" t="s">
        <v>233</v>
      </c>
    </row>
    <row r="204" s="14" customFormat="1">
      <c r="A204" s="14"/>
      <c r="B204" s="243"/>
      <c r="C204" s="244"/>
      <c r="D204" s="234" t="s">
        <v>147</v>
      </c>
      <c r="E204" s="245" t="s">
        <v>1</v>
      </c>
      <c r="F204" s="246" t="s">
        <v>234</v>
      </c>
      <c r="G204" s="244"/>
      <c r="H204" s="247">
        <v>71.590000000000003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147</v>
      </c>
      <c r="AU204" s="253" t="s">
        <v>85</v>
      </c>
      <c r="AV204" s="14" t="s">
        <v>85</v>
      </c>
      <c r="AW204" s="14" t="s">
        <v>31</v>
      </c>
      <c r="AX204" s="14" t="s">
        <v>83</v>
      </c>
      <c r="AY204" s="253" t="s">
        <v>131</v>
      </c>
    </row>
    <row r="205" s="12" customFormat="1" ht="22.8" customHeight="1">
      <c r="A205" s="12"/>
      <c r="B205" s="203"/>
      <c r="C205" s="204"/>
      <c r="D205" s="205" t="s">
        <v>74</v>
      </c>
      <c r="E205" s="217" t="s">
        <v>198</v>
      </c>
      <c r="F205" s="217" t="s">
        <v>235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SUM(P206:P215)</f>
        <v>0</v>
      </c>
      <c r="Q205" s="211"/>
      <c r="R205" s="212">
        <f>SUM(R206:R215)</f>
        <v>0</v>
      </c>
      <c r="S205" s="211"/>
      <c r="T205" s="213">
        <f>SUM(T206:T215)</f>
        <v>16.280000000000001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83</v>
      </c>
      <c r="AT205" s="215" t="s">
        <v>74</v>
      </c>
      <c r="AU205" s="215" t="s">
        <v>83</v>
      </c>
      <c r="AY205" s="214" t="s">
        <v>131</v>
      </c>
      <c r="BK205" s="216">
        <f>SUM(BK206:BK215)</f>
        <v>0</v>
      </c>
    </row>
    <row r="206" s="2" customFormat="1" ht="24.15" customHeight="1">
      <c r="A206" s="38"/>
      <c r="B206" s="39"/>
      <c r="C206" s="219" t="s">
        <v>236</v>
      </c>
      <c r="D206" s="219" t="s">
        <v>133</v>
      </c>
      <c r="E206" s="220" t="s">
        <v>237</v>
      </c>
      <c r="F206" s="221" t="s">
        <v>238</v>
      </c>
      <c r="G206" s="222" t="s">
        <v>201</v>
      </c>
      <c r="H206" s="223">
        <v>74</v>
      </c>
      <c r="I206" s="224"/>
      <c r="J206" s="223">
        <f>ROUND(I206*H206,2)</f>
        <v>0</v>
      </c>
      <c r="K206" s="225"/>
      <c r="L206" s="44"/>
      <c r="M206" s="226" t="s">
        <v>1</v>
      </c>
      <c r="N206" s="227" t="s">
        <v>40</v>
      </c>
      <c r="O206" s="91"/>
      <c r="P206" s="228">
        <f>O206*H206</f>
        <v>0</v>
      </c>
      <c r="Q206" s="228">
        <v>0</v>
      </c>
      <c r="R206" s="228">
        <f>Q206*H206</f>
        <v>0</v>
      </c>
      <c r="S206" s="228">
        <v>0.22</v>
      </c>
      <c r="T206" s="229">
        <f>S206*H206</f>
        <v>16.280000000000001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137</v>
      </c>
      <c r="AT206" s="230" t="s">
        <v>133</v>
      </c>
      <c r="AU206" s="230" t="s">
        <v>85</v>
      </c>
      <c r="AY206" s="17" t="s">
        <v>131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83</v>
      </c>
      <c r="BK206" s="231">
        <f>ROUND(I206*H206,2)</f>
        <v>0</v>
      </c>
      <c r="BL206" s="17" t="s">
        <v>137</v>
      </c>
      <c r="BM206" s="230" t="s">
        <v>239</v>
      </c>
    </row>
    <row r="207" s="13" customFormat="1">
      <c r="A207" s="13"/>
      <c r="B207" s="232"/>
      <c r="C207" s="233"/>
      <c r="D207" s="234" t="s">
        <v>147</v>
      </c>
      <c r="E207" s="235" t="s">
        <v>1</v>
      </c>
      <c r="F207" s="236" t="s">
        <v>154</v>
      </c>
      <c r="G207" s="233"/>
      <c r="H207" s="235" t="s">
        <v>1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147</v>
      </c>
      <c r="AU207" s="242" t="s">
        <v>85</v>
      </c>
      <c r="AV207" s="13" t="s">
        <v>83</v>
      </c>
      <c r="AW207" s="13" t="s">
        <v>31</v>
      </c>
      <c r="AX207" s="13" t="s">
        <v>75</v>
      </c>
      <c r="AY207" s="242" t="s">
        <v>131</v>
      </c>
    </row>
    <row r="208" s="14" customFormat="1">
      <c r="A208" s="14"/>
      <c r="B208" s="243"/>
      <c r="C208" s="244"/>
      <c r="D208" s="234" t="s">
        <v>147</v>
      </c>
      <c r="E208" s="245" t="s">
        <v>1</v>
      </c>
      <c r="F208" s="246" t="s">
        <v>240</v>
      </c>
      <c r="G208" s="244"/>
      <c r="H208" s="247">
        <v>30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147</v>
      </c>
      <c r="AU208" s="253" t="s">
        <v>85</v>
      </c>
      <c r="AV208" s="14" t="s">
        <v>85</v>
      </c>
      <c r="AW208" s="14" t="s">
        <v>31</v>
      </c>
      <c r="AX208" s="14" t="s">
        <v>75</v>
      </c>
      <c r="AY208" s="253" t="s">
        <v>131</v>
      </c>
    </row>
    <row r="209" s="13" customFormat="1">
      <c r="A209" s="13"/>
      <c r="B209" s="232"/>
      <c r="C209" s="233"/>
      <c r="D209" s="234" t="s">
        <v>147</v>
      </c>
      <c r="E209" s="235" t="s">
        <v>1</v>
      </c>
      <c r="F209" s="236" t="s">
        <v>156</v>
      </c>
      <c r="G209" s="233"/>
      <c r="H209" s="235" t="s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147</v>
      </c>
      <c r="AU209" s="242" t="s">
        <v>85</v>
      </c>
      <c r="AV209" s="13" t="s">
        <v>83</v>
      </c>
      <c r="AW209" s="13" t="s">
        <v>31</v>
      </c>
      <c r="AX209" s="13" t="s">
        <v>75</v>
      </c>
      <c r="AY209" s="242" t="s">
        <v>131</v>
      </c>
    </row>
    <row r="210" s="14" customFormat="1">
      <c r="A210" s="14"/>
      <c r="B210" s="243"/>
      <c r="C210" s="244"/>
      <c r="D210" s="234" t="s">
        <v>147</v>
      </c>
      <c r="E210" s="245" t="s">
        <v>1</v>
      </c>
      <c r="F210" s="246" t="s">
        <v>216</v>
      </c>
      <c r="G210" s="244"/>
      <c r="H210" s="247">
        <v>13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147</v>
      </c>
      <c r="AU210" s="253" t="s">
        <v>85</v>
      </c>
      <c r="AV210" s="14" t="s">
        <v>85</v>
      </c>
      <c r="AW210" s="14" t="s">
        <v>31</v>
      </c>
      <c r="AX210" s="14" t="s">
        <v>75</v>
      </c>
      <c r="AY210" s="253" t="s">
        <v>131</v>
      </c>
    </row>
    <row r="211" s="13" customFormat="1">
      <c r="A211" s="13"/>
      <c r="B211" s="232"/>
      <c r="C211" s="233"/>
      <c r="D211" s="234" t="s">
        <v>147</v>
      </c>
      <c r="E211" s="235" t="s">
        <v>1</v>
      </c>
      <c r="F211" s="236" t="s">
        <v>158</v>
      </c>
      <c r="G211" s="233"/>
      <c r="H211" s="235" t="s">
        <v>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147</v>
      </c>
      <c r="AU211" s="242" t="s">
        <v>85</v>
      </c>
      <c r="AV211" s="13" t="s">
        <v>83</v>
      </c>
      <c r="AW211" s="13" t="s">
        <v>31</v>
      </c>
      <c r="AX211" s="13" t="s">
        <v>75</v>
      </c>
      <c r="AY211" s="242" t="s">
        <v>131</v>
      </c>
    </row>
    <row r="212" s="14" customFormat="1">
      <c r="A212" s="14"/>
      <c r="B212" s="243"/>
      <c r="C212" s="244"/>
      <c r="D212" s="234" t="s">
        <v>147</v>
      </c>
      <c r="E212" s="245" t="s">
        <v>1</v>
      </c>
      <c r="F212" s="246" t="s">
        <v>83</v>
      </c>
      <c r="G212" s="244"/>
      <c r="H212" s="247">
        <v>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147</v>
      </c>
      <c r="AU212" s="253" t="s">
        <v>85</v>
      </c>
      <c r="AV212" s="14" t="s">
        <v>85</v>
      </c>
      <c r="AW212" s="14" t="s">
        <v>31</v>
      </c>
      <c r="AX212" s="14" t="s">
        <v>75</v>
      </c>
      <c r="AY212" s="253" t="s">
        <v>131</v>
      </c>
    </row>
    <row r="213" s="13" customFormat="1">
      <c r="A213" s="13"/>
      <c r="B213" s="232"/>
      <c r="C213" s="233"/>
      <c r="D213" s="234" t="s">
        <v>147</v>
      </c>
      <c r="E213" s="235" t="s">
        <v>1</v>
      </c>
      <c r="F213" s="236" t="s">
        <v>160</v>
      </c>
      <c r="G213" s="233"/>
      <c r="H213" s="235" t="s">
        <v>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147</v>
      </c>
      <c r="AU213" s="242" t="s">
        <v>85</v>
      </c>
      <c r="AV213" s="13" t="s">
        <v>83</v>
      </c>
      <c r="AW213" s="13" t="s">
        <v>31</v>
      </c>
      <c r="AX213" s="13" t="s">
        <v>75</v>
      </c>
      <c r="AY213" s="242" t="s">
        <v>131</v>
      </c>
    </row>
    <row r="214" s="14" customFormat="1">
      <c r="A214" s="14"/>
      <c r="B214" s="243"/>
      <c r="C214" s="244"/>
      <c r="D214" s="234" t="s">
        <v>147</v>
      </c>
      <c r="E214" s="245" t="s">
        <v>1</v>
      </c>
      <c r="F214" s="246" t="s">
        <v>240</v>
      </c>
      <c r="G214" s="244"/>
      <c r="H214" s="247">
        <v>30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147</v>
      </c>
      <c r="AU214" s="253" t="s">
        <v>85</v>
      </c>
      <c r="AV214" s="14" t="s">
        <v>85</v>
      </c>
      <c r="AW214" s="14" t="s">
        <v>31</v>
      </c>
      <c r="AX214" s="14" t="s">
        <v>75</v>
      </c>
      <c r="AY214" s="253" t="s">
        <v>131</v>
      </c>
    </row>
    <row r="215" s="15" customFormat="1">
      <c r="A215" s="15"/>
      <c r="B215" s="254"/>
      <c r="C215" s="255"/>
      <c r="D215" s="234" t="s">
        <v>147</v>
      </c>
      <c r="E215" s="256" t="s">
        <v>1</v>
      </c>
      <c r="F215" s="257" t="s">
        <v>162</v>
      </c>
      <c r="G215" s="255"/>
      <c r="H215" s="258">
        <v>74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4" t="s">
        <v>147</v>
      </c>
      <c r="AU215" s="264" t="s">
        <v>85</v>
      </c>
      <c r="AV215" s="15" t="s">
        <v>137</v>
      </c>
      <c r="AW215" s="15" t="s">
        <v>31</v>
      </c>
      <c r="AX215" s="15" t="s">
        <v>83</v>
      </c>
      <c r="AY215" s="264" t="s">
        <v>131</v>
      </c>
    </row>
    <row r="216" s="12" customFormat="1" ht="22.8" customHeight="1">
      <c r="A216" s="12"/>
      <c r="B216" s="203"/>
      <c r="C216" s="204"/>
      <c r="D216" s="205" t="s">
        <v>74</v>
      </c>
      <c r="E216" s="217" t="s">
        <v>142</v>
      </c>
      <c r="F216" s="217" t="s">
        <v>241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SUM(P217:P225)</f>
        <v>0</v>
      </c>
      <c r="Q216" s="211"/>
      <c r="R216" s="212">
        <f>SUM(R217:R225)</f>
        <v>0.30779999999999996</v>
      </c>
      <c r="S216" s="211"/>
      <c r="T216" s="213">
        <f>SUM(T217:T225)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83</v>
      </c>
      <c r="AT216" s="215" t="s">
        <v>74</v>
      </c>
      <c r="AU216" s="215" t="s">
        <v>83</v>
      </c>
      <c r="AY216" s="214" t="s">
        <v>131</v>
      </c>
      <c r="BK216" s="216">
        <f>SUM(BK217:BK225)</f>
        <v>0</v>
      </c>
    </row>
    <row r="217" s="2" customFormat="1" ht="24.15" customHeight="1">
      <c r="A217" s="38"/>
      <c r="B217" s="39"/>
      <c r="C217" s="219" t="s">
        <v>242</v>
      </c>
      <c r="D217" s="219" t="s">
        <v>133</v>
      </c>
      <c r="E217" s="220" t="s">
        <v>243</v>
      </c>
      <c r="F217" s="221" t="s">
        <v>244</v>
      </c>
      <c r="G217" s="222" t="s">
        <v>245</v>
      </c>
      <c r="H217" s="223">
        <v>380</v>
      </c>
      <c r="I217" s="224"/>
      <c r="J217" s="223">
        <f>ROUND(I217*H217,2)</f>
        <v>0</v>
      </c>
      <c r="K217" s="225"/>
      <c r="L217" s="44"/>
      <c r="M217" s="226" t="s">
        <v>1</v>
      </c>
      <c r="N217" s="227" t="s">
        <v>40</v>
      </c>
      <c r="O217" s="91"/>
      <c r="P217" s="228">
        <f>O217*H217</f>
        <v>0</v>
      </c>
      <c r="Q217" s="228">
        <v>0.00080999999999999996</v>
      </c>
      <c r="R217" s="228">
        <f>Q217*H217</f>
        <v>0.30779999999999996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137</v>
      </c>
      <c r="AT217" s="230" t="s">
        <v>133</v>
      </c>
      <c r="AU217" s="230" t="s">
        <v>85</v>
      </c>
      <c r="AY217" s="17" t="s">
        <v>131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83</v>
      </c>
      <c r="BK217" s="231">
        <f>ROUND(I217*H217,2)</f>
        <v>0</v>
      </c>
      <c r="BL217" s="17" t="s">
        <v>137</v>
      </c>
      <c r="BM217" s="230" t="s">
        <v>246</v>
      </c>
    </row>
    <row r="218" s="13" customFormat="1">
      <c r="A218" s="13"/>
      <c r="B218" s="232"/>
      <c r="C218" s="233"/>
      <c r="D218" s="234" t="s">
        <v>147</v>
      </c>
      <c r="E218" s="235" t="s">
        <v>1</v>
      </c>
      <c r="F218" s="236" t="s">
        <v>247</v>
      </c>
      <c r="G218" s="233"/>
      <c r="H218" s="235" t="s">
        <v>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147</v>
      </c>
      <c r="AU218" s="242" t="s">
        <v>85</v>
      </c>
      <c r="AV218" s="13" t="s">
        <v>83</v>
      </c>
      <c r="AW218" s="13" t="s">
        <v>31</v>
      </c>
      <c r="AX218" s="13" t="s">
        <v>75</v>
      </c>
      <c r="AY218" s="242" t="s">
        <v>131</v>
      </c>
    </row>
    <row r="219" s="13" customFormat="1">
      <c r="A219" s="13"/>
      <c r="B219" s="232"/>
      <c r="C219" s="233"/>
      <c r="D219" s="234" t="s">
        <v>147</v>
      </c>
      <c r="E219" s="235" t="s">
        <v>1</v>
      </c>
      <c r="F219" s="236" t="s">
        <v>154</v>
      </c>
      <c r="G219" s="233"/>
      <c r="H219" s="235" t="s">
        <v>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147</v>
      </c>
      <c r="AU219" s="242" t="s">
        <v>85</v>
      </c>
      <c r="AV219" s="13" t="s">
        <v>83</v>
      </c>
      <c r="AW219" s="13" t="s">
        <v>31</v>
      </c>
      <c r="AX219" s="13" t="s">
        <v>75</v>
      </c>
      <c r="AY219" s="242" t="s">
        <v>131</v>
      </c>
    </row>
    <row r="220" s="14" customFormat="1">
      <c r="A220" s="14"/>
      <c r="B220" s="243"/>
      <c r="C220" s="244"/>
      <c r="D220" s="234" t="s">
        <v>147</v>
      </c>
      <c r="E220" s="245" t="s">
        <v>1</v>
      </c>
      <c r="F220" s="246" t="s">
        <v>248</v>
      </c>
      <c r="G220" s="244"/>
      <c r="H220" s="247">
        <v>20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147</v>
      </c>
      <c r="AU220" s="253" t="s">
        <v>85</v>
      </c>
      <c r="AV220" s="14" t="s">
        <v>85</v>
      </c>
      <c r="AW220" s="14" t="s">
        <v>31</v>
      </c>
      <c r="AX220" s="14" t="s">
        <v>75</v>
      </c>
      <c r="AY220" s="253" t="s">
        <v>131</v>
      </c>
    </row>
    <row r="221" s="13" customFormat="1">
      <c r="A221" s="13"/>
      <c r="B221" s="232"/>
      <c r="C221" s="233"/>
      <c r="D221" s="234" t="s">
        <v>147</v>
      </c>
      <c r="E221" s="235" t="s">
        <v>1</v>
      </c>
      <c r="F221" s="236" t="s">
        <v>158</v>
      </c>
      <c r="G221" s="233"/>
      <c r="H221" s="235" t="s">
        <v>1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147</v>
      </c>
      <c r="AU221" s="242" t="s">
        <v>85</v>
      </c>
      <c r="AV221" s="13" t="s">
        <v>83</v>
      </c>
      <c r="AW221" s="13" t="s">
        <v>31</v>
      </c>
      <c r="AX221" s="13" t="s">
        <v>75</v>
      </c>
      <c r="AY221" s="242" t="s">
        <v>131</v>
      </c>
    </row>
    <row r="222" s="14" customFormat="1">
      <c r="A222" s="14"/>
      <c r="B222" s="243"/>
      <c r="C222" s="244"/>
      <c r="D222" s="234" t="s">
        <v>147</v>
      </c>
      <c r="E222" s="245" t="s">
        <v>1</v>
      </c>
      <c r="F222" s="246" t="s">
        <v>249</v>
      </c>
      <c r="G222" s="244"/>
      <c r="H222" s="247">
        <v>340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147</v>
      </c>
      <c r="AU222" s="253" t="s">
        <v>85</v>
      </c>
      <c r="AV222" s="14" t="s">
        <v>85</v>
      </c>
      <c r="AW222" s="14" t="s">
        <v>31</v>
      </c>
      <c r="AX222" s="14" t="s">
        <v>75</v>
      </c>
      <c r="AY222" s="253" t="s">
        <v>131</v>
      </c>
    </row>
    <row r="223" s="13" customFormat="1">
      <c r="A223" s="13"/>
      <c r="B223" s="232"/>
      <c r="C223" s="233"/>
      <c r="D223" s="234" t="s">
        <v>147</v>
      </c>
      <c r="E223" s="235" t="s">
        <v>1</v>
      </c>
      <c r="F223" s="236" t="s">
        <v>160</v>
      </c>
      <c r="G223" s="233"/>
      <c r="H223" s="235" t="s">
        <v>1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147</v>
      </c>
      <c r="AU223" s="242" t="s">
        <v>85</v>
      </c>
      <c r="AV223" s="13" t="s">
        <v>83</v>
      </c>
      <c r="AW223" s="13" t="s">
        <v>31</v>
      </c>
      <c r="AX223" s="13" t="s">
        <v>75</v>
      </c>
      <c r="AY223" s="242" t="s">
        <v>131</v>
      </c>
    </row>
    <row r="224" s="14" customFormat="1">
      <c r="A224" s="14"/>
      <c r="B224" s="243"/>
      <c r="C224" s="244"/>
      <c r="D224" s="234" t="s">
        <v>147</v>
      </c>
      <c r="E224" s="245" t="s">
        <v>1</v>
      </c>
      <c r="F224" s="246" t="s">
        <v>248</v>
      </c>
      <c r="G224" s="244"/>
      <c r="H224" s="247">
        <v>20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147</v>
      </c>
      <c r="AU224" s="253" t="s">
        <v>85</v>
      </c>
      <c r="AV224" s="14" t="s">
        <v>85</v>
      </c>
      <c r="AW224" s="14" t="s">
        <v>31</v>
      </c>
      <c r="AX224" s="14" t="s">
        <v>75</v>
      </c>
      <c r="AY224" s="253" t="s">
        <v>131</v>
      </c>
    </row>
    <row r="225" s="15" customFormat="1">
      <c r="A225" s="15"/>
      <c r="B225" s="254"/>
      <c r="C225" s="255"/>
      <c r="D225" s="234" t="s">
        <v>147</v>
      </c>
      <c r="E225" s="256" t="s">
        <v>1</v>
      </c>
      <c r="F225" s="257" t="s">
        <v>162</v>
      </c>
      <c r="G225" s="255"/>
      <c r="H225" s="258">
        <v>380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4" t="s">
        <v>147</v>
      </c>
      <c r="AU225" s="264" t="s">
        <v>85</v>
      </c>
      <c r="AV225" s="15" t="s">
        <v>137</v>
      </c>
      <c r="AW225" s="15" t="s">
        <v>31</v>
      </c>
      <c r="AX225" s="15" t="s">
        <v>83</v>
      </c>
      <c r="AY225" s="264" t="s">
        <v>131</v>
      </c>
    </row>
    <row r="226" s="12" customFormat="1" ht="22.8" customHeight="1">
      <c r="A226" s="12"/>
      <c r="B226" s="203"/>
      <c r="C226" s="204"/>
      <c r="D226" s="205" t="s">
        <v>74</v>
      </c>
      <c r="E226" s="217" t="s">
        <v>137</v>
      </c>
      <c r="F226" s="217" t="s">
        <v>250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SUM(P227:P239)</f>
        <v>0</v>
      </c>
      <c r="Q226" s="211"/>
      <c r="R226" s="212">
        <f>SUM(R227:R239)</f>
        <v>0</v>
      </c>
      <c r="S226" s="211"/>
      <c r="T226" s="213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83</v>
      </c>
      <c r="AT226" s="215" t="s">
        <v>74</v>
      </c>
      <c r="AU226" s="215" t="s">
        <v>83</v>
      </c>
      <c r="AY226" s="214" t="s">
        <v>131</v>
      </c>
      <c r="BK226" s="216">
        <f>SUM(BK227:BK239)</f>
        <v>0</v>
      </c>
    </row>
    <row r="227" s="2" customFormat="1" ht="24.15" customHeight="1">
      <c r="A227" s="38"/>
      <c r="B227" s="39"/>
      <c r="C227" s="219" t="s">
        <v>251</v>
      </c>
      <c r="D227" s="219" t="s">
        <v>133</v>
      </c>
      <c r="E227" s="220" t="s">
        <v>252</v>
      </c>
      <c r="F227" s="221" t="s">
        <v>253</v>
      </c>
      <c r="G227" s="222" t="s">
        <v>151</v>
      </c>
      <c r="H227" s="223">
        <v>22.850000000000001</v>
      </c>
      <c r="I227" s="224"/>
      <c r="J227" s="223">
        <f>ROUND(I227*H227,2)</f>
        <v>0</v>
      </c>
      <c r="K227" s="225"/>
      <c r="L227" s="44"/>
      <c r="M227" s="226" t="s">
        <v>1</v>
      </c>
      <c r="N227" s="227" t="s">
        <v>40</v>
      </c>
      <c r="O227" s="91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0" t="s">
        <v>137</v>
      </c>
      <c r="AT227" s="230" t="s">
        <v>133</v>
      </c>
      <c r="AU227" s="230" t="s">
        <v>85</v>
      </c>
      <c r="AY227" s="17" t="s">
        <v>131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7" t="s">
        <v>83</v>
      </c>
      <c r="BK227" s="231">
        <f>ROUND(I227*H227,2)</f>
        <v>0</v>
      </c>
      <c r="BL227" s="17" t="s">
        <v>137</v>
      </c>
      <c r="BM227" s="230" t="s">
        <v>254</v>
      </c>
    </row>
    <row r="228" s="13" customFormat="1">
      <c r="A228" s="13"/>
      <c r="B228" s="232"/>
      <c r="C228" s="233"/>
      <c r="D228" s="234" t="s">
        <v>147</v>
      </c>
      <c r="E228" s="235" t="s">
        <v>1</v>
      </c>
      <c r="F228" s="236" t="s">
        <v>255</v>
      </c>
      <c r="G228" s="233"/>
      <c r="H228" s="235" t="s">
        <v>1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147</v>
      </c>
      <c r="AU228" s="242" t="s">
        <v>85</v>
      </c>
      <c r="AV228" s="13" t="s">
        <v>83</v>
      </c>
      <c r="AW228" s="13" t="s">
        <v>31</v>
      </c>
      <c r="AX228" s="13" t="s">
        <v>75</v>
      </c>
      <c r="AY228" s="242" t="s">
        <v>131</v>
      </c>
    </row>
    <row r="229" s="13" customFormat="1">
      <c r="A229" s="13"/>
      <c r="B229" s="232"/>
      <c r="C229" s="233"/>
      <c r="D229" s="234" t="s">
        <v>147</v>
      </c>
      <c r="E229" s="235" t="s">
        <v>1</v>
      </c>
      <c r="F229" s="236" t="s">
        <v>154</v>
      </c>
      <c r="G229" s="233"/>
      <c r="H229" s="235" t="s">
        <v>1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147</v>
      </c>
      <c r="AU229" s="242" t="s">
        <v>85</v>
      </c>
      <c r="AV229" s="13" t="s">
        <v>83</v>
      </c>
      <c r="AW229" s="13" t="s">
        <v>31</v>
      </c>
      <c r="AX229" s="13" t="s">
        <v>75</v>
      </c>
      <c r="AY229" s="242" t="s">
        <v>131</v>
      </c>
    </row>
    <row r="230" s="14" customFormat="1">
      <c r="A230" s="14"/>
      <c r="B230" s="243"/>
      <c r="C230" s="244"/>
      <c r="D230" s="234" t="s">
        <v>147</v>
      </c>
      <c r="E230" s="245" t="s">
        <v>1</v>
      </c>
      <c r="F230" s="246" t="s">
        <v>256</v>
      </c>
      <c r="G230" s="244"/>
      <c r="H230" s="247">
        <v>14.75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147</v>
      </c>
      <c r="AU230" s="253" t="s">
        <v>85</v>
      </c>
      <c r="AV230" s="14" t="s">
        <v>85</v>
      </c>
      <c r="AW230" s="14" t="s">
        <v>31</v>
      </c>
      <c r="AX230" s="14" t="s">
        <v>75</v>
      </c>
      <c r="AY230" s="253" t="s">
        <v>131</v>
      </c>
    </row>
    <row r="231" s="13" customFormat="1">
      <c r="A231" s="13"/>
      <c r="B231" s="232"/>
      <c r="C231" s="233"/>
      <c r="D231" s="234" t="s">
        <v>147</v>
      </c>
      <c r="E231" s="235" t="s">
        <v>1</v>
      </c>
      <c r="F231" s="236" t="s">
        <v>156</v>
      </c>
      <c r="G231" s="233"/>
      <c r="H231" s="235" t="s">
        <v>1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147</v>
      </c>
      <c r="AU231" s="242" t="s">
        <v>85</v>
      </c>
      <c r="AV231" s="13" t="s">
        <v>83</v>
      </c>
      <c r="AW231" s="13" t="s">
        <v>31</v>
      </c>
      <c r="AX231" s="13" t="s">
        <v>75</v>
      </c>
      <c r="AY231" s="242" t="s">
        <v>131</v>
      </c>
    </row>
    <row r="232" s="14" customFormat="1">
      <c r="A232" s="14"/>
      <c r="B232" s="243"/>
      <c r="C232" s="244"/>
      <c r="D232" s="234" t="s">
        <v>147</v>
      </c>
      <c r="E232" s="245" t="s">
        <v>1</v>
      </c>
      <c r="F232" s="246" t="s">
        <v>257</v>
      </c>
      <c r="G232" s="244"/>
      <c r="H232" s="247">
        <v>7.25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147</v>
      </c>
      <c r="AU232" s="253" t="s">
        <v>85</v>
      </c>
      <c r="AV232" s="14" t="s">
        <v>85</v>
      </c>
      <c r="AW232" s="14" t="s">
        <v>31</v>
      </c>
      <c r="AX232" s="14" t="s">
        <v>75</v>
      </c>
      <c r="AY232" s="253" t="s">
        <v>131</v>
      </c>
    </row>
    <row r="233" s="13" customFormat="1">
      <c r="A233" s="13"/>
      <c r="B233" s="232"/>
      <c r="C233" s="233"/>
      <c r="D233" s="234" t="s">
        <v>147</v>
      </c>
      <c r="E233" s="235" t="s">
        <v>1</v>
      </c>
      <c r="F233" s="236" t="s">
        <v>158</v>
      </c>
      <c r="G233" s="233"/>
      <c r="H233" s="235" t="s">
        <v>1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147</v>
      </c>
      <c r="AU233" s="242" t="s">
        <v>85</v>
      </c>
      <c r="AV233" s="13" t="s">
        <v>83</v>
      </c>
      <c r="AW233" s="13" t="s">
        <v>31</v>
      </c>
      <c r="AX233" s="13" t="s">
        <v>75</v>
      </c>
      <c r="AY233" s="242" t="s">
        <v>131</v>
      </c>
    </row>
    <row r="234" s="14" customFormat="1">
      <c r="A234" s="14"/>
      <c r="B234" s="243"/>
      <c r="C234" s="244"/>
      <c r="D234" s="234" t="s">
        <v>147</v>
      </c>
      <c r="E234" s="245" t="s">
        <v>1</v>
      </c>
      <c r="F234" s="246" t="s">
        <v>258</v>
      </c>
      <c r="G234" s="244"/>
      <c r="H234" s="247">
        <v>0.84999999999999998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147</v>
      </c>
      <c r="AU234" s="253" t="s">
        <v>85</v>
      </c>
      <c r="AV234" s="14" t="s">
        <v>85</v>
      </c>
      <c r="AW234" s="14" t="s">
        <v>31</v>
      </c>
      <c r="AX234" s="14" t="s">
        <v>75</v>
      </c>
      <c r="AY234" s="253" t="s">
        <v>131</v>
      </c>
    </row>
    <row r="235" s="15" customFormat="1">
      <c r="A235" s="15"/>
      <c r="B235" s="254"/>
      <c r="C235" s="255"/>
      <c r="D235" s="234" t="s">
        <v>147</v>
      </c>
      <c r="E235" s="256" t="s">
        <v>1</v>
      </c>
      <c r="F235" s="257" t="s">
        <v>162</v>
      </c>
      <c r="G235" s="255"/>
      <c r="H235" s="258">
        <v>22.850000000000001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4" t="s">
        <v>147</v>
      </c>
      <c r="AU235" s="264" t="s">
        <v>85</v>
      </c>
      <c r="AV235" s="15" t="s">
        <v>137</v>
      </c>
      <c r="AW235" s="15" t="s">
        <v>31</v>
      </c>
      <c r="AX235" s="15" t="s">
        <v>83</v>
      </c>
      <c r="AY235" s="264" t="s">
        <v>131</v>
      </c>
    </row>
    <row r="236" s="2" customFormat="1" ht="24.15" customHeight="1">
      <c r="A236" s="38"/>
      <c r="B236" s="39"/>
      <c r="C236" s="219" t="s">
        <v>248</v>
      </c>
      <c r="D236" s="219" t="s">
        <v>133</v>
      </c>
      <c r="E236" s="220" t="s">
        <v>259</v>
      </c>
      <c r="F236" s="221" t="s">
        <v>260</v>
      </c>
      <c r="G236" s="222" t="s">
        <v>151</v>
      </c>
      <c r="H236" s="223">
        <v>25.5</v>
      </c>
      <c r="I236" s="224"/>
      <c r="J236" s="223">
        <f>ROUND(I236*H236,2)</f>
        <v>0</v>
      </c>
      <c r="K236" s="225"/>
      <c r="L236" s="44"/>
      <c r="M236" s="226" t="s">
        <v>1</v>
      </c>
      <c r="N236" s="227" t="s">
        <v>40</v>
      </c>
      <c r="O236" s="91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0" t="s">
        <v>137</v>
      </c>
      <c r="AT236" s="230" t="s">
        <v>133</v>
      </c>
      <c r="AU236" s="230" t="s">
        <v>85</v>
      </c>
      <c r="AY236" s="17" t="s">
        <v>131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7" t="s">
        <v>83</v>
      </c>
      <c r="BK236" s="231">
        <f>ROUND(I236*H236,2)</f>
        <v>0</v>
      </c>
      <c r="BL236" s="17" t="s">
        <v>137</v>
      </c>
      <c r="BM236" s="230" t="s">
        <v>261</v>
      </c>
    </row>
    <row r="237" s="14" customFormat="1">
      <c r="A237" s="14"/>
      <c r="B237" s="243"/>
      <c r="C237" s="244"/>
      <c r="D237" s="234" t="s">
        <v>147</v>
      </c>
      <c r="E237" s="245" t="s">
        <v>1</v>
      </c>
      <c r="F237" s="246" t="s">
        <v>262</v>
      </c>
      <c r="G237" s="244"/>
      <c r="H237" s="247">
        <v>25.5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147</v>
      </c>
      <c r="AU237" s="253" t="s">
        <v>85</v>
      </c>
      <c r="AV237" s="14" t="s">
        <v>85</v>
      </c>
      <c r="AW237" s="14" t="s">
        <v>31</v>
      </c>
      <c r="AX237" s="14" t="s">
        <v>83</v>
      </c>
      <c r="AY237" s="253" t="s">
        <v>131</v>
      </c>
    </row>
    <row r="238" s="2" customFormat="1" ht="24.15" customHeight="1">
      <c r="A238" s="38"/>
      <c r="B238" s="39"/>
      <c r="C238" s="219" t="s">
        <v>7</v>
      </c>
      <c r="D238" s="219" t="s">
        <v>133</v>
      </c>
      <c r="E238" s="220" t="s">
        <v>263</v>
      </c>
      <c r="F238" s="221" t="s">
        <v>264</v>
      </c>
      <c r="G238" s="222" t="s">
        <v>201</v>
      </c>
      <c r="H238" s="223">
        <v>85</v>
      </c>
      <c r="I238" s="224"/>
      <c r="J238" s="223">
        <f>ROUND(I238*H238,2)</f>
        <v>0</v>
      </c>
      <c r="K238" s="225"/>
      <c r="L238" s="44"/>
      <c r="M238" s="226" t="s">
        <v>1</v>
      </c>
      <c r="N238" s="227" t="s">
        <v>40</v>
      </c>
      <c r="O238" s="91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0" t="s">
        <v>137</v>
      </c>
      <c r="AT238" s="230" t="s">
        <v>133</v>
      </c>
      <c r="AU238" s="230" t="s">
        <v>85</v>
      </c>
      <c r="AY238" s="17" t="s">
        <v>131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7" t="s">
        <v>83</v>
      </c>
      <c r="BK238" s="231">
        <f>ROUND(I238*H238,2)</f>
        <v>0</v>
      </c>
      <c r="BL238" s="17" t="s">
        <v>137</v>
      </c>
      <c r="BM238" s="230" t="s">
        <v>265</v>
      </c>
    </row>
    <row r="239" s="14" customFormat="1">
      <c r="A239" s="14"/>
      <c r="B239" s="243"/>
      <c r="C239" s="244"/>
      <c r="D239" s="234" t="s">
        <v>147</v>
      </c>
      <c r="E239" s="245" t="s">
        <v>1</v>
      </c>
      <c r="F239" s="246" t="s">
        <v>266</v>
      </c>
      <c r="G239" s="244"/>
      <c r="H239" s="247">
        <v>85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147</v>
      </c>
      <c r="AU239" s="253" t="s">
        <v>85</v>
      </c>
      <c r="AV239" s="14" t="s">
        <v>85</v>
      </c>
      <c r="AW239" s="14" t="s">
        <v>31</v>
      </c>
      <c r="AX239" s="14" t="s">
        <v>83</v>
      </c>
      <c r="AY239" s="253" t="s">
        <v>131</v>
      </c>
    </row>
    <row r="240" s="12" customFormat="1" ht="22.8" customHeight="1">
      <c r="A240" s="12"/>
      <c r="B240" s="203"/>
      <c r="C240" s="204"/>
      <c r="D240" s="205" t="s">
        <v>74</v>
      </c>
      <c r="E240" s="217" t="s">
        <v>267</v>
      </c>
      <c r="F240" s="217" t="s">
        <v>268</v>
      </c>
      <c r="G240" s="204"/>
      <c r="H240" s="204"/>
      <c r="I240" s="207"/>
      <c r="J240" s="218">
        <f>BK240</f>
        <v>0</v>
      </c>
      <c r="K240" s="204"/>
      <c r="L240" s="209"/>
      <c r="M240" s="210"/>
      <c r="N240" s="211"/>
      <c r="O240" s="211"/>
      <c r="P240" s="212">
        <f>SUM(P241:P282)</f>
        <v>0</v>
      </c>
      <c r="Q240" s="211"/>
      <c r="R240" s="212">
        <f>SUM(R241:R282)</f>
        <v>1.5415399999999999</v>
      </c>
      <c r="S240" s="211"/>
      <c r="T240" s="213">
        <f>SUM(T241:T282)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83</v>
      </c>
      <c r="AT240" s="215" t="s">
        <v>74</v>
      </c>
      <c r="AU240" s="215" t="s">
        <v>83</v>
      </c>
      <c r="AY240" s="214" t="s">
        <v>131</v>
      </c>
      <c r="BK240" s="216">
        <f>SUM(BK241:BK282)</f>
        <v>0</v>
      </c>
    </row>
    <row r="241" s="2" customFormat="1" ht="24.15" customHeight="1">
      <c r="A241" s="38"/>
      <c r="B241" s="39"/>
      <c r="C241" s="219" t="s">
        <v>269</v>
      </c>
      <c r="D241" s="219" t="s">
        <v>133</v>
      </c>
      <c r="E241" s="220" t="s">
        <v>270</v>
      </c>
      <c r="F241" s="221" t="s">
        <v>271</v>
      </c>
      <c r="G241" s="222" t="s">
        <v>201</v>
      </c>
      <c r="H241" s="223">
        <v>2627</v>
      </c>
      <c r="I241" s="224"/>
      <c r="J241" s="223">
        <f>ROUND(I241*H241,2)</f>
        <v>0</v>
      </c>
      <c r="K241" s="225"/>
      <c r="L241" s="44"/>
      <c r="M241" s="226" t="s">
        <v>1</v>
      </c>
      <c r="N241" s="227" t="s">
        <v>40</v>
      </c>
      <c r="O241" s="91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0" t="s">
        <v>137</v>
      </c>
      <c r="AT241" s="230" t="s">
        <v>133</v>
      </c>
      <c r="AU241" s="230" t="s">
        <v>85</v>
      </c>
      <c r="AY241" s="17" t="s">
        <v>131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7" t="s">
        <v>83</v>
      </c>
      <c r="BK241" s="231">
        <f>ROUND(I241*H241,2)</f>
        <v>0</v>
      </c>
      <c r="BL241" s="17" t="s">
        <v>137</v>
      </c>
      <c r="BM241" s="230" t="s">
        <v>272</v>
      </c>
    </row>
    <row r="242" s="13" customFormat="1">
      <c r="A242" s="13"/>
      <c r="B242" s="232"/>
      <c r="C242" s="233"/>
      <c r="D242" s="234" t="s">
        <v>147</v>
      </c>
      <c r="E242" s="235" t="s">
        <v>1</v>
      </c>
      <c r="F242" s="236" t="s">
        <v>154</v>
      </c>
      <c r="G242" s="233"/>
      <c r="H242" s="235" t="s">
        <v>1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147</v>
      </c>
      <c r="AU242" s="242" t="s">
        <v>85</v>
      </c>
      <c r="AV242" s="13" t="s">
        <v>83</v>
      </c>
      <c r="AW242" s="13" t="s">
        <v>31</v>
      </c>
      <c r="AX242" s="13" t="s">
        <v>75</v>
      </c>
      <c r="AY242" s="242" t="s">
        <v>131</v>
      </c>
    </row>
    <row r="243" s="14" customFormat="1">
      <c r="A243" s="14"/>
      <c r="B243" s="243"/>
      <c r="C243" s="244"/>
      <c r="D243" s="234" t="s">
        <v>147</v>
      </c>
      <c r="E243" s="245" t="s">
        <v>1</v>
      </c>
      <c r="F243" s="246" t="s">
        <v>273</v>
      </c>
      <c r="G243" s="244"/>
      <c r="H243" s="247">
        <v>572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147</v>
      </c>
      <c r="AU243" s="253" t="s">
        <v>85</v>
      </c>
      <c r="AV243" s="14" t="s">
        <v>85</v>
      </c>
      <c r="AW243" s="14" t="s">
        <v>31</v>
      </c>
      <c r="AX243" s="14" t="s">
        <v>75</v>
      </c>
      <c r="AY243" s="253" t="s">
        <v>131</v>
      </c>
    </row>
    <row r="244" s="13" customFormat="1">
      <c r="A244" s="13"/>
      <c r="B244" s="232"/>
      <c r="C244" s="233"/>
      <c r="D244" s="234" t="s">
        <v>147</v>
      </c>
      <c r="E244" s="235" t="s">
        <v>1</v>
      </c>
      <c r="F244" s="236" t="s">
        <v>156</v>
      </c>
      <c r="G244" s="233"/>
      <c r="H244" s="235" t="s">
        <v>1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147</v>
      </c>
      <c r="AU244" s="242" t="s">
        <v>85</v>
      </c>
      <c r="AV244" s="13" t="s">
        <v>83</v>
      </c>
      <c r="AW244" s="13" t="s">
        <v>31</v>
      </c>
      <c r="AX244" s="13" t="s">
        <v>75</v>
      </c>
      <c r="AY244" s="242" t="s">
        <v>131</v>
      </c>
    </row>
    <row r="245" s="14" customFormat="1">
      <c r="A245" s="14"/>
      <c r="B245" s="243"/>
      <c r="C245" s="244"/>
      <c r="D245" s="234" t="s">
        <v>147</v>
      </c>
      <c r="E245" s="245" t="s">
        <v>1</v>
      </c>
      <c r="F245" s="246" t="s">
        <v>205</v>
      </c>
      <c r="G245" s="244"/>
      <c r="H245" s="247">
        <v>342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147</v>
      </c>
      <c r="AU245" s="253" t="s">
        <v>85</v>
      </c>
      <c r="AV245" s="14" t="s">
        <v>85</v>
      </c>
      <c r="AW245" s="14" t="s">
        <v>31</v>
      </c>
      <c r="AX245" s="14" t="s">
        <v>75</v>
      </c>
      <c r="AY245" s="253" t="s">
        <v>131</v>
      </c>
    </row>
    <row r="246" s="13" customFormat="1">
      <c r="A246" s="13"/>
      <c r="B246" s="232"/>
      <c r="C246" s="233"/>
      <c r="D246" s="234" t="s">
        <v>147</v>
      </c>
      <c r="E246" s="235" t="s">
        <v>1</v>
      </c>
      <c r="F246" s="236" t="s">
        <v>158</v>
      </c>
      <c r="G246" s="233"/>
      <c r="H246" s="235" t="s">
        <v>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147</v>
      </c>
      <c r="AU246" s="242" t="s">
        <v>85</v>
      </c>
      <c r="AV246" s="13" t="s">
        <v>83</v>
      </c>
      <c r="AW246" s="13" t="s">
        <v>31</v>
      </c>
      <c r="AX246" s="13" t="s">
        <v>75</v>
      </c>
      <c r="AY246" s="242" t="s">
        <v>131</v>
      </c>
    </row>
    <row r="247" s="14" customFormat="1">
      <c r="A247" s="14"/>
      <c r="B247" s="243"/>
      <c r="C247" s="244"/>
      <c r="D247" s="234" t="s">
        <v>147</v>
      </c>
      <c r="E247" s="245" t="s">
        <v>1</v>
      </c>
      <c r="F247" s="246" t="s">
        <v>206</v>
      </c>
      <c r="G247" s="244"/>
      <c r="H247" s="247">
        <v>612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147</v>
      </c>
      <c r="AU247" s="253" t="s">
        <v>85</v>
      </c>
      <c r="AV247" s="14" t="s">
        <v>85</v>
      </c>
      <c r="AW247" s="14" t="s">
        <v>31</v>
      </c>
      <c r="AX247" s="14" t="s">
        <v>75</v>
      </c>
      <c r="AY247" s="253" t="s">
        <v>131</v>
      </c>
    </row>
    <row r="248" s="13" customFormat="1">
      <c r="A248" s="13"/>
      <c r="B248" s="232"/>
      <c r="C248" s="233"/>
      <c r="D248" s="234" t="s">
        <v>147</v>
      </c>
      <c r="E248" s="235" t="s">
        <v>1</v>
      </c>
      <c r="F248" s="236" t="s">
        <v>160</v>
      </c>
      <c r="G248" s="233"/>
      <c r="H248" s="235" t="s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147</v>
      </c>
      <c r="AU248" s="242" t="s">
        <v>85</v>
      </c>
      <c r="AV248" s="13" t="s">
        <v>83</v>
      </c>
      <c r="AW248" s="13" t="s">
        <v>31</v>
      </c>
      <c r="AX248" s="13" t="s">
        <v>75</v>
      </c>
      <c r="AY248" s="242" t="s">
        <v>131</v>
      </c>
    </row>
    <row r="249" s="14" customFormat="1">
      <c r="A249" s="14"/>
      <c r="B249" s="243"/>
      <c r="C249" s="244"/>
      <c r="D249" s="234" t="s">
        <v>147</v>
      </c>
      <c r="E249" s="245" t="s">
        <v>1</v>
      </c>
      <c r="F249" s="246" t="s">
        <v>274</v>
      </c>
      <c r="G249" s="244"/>
      <c r="H249" s="247">
        <v>1101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147</v>
      </c>
      <c r="AU249" s="253" t="s">
        <v>85</v>
      </c>
      <c r="AV249" s="14" t="s">
        <v>85</v>
      </c>
      <c r="AW249" s="14" t="s">
        <v>31</v>
      </c>
      <c r="AX249" s="14" t="s">
        <v>75</v>
      </c>
      <c r="AY249" s="253" t="s">
        <v>131</v>
      </c>
    </row>
    <row r="250" s="15" customFormat="1">
      <c r="A250" s="15"/>
      <c r="B250" s="254"/>
      <c r="C250" s="255"/>
      <c r="D250" s="234" t="s">
        <v>147</v>
      </c>
      <c r="E250" s="256" t="s">
        <v>1</v>
      </c>
      <c r="F250" s="257" t="s">
        <v>162</v>
      </c>
      <c r="G250" s="255"/>
      <c r="H250" s="258">
        <v>2627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147</v>
      </c>
      <c r="AU250" s="264" t="s">
        <v>85</v>
      </c>
      <c r="AV250" s="15" t="s">
        <v>137</v>
      </c>
      <c r="AW250" s="15" t="s">
        <v>31</v>
      </c>
      <c r="AX250" s="15" t="s">
        <v>83</v>
      </c>
      <c r="AY250" s="264" t="s">
        <v>131</v>
      </c>
    </row>
    <row r="251" s="2" customFormat="1" ht="21.75" customHeight="1">
      <c r="A251" s="38"/>
      <c r="B251" s="39"/>
      <c r="C251" s="219" t="s">
        <v>275</v>
      </c>
      <c r="D251" s="219" t="s">
        <v>133</v>
      </c>
      <c r="E251" s="220" t="s">
        <v>276</v>
      </c>
      <c r="F251" s="221" t="s">
        <v>277</v>
      </c>
      <c r="G251" s="222" t="s">
        <v>201</v>
      </c>
      <c r="H251" s="223">
        <v>2620</v>
      </c>
      <c r="I251" s="224"/>
      <c r="J251" s="223">
        <f>ROUND(I251*H251,2)</f>
        <v>0</v>
      </c>
      <c r="K251" s="225"/>
      <c r="L251" s="44"/>
      <c r="M251" s="226" t="s">
        <v>1</v>
      </c>
      <c r="N251" s="227" t="s">
        <v>40</v>
      </c>
      <c r="O251" s="91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0" t="s">
        <v>137</v>
      </c>
      <c r="AT251" s="230" t="s">
        <v>133</v>
      </c>
      <c r="AU251" s="230" t="s">
        <v>85</v>
      </c>
      <c r="AY251" s="17" t="s">
        <v>131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7" t="s">
        <v>83</v>
      </c>
      <c r="BK251" s="231">
        <f>ROUND(I251*H251,2)</f>
        <v>0</v>
      </c>
      <c r="BL251" s="17" t="s">
        <v>137</v>
      </c>
      <c r="BM251" s="230" t="s">
        <v>278</v>
      </c>
    </row>
    <row r="252" s="13" customFormat="1">
      <c r="A252" s="13"/>
      <c r="B252" s="232"/>
      <c r="C252" s="233"/>
      <c r="D252" s="234" t="s">
        <v>147</v>
      </c>
      <c r="E252" s="235" t="s">
        <v>1</v>
      </c>
      <c r="F252" s="236" t="s">
        <v>154</v>
      </c>
      <c r="G252" s="233"/>
      <c r="H252" s="235" t="s">
        <v>1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147</v>
      </c>
      <c r="AU252" s="242" t="s">
        <v>85</v>
      </c>
      <c r="AV252" s="13" t="s">
        <v>83</v>
      </c>
      <c r="AW252" s="13" t="s">
        <v>31</v>
      </c>
      <c r="AX252" s="13" t="s">
        <v>75</v>
      </c>
      <c r="AY252" s="242" t="s">
        <v>131</v>
      </c>
    </row>
    <row r="253" s="14" customFormat="1">
      <c r="A253" s="14"/>
      <c r="B253" s="243"/>
      <c r="C253" s="244"/>
      <c r="D253" s="234" t="s">
        <v>147</v>
      </c>
      <c r="E253" s="245" t="s">
        <v>1</v>
      </c>
      <c r="F253" s="246" t="s">
        <v>279</v>
      </c>
      <c r="G253" s="244"/>
      <c r="H253" s="247">
        <v>570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147</v>
      </c>
      <c r="AU253" s="253" t="s">
        <v>85</v>
      </c>
      <c r="AV253" s="14" t="s">
        <v>85</v>
      </c>
      <c r="AW253" s="14" t="s">
        <v>31</v>
      </c>
      <c r="AX253" s="14" t="s">
        <v>75</v>
      </c>
      <c r="AY253" s="253" t="s">
        <v>131</v>
      </c>
    </row>
    <row r="254" s="13" customFormat="1">
      <c r="A254" s="13"/>
      <c r="B254" s="232"/>
      <c r="C254" s="233"/>
      <c r="D254" s="234" t="s">
        <v>147</v>
      </c>
      <c r="E254" s="235" t="s">
        <v>1</v>
      </c>
      <c r="F254" s="236" t="s">
        <v>156</v>
      </c>
      <c r="G254" s="233"/>
      <c r="H254" s="235" t="s">
        <v>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147</v>
      </c>
      <c r="AU254" s="242" t="s">
        <v>85</v>
      </c>
      <c r="AV254" s="13" t="s">
        <v>83</v>
      </c>
      <c r="AW254" s="13" t="s">
        <v>31</v>
      </c>
      <c r="AX254" s="13" t="s">
        <v>75</v>
      </c>
      <c r="AY254" s="242" t="s">
        <v>131</v>
      </c>
    </row>
    <row r="255" s="14" customFormat="1">
      <c r="A255" s="14"/>
      <c r="B255" s="243"/>
      <c r="C255" s="244"/>
      <c r="D255" s="234" t="s">
        <v>147</v>
      </c>
      <c r="E255" s="245" t="s">
        <v>1</v>
      </c>
      <c r="F255" s="246" t="s">
        <v>249</v>
      </c>
      <c r="G255" s="244"/>
      <c r="H255" s="247">
        <v>340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147</v>
      </c>
      <c r="AU255" s="253" t="s">
        <v>85</v>
      </c>
      <c r="AV255" s="14" t="s">
        <v>85</v>
      </c>
      <c r="AW255" s="14" t="s">
        <v>31</v>
      </c>
      <c r="AX255" s="14" t="s">
        <v>75</v>
      </c>
      <c r="AY255" s="253" t="s">
        <v>131</v>
      </c>
    </row>
    <row r="256" s="13" customFormat="1">
      <c r="A256" s="13"/>
      <c r="B256" s="232"/>
      <c r="C256" s="233"/>
      <c r="D256" s="234" t="s">
        <v>147</v>
      </c>
      <c r="E256" s="235" t="s">
        <v>1</v>
      </c>
      <c r="F256" s="236" t="s">
        <v>158</v>
      </c>
      <c r="G256" s="233"/>
      <c r="H256" s="235" t="s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147</v>
      </c>
      <c r="AU256" s="242" t="s">
        <v>85</v>
      </c>
      <c r="AV256" s="13" t="s">
        <v>83</v>
      </c>
      <c r="AW256" s="13" t="s">
        <v>31</v>
      </c>
      <c r="AX256" s="13" t="s">
        <v>75</v>
      </c>
      <c r="AY256" s="242" t="s">
        <v>131</v>
      </c>
    </row>
    <row r="257" s="14" customFormat="1">
      <c r="A257" s="14"/>
      <c r="B257" s="243"/>
      <c r="C257" s="244"/>
      <c r="D257" s="234" t="s">
        <v>147</v>
      </c>
      <c r="E257" s="245" t="s">
        <v>1</v>
      </c>
      <c r="F257" s="246" t="s">
        <v>280</v>
      </c>
      <c r="G257" s="244"/>
      <c r="H257" s="247">
        <v>610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147</v>
      </c>
      <c r="AU257" s="253" t="s">
        <v>85</v>
      </c>
      <c r="AV257" s="14" t="s">
        <v>85</v>
      </c>
      <c r="AW257" s="14" t="s">
        <v>31</v>
      </c>
      <c r="AX257" s="14" t="s">
        <v>75</v>
      </c>
      <c r="AY257" s="253" t="s">
        <v>131</v>
      </c>
    </row>
    <row r="258" s="13" customFormat="1">
      <c r="A258" s="13"/>
      <c r="B258" s="232"/>
      <c r="C258" s="233"/>
      <c r="D258" s="234" t="s">
        <v>147</v>
      </c>
      <c r="E258" s="235" t="s">
        <v>1</v>
      </c>
      <c r="F258" s="236" t="s">
        <v>160</v>
      </c>
      <c r="G258" s="233"/>
      <c r="H258" s="235" t="s">
        <v>1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147</v>
      </c>
      <c r="AU258" s="242" t="s">
        <v>85</v>
      </c>
      <c r="AV258" s="13" t="s">
        <v>83</v>
      </c>
      <c r="AW258" s="13" t="s">
        <v>31</v>
      </c>
      <c r="AX258" s="13" t="s">
        <v>75</v>
      </c>
      <c r="AY258" s="242" t="s">
        <v>131</v>
      </c>
    </row>
    <row r="259" s="14" customFormat="1">
      <c r="A259" s="14"/>
      <c r="B259" s="243"/>
      <c r="C259" s="244"/>
      <c r="D259" s="234" t="s">
        <v>147</v>
      </c>
      <c r="E259" s="245" t="s">
        <v>1</v>
      </c>
      <c r="F259" s="246" t="s">
        <v>281</v>
      </c>
      <c r="G259" s="244"/>
      <c r="H259" s="247">
        <v>1100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147</v>
      </c>
      <c r="AU259" s="253" t="s">
        <v>85</v>
      </c>
      <c r="AV259" s="14" t="s">
        <v>85</v>
      </c>
      <c r="AW259" s="14" t="s">
        <v>31</v>
      </c>
      <c r="AX259" s="14" t="s">
        <v>75</v>
      </c>
      <c r="AY259" s="253" t="s">
        <v>131</v>
      </c>
    </row>
    <row r="260" s="15" customFormat="1">
      <c r="A260" s="15"/>
      <c r="B260" s="254"/>
      <c r="C260" s="255"/>
      <c r="D260" s="234" t="s">
        <v>147</v>
      </c>
      <c r="E260" s="256" t="s">
        <v>1</v>
      </c>
      <c r="F260" s="257" t="s">
        <v>162</v>
      </c>
      <c r="G260" s="255"/>
      <c r="H260" s="258">
        <v>2620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4" t="s">
        <v>147</v>
      </c>
      <c r="AU260" s="264" t="s">
        <v>85</v>
      </c>
      <c r="AV260" s="15" t="s">
        <v>137</v>
      </c>
      <c r="AW260" s="15" t="s">
        <v>31</v>
      </c>
      <c r="AX260" s="15" t="s">
        <v>83</v>
      </c>
      <c r="AY260" s="264" t="s">
        <v>131</v>
      </c>
    </row>
    <row r="261" s="2" customFormat="1" ht="24.15" customHeight="1">
      <c r="A261" s="38"/>
      <c r="B261" s="39"/>
      <c r="C261" s="219" t="s">
        <v>282</v>
      </c>
      <c r="D261" s="219" t="s">
        <v>133</v>
      </c>
      <c r="E261" s="220" t="s">
        <v>283</v>
      </c>
      <c r="F261" s="221" t="s">
        <v>284</v>
      </c>
      <c r="G261" s="222" t="s">
        <v>201</v>
      </c>
      <c r="H261" s="223">
        <v>2620</v>
      </c>
      <c r="I261" s="224"/>
      <c r="J261" s="223">
        <f>ROUND(I261*H261,2)</f>
        <v>0</v>
      </c>
      <c r="K261" s="225"/>
      <c r="L261" s="44"/>
      <c r="M261" s="226" t="s">
        <v>1</v>
      </c>
      <c r="N261" s="227" t="s">
        <v>40</v>
      </c>
      <c r="O261" s="91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0" t="s">
        <v>137</v>
      </c>
      <c r="AT261" s="230" t="s">
        <v>133</v>
      </c>
      <c r="AU261" s="230" t="s">
        <v>85</v>
      </c>
      <c r="AY261" s="17" t="s">
        <v>131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7" t="s">
        <v>83</v>
      </c>
      <c r="BK261" s="231">
        <f>ROUND(I261*H261,2)</f>
        <v>0</v>
      </c>
      <c r="BL261" s="17" t="s">
        <v>137</v>
      </c>
      <c r="BM261" s="230" t="s">
        <v>285</v>
      </c>
    </row>
    <row r="262" s="13" customFormat="1">
      <c r="A262" s="13"/>
      <c r="B262" s="232"/>
      <c r="C262" s="233"/>
      <c r="D262" s="234" t="s">
        <v>147</v>
      </c>
      <c r="E262" s="235" t="s">
        <v>1</v>
      </c>
      <c r="F262" s="236" t="s">
        <v>154</v>
      </c>
      <c r="G262" s="233"/>
      <c r="H262" s="235" t="s">
        <v>1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147</v>
      </c>
      <c r="AU262" s="242" t="s">
        <v>85</v>
      </c>
      <c r="AV262" s="13" t="s">
        <v>83</v>
      </c>
      <c r="AW262" s="13" t="s">
        <v>31</v>
      </c>
      <c r="AX262" s="13" t="s">
        <v>75</v>
      </c>
      <c r="AY262" s="242" t="s">
        <v>131</v>
      </c>
    </row>
    <row r="263" s="14" customFormat="1">
      <c r="A263" s="14"/>
      <c r="B263" s="243"/>
      <c r="C263" s="244"/>
      <c r="D263" s="234" t="s">
        <v>147</v>
      </c>
      <c r="E263" s="245" t="s">
        <v>1</v>
      </c>
      <c r="F263" s="246" t="s">
        <v>279</v>
      </c>
      <c r="G263" s="244"/>
      <c r="H263" s="247">
        <v>570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147</v>
      </c>
      <c r="AU263" s="253" t="s">
        <v>85</v>
      </c>
      <c r="AV263" s="14" t="s">
        <v>85</v>
      </c>
      <c r="AW263" s="14" t="s">
        <v>31</v>
      </c>
      <c r="AX263" s="14" t="s">
        <v>75</v>
      </c>
      <c r="AY263" s="253" t="s">
        <v>131</v>
      </c>
    </row>
    <row r="264" s="13" customFormat="1">
      <c r="A264" s="13"/>
      <c r="B264" s="232"/>
      <c r="C264" s="233"/>
      <c r="D264" s="234" t="s">
        <v>147</v>
      </c>
      <c r="E264" s="235" t="s">
        <v>1</v>
      </c>
      <c r="F264" s="236" t="s">
        <v>156</v>
      </c>
      <c r="G264" s="233"/>
      <c r="H264" s="235" t="s">
        <v>1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147</v>
      </c>
      <c r="AU264" s="242" t="s">
        <v>85</v>
      </c>
      <c r="AV264" s="13" t="s">
        <v>83</v>
      </c>
      <c r="AW264" s="13" t="s">
        <v>31</v>
      </c>
      <c r="AX264" s="13" t="s">
        <v>75</v>
      </c>
      <c r="AY264" s="242" t="s">
        <v>131</v>
      </c>
    </row>
    <row r="265" s="14" customFormat="1">
      <c r="A265" s="14"/>
      <c r="B265" s="243"/>
      <c r="C265" s="244"/>
      <c r="D265" s="234" t="s">
        <v>147</v>
      </c>
      <c r="E265" s="245" t="s">
        <v>1</v>
      </c>
      <c r="F265" s="246" t="s">
        <v>249</v>
      </c>
      <c r="G265" s="244"/>
      <c r="H265" s="247">
        <v>340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147</v>
      </c>
      <c r="AU265" s="253" t="s">
        <v>85</v>
      </c>
      <c r="AV265" s="14" t="s">
        <v>85</v>
      </c>
      <c r="AW265" s="14" t="s">
        <v>31</v>
      </c>
      <c r="AX265" s="14" t="s">
        <v>75</v>
      </c>
      <c r="AY265" s="253" t="s">
        <v>131</v>
      </c>
    </row>
    <row r="266" s="13" customFormat="1">
      <c r="A266" s="13"/>
      <c r="B266" s="232"/>
      <c r="C266" s="233"/>
      <c r="D266" s="234" t="s">
        <v>147</v>
      </c>
      <c r="E266" s="235" t="s">
        <v>1</v>
      </c>
      <c r="F266" s="236" t="s">
        <v>158</v>
      </c>
      <c r="G266" s="233"/>
      <c r="H266" s="235" t="s">
        <v>1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147</v>
      </c>
      <c r="AU266" s="242" t="s">
        <v>85</v>
      </c>
      <c r="AV266" s="13" t="s">
        <v>83</v>
      </c>
      <c r="AW266" s="13" t="s">
        <v>31</v>
      </c>
      <c r="AX266" s="13" t="s">
        <v>75</v>
      </c>
      <c r="AY266" s="242" t="s">
        <v>131</v>
      </c>
    </row>
    <row r="267" s="14" customFormat="1">
      <c r="A267" s="14"/>
      <c r="B267" s="243"/>
      <c r="C267" s="244"/>
      <c r="D267" s="234" t="s">
        <v>147</v>
      </c>
      <c r="E267" s="245" t="s">
        <v>1</v>
      </c>
      <c r="F267" s="246" t="s">
        <v>280</v>
      </c>
      <c r="G267" s="244"/>
      <c r="H267" s="247">
        <v>610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147</v>
      </c>
      <c r="AU267" s="253" t="s">
        <v>85</v>
      </c>
      <c r="AV267" s="14" t="s">
        <v>85</v>
      </c>
      <c r="AW267" s="14" t="s">
        <v>31</v>
      </c>
      <c r="AX267" s="14" t="s">
        <v>75</v>
      </c>
      <c r="AY267" s="253" t="s">
        <v>131</v>
      </c>
    </row>
    <row r="268" s="13" customFormat="1">
      <c r="A268" s="13"/>
      <c r="B268" s="232"/>
      <c r="C268" s="233"/>
      <c r="D268" s="234" t="s">
        <v>147</v>
      </c>
      <c r="E268" s="235" t="s">
        <v>1</v>
      </c>
      <c r="F268" s="236" t="s">
        <v>160</v>
      </c>
      <c r="G268" s="233"/>
      <c r="H268" s="235" t="s">
        <v>1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147</v>
      </c>
      <c r="AU268" s="242" t="s">
        <v>85</v>
      </c>
      <c r="AV268" s="13" t="s">
        <v>83</v>
      </c>
      <c r="AW268" s="13" t="s">
        <v>31</v>
      </c>
      <c r="AX268" s="13" t="s">
        <v>75</v>
      </c>
      <c r="AY268" s="242" t="s">
        <v>131</v>
      </c>
    </row>
    <row r="269" s="14" customFormat="1">
      <c r="A269" s="14"/>
      <c r="B269" s="243"/>
      <c r="C269" s="244"/>
      <c r="D269" s="234" t="s">
        <v>147</v>
      </c>
      <c r="E269" s="245" t="s">
        <v>1</v>
      </c>
      <c r="F269" s="246" t="s">
        <v>281</v>
      </c>
      <c r="G269" s="244"/>
      <c r="H269" s="247">
        <v>1100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147</v>
      </c>
      <c r="AU269" s="253" t="s">
        <v>85</v>
      </c>
      <c r="AV269" s="14" t="s">
        <v>85</v>
      </c>
      <c r="AW269" s="14" t="s">
        <v>31</v>
      </c>
      <c r="AX269" s="14" t="s">
        <v>75</v>
      </c>
      <c r="AY269" s="253" t="s">
        <v>131</v>
      </c>
    </row>
    <row r="270" s="15" customFormat="1">
      <c r="A270" s="15"/>
      <c r="B270" s="254"/>
      <c r="C270" s="255"/>
      <c r="D270" s="234" t="s">
        <v>147</v>
      </c>
      <c r="E270" s="256" t="s">
        <v>1</v>
      </c>
      <c r="F270" s="257" t="s">
        <v>162</v>
      </c>
      <c r="G270" s="255"/>
      <c r="H270" s="258">
        <v>2620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147</v>
      </c>
      <c r="AU270" s="264" t="s">
        <v>85</v>
      </c>
      <c r="AV270" s="15" t="s">
        <v>137</v>
      </c>
      <c r="AW270" s="15" t="s">
        <v>31</v>
      </c>
      <c r="AX270" s="15" t="s">
        <v>83</v>
      </c>
      <c r="AY270" s="264" t="s">
        <v>131</v>
      </c>
    </row>
    <row r="271" s="2" customFormat="1" ht="33" customHeight="1">
      <c r="A271" s="38"/>
      <c r="B271" s="39"/>
      <c r="C271" s="219" t="s">
        <v>286</v>
      </c>
      <c r="D271" s="219" t="s">
        <v>133</v>
      </c>
      <c r="E271" s="220" t="s">
        <v>287</v>
      </c>
      <c r="F271" s="221" t="s">
        <v>288</v>
      </c>
      <c r="G271" s="222" t="s">
        <v>201</v>
      </c>
      <c r="H271" s="223">
        <v>7</v>
      </c>
      <c r="I271" s="224"/>
      <c r="J271" s="223">
        <f>ROUND(I271*H271,2)</f>
        <v>0</v>
      </c>
      <c r="K271" s="225"/>
      <c r="L271" s="44"/>
      <c r="M271" s="226" t="s">
        <v>1</v>
      </c>
      <c r="N271" s="227" t="s">
        <v>40</v>
      </c>
      <c r="O271" s="91"/>
      <c r="P271" s="228">
        <f>O271*H271</f>
        <v>0</v>
      </c>
      <c r="Q271" s="228">
        <v>0.089219999999999994</v>
      </c>
      <c r="R271" s="228">
        <f>Q271*H271</f>
        <v>0.62453999999999998</v>
      </c>
      <c r="S271" s="228">
        <v>0</v>
      </c>
      <c r="T271" s="22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0" t="s">
        <v>137</v>
      </c>
      <c r="AT271" s="230" t="s">
        <v>133</v>
      </c>
      <c r="AU271" s="230" t="s">
        <v>85</v>
      </c>
      <c r="AY271" s="17" t="s">
        <v>131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7" t="s">
        <v>83</v>
      </c>
      <c r="BK271" s="231">
        <f>ROUND(I271*H271,2)</f>
        <v>0</v>
      </c>
      <c r="BL271" s="17" t="s">
        <v>137</v>
      </c>
      <c r="BM271" s="230" t="s">
        <v>289</v>
      </c>
    </row>
    <row r="272" s="13" customFormat="1">
      <c r="A272" s="13"/>
      <c r="B272" s="232"/>
      <c r="C272" s="233"/>
      <c r="D272" s="234" t="s">
        <v>147</v>
      </c>
      <c r="E272" s="235" t="s">
        <v>1</v>
      </c>
      <c r="F272" s="236" t="s">
        <v>290</v>
      </c>
      <c r="G272" s="233"/>
      <c r="H272" s="235" t="s">
        <v>1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147</v>
      </c>
      <c r="AU272" s="242" t="s">
        <v>85</v>
      </c>
      <c r="AV272" s="13" t="s">
        <v>83</v>
      </c>
      <c r="AW272" s="13" t="s">
        <v>31</v>
      </c>
      <c r="AX272" s="13" t="s">
        <v>75</v>
      </c>
      <c r="AY272" s="242" t="s">
        <v>131</v>
      </c>
    </row>
    <row r="273" s="13" customFormat="1">
      <c r="A273" s="13"/>
      <c r="B273" s="232"/>
      <c r="C273" s="233"/>
      <c r="D273" s="234" t="s">
        <v>147</v>
      </c>
      <c r="E273" s="235" t="s">
        <v>1</v>
      </c>
      <c r="F273" s="236" t="s">
        <v>154</v>
      </c>
      <c r="G273" s="233"/>
      <c r="H273" s="235" t="s">
        <v>1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147</v>
      </c>
      <c r="AU273" s="242" t="s">
        <v>85</v>
      </c>
      <c r="AV273" s="13" t="s">
        <v>83</v>
      </c>
      <c r="AW273" s="13" t="s">
        <v>31</v>
      </c>
      <c r="AX273" s="13" t="s">
        <v>75</v>
      </c>
      <c r="AY273" s="242" t="s">
        <v>131</v>
      </c>
    </row>
    <row r="274" s="14" customFormat="1">
      <c r="A274" s="14"/>
      <c r="B274" s="243"/>
      <c r="C274" s="244"/>
      <c r="D274" s="234" t="s">
        <v>147</v>
      </c>
      <c r="E274" s="245" t="s">
        <v>1</v>
      </c>
      <c r="F274" s="246" t="s">
        <v>85</v>
      </c>
      <c r="G274" s="244"/>
      <c r="H274" s="247">
        <v>2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147</v>
      </c>
      <c r="AU274" s="253" t="s">
        <v>85</v>
      </c>
      <c r="AV274" s="14" t="s">
        <v>85</v>
      </c>
      <c r="AW274" s="14" t="s">
        <v>31</v>
      </c>
      <c r="AX274" s="14" t="s">
        <v>75</v>
      </c>
      <c r="AY274" s="253" t="s">
        <v>131</v>
      </c>
    </row>
    <row r="275" s="13" customFormat="1">
      <c r="A275" s="13"/>
      <c r="B275" s="232"/>
      <c r="C275" s="233"/>
      <c r="D275" s="234" t="s">
        <v>147</v>
      </c>
      <c r="E275" s="235" t="s">
        <v>1</v>
      </c>
      <c r="F275" s="236" t="s">
        <v>156</v>
      </c>
      <c r="G275" s="233"/>
      <c r="H275" s="235" t="s">
        <v>1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147</v>
      </c>
      <c r="AU275" s="242" t="s">
        <v>85</v>
      </c>
      <c r="AV275" s="13" t="s">
        <v>83</v>
      </c>
      <c r="AW275" s="13" t="s">
        <v>31</v>
      </c>
      <c r="AX275" s="13" t="s">
        <v>75</v>
      </c>
      <c r="AY275" s="242" t="s">
        <v>131</v>
      </c>
    </row>
    <row r="276" s="14" customFormat="1">
      <c r="A276" s="14"/>
      <c r="B276" s="243"/>
      <c r="C276" s="244"/>
      <c r="D276" s="234" t="s">
        <v>147</v>
      </c>
      <c r="E276" s="245" t="s">
        <v>1</v>
      </c>
      <c r="F276" s="246" t="s">
        <v>85</v>
      </c>
      <c r="G276" s="244"/>
      <c r="H276" s="247">
        <v>2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147</v>
      </c>
      <c r="AU276" s="253" t="s">
        <v>85</v>
      </c>
      <c r="AV276" s="14" t="s">
        <v>85</v>
      </c>
      <c r="AW276" s="14" t="s">
        <v>31</v>
      </c>
      <c r="AX276" s="14" t="s">
        <v>75</v>
      </c>
      <c r="AY276" s="253" t="s">
        <v>131</v>
      </c>
    </row>
    <row r="277" s="13" customFormat="1">
      <c r="A277" s="13"/>
      <c r="B277" s="232"/>
      <c r="C277" s="233"/>
      <c r="D277" s="234" t="s">
        <v>147</v>
      </c>
      <c r="E277" s="235" t="s">
        <v>1</v>
      </c>
      <c r="F277" s="236" t="s">
        <v>158</v>
      </c>
      <c r="G277" s="233"/>
      <c r="H277" s="235" t="s">
        <v>1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147</v>
      </c>
      <c r="AU277" s="242" t="s">
        <v>85</v>
      </c>
      <c r="AV277" s="13" t="s">
        <v>83</v>
      </c>
      <c r="AW277" s="13" t="s">
        <v>31</v>
      </c>
      <c r="AX277" s="13" t="s">
        <v>75</v>
      </c>
      <c r="AY277" s="242" t="s">
        <v>131</v>
      </c>
    </row>
    <row r="278" s="14" customFormat="1">
      <c r="A278" s="14"/>
      <c r="B278" s="243"/>
      <c r="C278" s="244"/>
      <c r="D278" s="234" t="s">
        <v>147</v>
      </c>
      <c r="E278" s="245" t="s">
        <v>1</v>
      </c>
      <c r="F278" s="246" t="s">
        <v>85</v>
      </c>
      <c r="G278" s="244"/>
      <c r="H278" s="247">
        <v>2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147</v>
      </c>
      <c r="AU278" s="253" t="s">
        <v>85</v>
      </c>
      <c r="AV278" s="14" t="s">
        <v>85</v>
      </c>
      <c r="AW278" s="14" t="s">
        <v>31</v>
      </c>
      <c r="AX278" s="14" t="s">
        <v>75</v>
      </c>
      <c r="AY278" s="253" t="s">
        <v>131</v>
      </c>
    </row>
    <row r="279" s="13" customFormat="1">
      <c r="A279" s="13"/>
      <c r="B279" s="232"/>
      <c r="C279" s="233"/>
      <c r="D279" s="234" t="s">
        <v>147</v>
      </c>
      <c r="E279" s="235" t="s">
        <v>1</v>
      </c>
      <c r="F279" s="236" t="s">
        <v>160</v>
      </c>
      <c r="G279" s="233"/>
      <c r="H279" s="235" t="s">
        <v>1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147</v>
      </c>
      <c r="AU279" s="242" t="s">
        <v>85</v>
      </c>
      <c r="AV279" s="13" t="s">
        <v>83</v>
      </c>
      <c r="AW279" s="13" t="s">
        <v>31</v>
      </c>
      <c r="AX279" s="13" t="s">
        <v>75</v>
      </c>
      <c r="AY279" s="242" t="s">
        <v>131</v>
      </c>
    </row>
    <row r="280" s="14" customFormat="1">
      <c r="A280" s="14"/>
      <c r="B280" s="243"/>
      <c r="C280" s="244"/>
      <c r="D280" s="234" t="s">
        <v>147</v>
      </c>
      <c r="E280" s="245" t="s">
        <v>1</v>
      </c>
      <c r="F280" s="246" t="s">
        <v>83</v>
      </c>
      <c r="G280" s="244"/>
      <c r="H280" s="247">
        <v>1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147</v>
      </c>
      <c r="AU280" s="253" t="s">
        <v>85</v>
      </c>
      <c r="AV280" s="14" t="s">
        <v>85</v>
      </c>
      <c r="AW280" s="14" t="s">
        <v>31</v>
      </c>
      <c r="AX280" s="14" t="s">
        <v>75</v>
      </c>
      <c r="AY280" s="253" t="s">
        <v>131</v>
      </c>
    </row>
    <row r="281" s="15" customFormat="1">
      <c r="A281" s="15"/>
      <c r="B281" s="254"/>
      <c r="C281" s="255"/>
      <c r="D281" s="234" t="s">
        <v>147</v>
      </c>
      <c r="E281" s="256" t="s">
        <v>1</v>
      </c>
      <c r="F281" s="257" t="s">
        <v>162</v>
      </c>
      <c r="G281" s="255"/>
      <c r="H281" s="258">
        <v>7</v>
      </c>
      <c r="I281" s="259"/>
      <c r="J281" s="255"/>
      <c r="K281" s="255"/>
      <c r="L281" s="260"/>
      <c r="M281" s="261"/>
      <c r="N281" s="262"/>
      <c r="O281" s="262"/>
      <c r="P281" s="262"/>
      <c r="Q281" s="262"/>
      <c r="R281" s="262"/>
      <c r="S281" s="262"/>
      <c r="T281" s="263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4" t="s">
        <v>147</v>
      </c>
      <c r="AU281" s="264" t="s">
        <v>85</v>
      </c>
      <c r="AV281" s="15" t="s">
        <v>137</v>
      </c>
      <c r="AW281" s="15" t="s">
        <v>31</v>
      </c>
      <c r="AX281" s="15" t="s">
        <v>83</v>
      </c>
      <c r="AY281" s="264" t="s">
        <v>131</v>
      </c>
    </row>
    <row r="282" s="2" customFormat="1" ht="24.15" customHeight="1">
      <c r="A282" s="38"/>
      <c r="B282" s="39"/>
      <c r="C282" s="265" t="s">
        <v>291</v>
      </c>
      <c r="D282" s="265" t="s">
        <v>193</v>
      </c>
      <c r="E282" s="266" t="s">
        <v>292</v>
      </c>
      <c r="F282" s="267" t="s">
        <v>293</v>
      </c>
      <c r="G282" s="268" t="s">
        <v>201</v>
      </c>
      <c r="H282" s="269">
        <v>7</v>
      </c>
      <c r="I282" s="270"/>
      <c r="J282" s="269">
        <f>ROUND(I282*H282,2)</f>
        <v>0</v>
      </c>
      <c r="K282" s="271"/>
      <c r="L282" s="272"/>
      <c r="M282" s="273" t="s">
        <v>1</v>
      </c>
      <c r="N282" s="274" t="s">
        <v>40</v>
      </c>
      <c r="O282" s="91"/>
      <c r="P282" s="228">
        <f>O282*H282</f>
        <v>0</v>
      </c>
      <c r="Q282" s="228">
        <v>0.13100000000000001</v>
      </c>
      <c r="R282" s="228">
        <f>Q282*H282</f>
        <v>0.91700000000000004</v>
      </c>
      <c r="S282" s="228">
        <v>0</v>
      </c>
      <c r="T282" s="229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0" t="s">
        <v>177</v>
      </c>
      <c r="AT282" s="230" t="s">
        <v>193</v>
      </c>
      <c r="AU282" s="230" t="s">
        <v>85</v>
      </c>
      <c r="AY282" s="17" t="s">
        <v>131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7" t="s">
        <v>83</v>
      </c>
      <c r="BK282" s="231">
        <f>ROUND(I282*H282,2)</f>
        <v>0</v>
      </c>
      <c r="BL282" s="17" t="s">
        <v>137</v>
      </c>
      <c r="BM282" s="230" t="s">
        <v>294</v>
      </c>
    </row>
    <row r="283" s="12" customFormat="1" ht="22.8" customHeight="1">
      <c r="A283" s="12"/>
      <c r="B283" s="203"/>
      <c r="C283" s="204"/>
      <c r="D283" s="205" t="s">
        <v>74</v>
      </c>
      <c r="E283" s="217" t="s">
        <v>295</v>
      </c>
      <c r="F283" s="217" t="s">
        <v>296</v>
      </c>
      <c r="G283" s="204"/>
      <c r="H283" s="204"/>
      <c r="I283" s="207"/>
      <c r="J283" s="218">
        <f>BK283</f>
        <v>0</v>
      </c>
      <c r="K283" s="204"/>
      <c r="L283" s="209"/>
      <c r="M283" s="210"/>
      <c r="N283" s="211"/>
      <c r="O283" s="211"/>
      <c r="P283" s="212">
        <f>SUM(P284:P313)</f>
        <v>0</v>
      </c>
      <c r="Q283" s="211"/>
      <c r="R283" s="212">
        <f>SUM(R284:R313)</f>
        <v>0</v>
      </c>
      <c r="S283" s="211"/>
      <c r="T283" s="213">
        <f>SUM(T284:T313)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4" t="s">
        <v>83</v>
      </c>
      <c r="AT283" s="215" t="s">
        <v>74</v>
      </c>
      <c r="AU283" s="215" t="s">
        <v>83</v>
      </c>
      <c r="AY283" s="214" t="s">
        <v>131</v>
      </c>
      <c r="BK283" s="216">
        <f>SUM(BK284:BK313)</f>
        <v>0</v>
      </c>
    </row>
    <row r="284" s="2" customFormat="1" ht="21.75" customHeight="1">
      <c r="A284" s="38"/>
      <c r="B284" s="39"/>
      <c r="C284" s="219" t="s">
        <v>297</v>
      </c>
      <c r="D284" s="219" t="s">
        <v>133</v>
      </c>
      <c r="E284" s="220" t="s">
        <v>298</v>
      </c>
      <c r="F284" s="221" t="s">
        <v>299</v>
      </c>
      <c r="G284" s="222" t="s">
        <v>201</v>
      </c>
      <c r="H284" s="223">
        <v>14</v>
      </c>
      <c r="I284" s="224"/>
      <c r="J284" s="223">
        <f>ROUND(I284*H284,2)</f>
        <v>0</v>
      </c>
      <c r="K284" s="225"/>
      <c r="L284" s="44"/>
      <c r="M284" s="226" t="s">
        <v>1</v>
      </c>
      <c r="N284" s="227" t="s">
        <v>40</v>
      </c>
      <c r="O284" s="91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0" t="s">
        <v>137</v>
      </c>
      <c r="AT284" s="230" t="s">
        <v>133</v>
      </c>
      <c r="AU284" s="230" t="s">
        <v>85</v>
      </c>
      <c r="AY284" s="17" t="s">
        <v>131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7" t="s">
        <v>83</v>
      </c>
      <c r="BK284" s="231">
        <f>ROUND(I284*H284,2)</f>
        <v>0</v>
      </c>
      <c r="BL284" s="17" t="s">
        <v>137</v>
      </c>
      <c r="BM284" s="230" t="s">
        <v>300</v>
      </c>
    </row>
    <row r="285" s="13" customFormat="1">
      <c r="A285" s="13"/>
      <c r="B285" s="232"/>
      <c r="C285" s="233"/>
      <c r="D285" s="234" t="s">
        <v>147</v>
      </c>
      <c r="E285" s="235" t="s">
        <v>1</v>
      </c>
      <c r="F285" s="236" t="s">
        <v>301</v>
      </c>
      <c r="G285" s="233"/>
      <c r="H285" s="235" t="s">
        <v>1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147</v>
      </c>
      <c r="AU285" s="242" t="s">
        <v>85</v>
      </c>
      <c r="AV285" s="13" t="s">
        <v>83</v>
      </c>
      <c r="AW285" s="13" t="s">
        <v>31</v>
      </c>
      <c r="AX285" s="13" t="s">
        <v>75</v>
      </c>
      <c r="AY285" s="242" t="s">
        <v>131</v>
      </c>
    </row>
    <row r="286" s="13" customFormat="1">
      <c r="A286" s="13"/>
      <c r="B286" s="232"/>
      <c r="C286" s="233"/>
      <c r="D286" s="234" t="s">
        <v>147</v>
      </c>
      <c r="E286" s="235" t="s">
        <v>1</v>
      </c>
      <c r="F286" s="236" t="s">
        <v>154</v>
      </c>
      <c r="G286" s="233"/>
      <c r="H286" s="235" t="s">
        <v>1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147</v>
      </c>
      <c r="AU286" s="242" t="s">
        <v>85</v>
      </c>
      <c r="AV286" s="13" t="s">
        <v>83</v>
      </c>
      <c r="AW286" s="13" t="s">
        <v>31</v>
      </c>
      <c r="AX286" s="13" t="s">
        <v>75</v>
      </c>
      <c r="AY286" s="242" t="s">
        <v>131</v>
      </c>
    </row>
    <row r="287" s="14" customFormat="1">
      <c r="A287" s="14"/>
      <c r="B287" s="243"/>
      <c r="C287" s="244"/>
      <c r="D287" s="234" t="s">
        <v>147</v>
      </c>
      <c r="E287" s="245" t="s">
        <v>1</v>
      </c>
      <c r="F287" s="246" t="s">
        <v>302</v>
      </c>
      <c r="G287" s="244"/>
      <c r="H287" s="247">
        <v>4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147</v>
      </c>
      <c r="AU287" s="253" t="s">
        <v>85</v>
      </c>
      <c r="AV287" s="14" t="s">
        <v>85</v>
      </c>
      <c r="AW287" s="14" t="s">
        <v>31</v>
      </c>
      <c r="AX287" s="14" t="s">
        <v>75</v>
      </c>
      <c r="AY287" s="253" t="s">
        <v>131</v>
      </c>
    </row>
    <row r="288" s="13" customFormat="1">
      <c r="A288" s="13"/>
      <c r="B288" s="232"/>
      <c r="C288" s="233"/>
      <c r="D288" s="234" t="s">
        <v>147</v>
      </c>
      <c r="E288" s="235" t="s">
        <v>1</v>
      </c>
      <c r="F288" s="236" t="s">
        <v>303</v>
      </c>
      <c r="G288" s="233"/>
      <c r="H288" s="235" t="s">
        <v>1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147</v>
      </c>
      <c r="AU288" s="242" t="s">
        <v>85</v>
      </c>
      <c r="AV288" s="13" t="s">
        <v>83</v>
      </c>
      <c r="AW288" s="13" t="s">
        <v>31</v>
      </c>
      <c r="AX288" s="13" t="s">
        <v>75</v>
      </c>
      <c r="AY288" s="242" t="s">
        <v>131</v>
      </c>
    </row>
    <row r="289" s="14" customFormat="1">
      <c r="A289" s="14"/>
      <c r="B289" s="243"/>
      <c r="C289" s="244"/>
      <c r="D289" s="234" t="s">
        <v>147</v>
      </c>
      <c r="E289" s="245" t="s">
        <v>1</v>
      </c>
      <c r="F289" s="246" t="s">
        <v>304</v>
      </c>
      <c r="G289" s="244"/>
      <c r="H289" s="247">
        <v>10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147</v>
      </c>
      <c r="AU289" s="253" t="s">
        <v>85</v>
      </c>
      <c r="AV289" s="14" t="s">
        <v>85</v>
      </c>
      <c r="AW289" s="14" t="s">
        <v>31</v>
      </c>
      <c r="AX289" s="14" t="s">
        <v>75</v>
      </c>
      <c r="AY289" s="253" t="s">
        <v>131</v>
      </c>
    </row>
    <row r="290" s="15" customFormat="1">
      <c r="A290" s="15"/>
      <c r="B290" s="254"/>
      <c r="C290" s="255"/>
      <c r="D290" s="234" t="s">
        <v>147</v>
      </c>
      <c r="E290" s="256" t="s">
        <v>1</v>
      </c>
      <c r="F290" s="257" t="s">
        <v>162</v>
      </c>
      <c r="G290" s="255"/>
      <c r="H290" s="258">
        <v>14</v>
      </c>
      <c r="I290" s="259"/>
      <c r="J290" s="255"/>
      <c r="K290" s="255"/>
      <c r="L290" s="260"/>
      <c r="M290" s="261"/>
      <c r="N290" s="262"/>
      <c r="O290" s="262"/>
      <c r="P290" s="262"/>
      <c r="Q290" s="262"/>
      <c r="R290" s="262"/>
      <c r="S290" s="262"/>
      <c r="T290" s="263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4" t="s">
        <v>147</v>
      </c>
      <c r="AU290" s="264" t="s">
        <v>85</v>
      </c>
      <c r="AV290" s="15" t="s">
        <v>137</v>
      </c>
      <c r="AW290" s="15" t="s">
        <v>31</v>
      </c>
      <c r="AX290" s="15" t="s">
        <v>83</v>
      </c>
      <c r="AY290" s="264" t="s">
        <v>131</v>
      </c>
    </row>
    <row r="291" s="2" customFormat="1" ht="24.15" customHeight="1">
      <c r="A291" s="38"/>
      <c r="B291" s="39"/>
      <c r="C291" s="219" t="s">
        <v>305</v>
      </c>
      <c r="D291" s="219" t="s">
        <v>133</v>
      </c>
      <c r="E291" s="220" t="s">
        <v>306</v>
      </c>
      <c r="F291" s="221" t="s">
        <v>307</v>
      </c>
      <c r="G291" s="222" t="s">
        <v>201</v>
      </c>
      <c r="H291" s="223">
        <v>14</v>
      </c>
      <c r="I291" s="224"/>
      <c r="J291" s="223">
        <f>ROUND(I291*H291,2)</f>
        <v>0</v>
      </c>
      <c r="K291" s="225"/>
      <c r="L291" s="44"/>
      <c r="M291" s="226" t="s">
        <v>1</v>
      </c>
      <c r="N291" s="227" t="s">
        <v>40</v>
      </c>
      <c r="O291" s="91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0" t="s">
        <v>137</v>
      </c>
      <c r="AT291" s="230" t="s">
        <v>133</v>
      </c>
      <c r="AU291" s="230" t="s">
        <v>85</v>
      </c>
      <c r="AY291" s="17" t="s">
        <v>131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7" t="s">
        <v>83</v>
      </c>
      <c r="BK291" s="231">
        <f>ROUND(I291*H291,2)</f>
        <v>0</v>
      </c>
      <c r="BL291" s="17" t="s">
        <v>137</v>
      </c>
      <c r="BM291" s="230" t="s">
        <v>308</v>
      </c>
    </row>
    <row r="292" s="13" customFormat="1">
      <c r="A292" s="13"/>
      <c r="B292" s="232"/>
      <c r="C292" s="233"/>
      <c r="D292" s="234" t="s">
        <v>147</v>
      </c>
      <c r="E292" s="235" t="s">
        <v>1</v>
      </c>
      <c r="F292" s="236" t="s">
        <v>301</v>
      </c>
      <c r="G292" s="233"/>
      <c r="H292" s="235" t="s">
        <v>1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147</v>
      </c>
      <c r="AU292" s="242" t="s">
        <v>85</v>
      </c>
      <c r="AV292" s="13" t="s">
        <v>83</v>
      </c>
      <c r="AW292" s="13" t="s">
        <v>31</v>
      </c>
      <c r="AX292" s="13" t="s">
        <v>75</v>
      </c>
      <c r="AY292" s="242" t="s">
        <v>131</v>
      </c>
    </row>
    <row r="293" s="13" customFormat="1">
      <c r="A293" s="13"/>
      <c r="B293" s="232"/>
      <c r="C293" s="233"/>
      <c r="D293" s="234" t="s">
        <v>147</v>
      </c>
      <c r="E293" s="235" t="s">
        <v>1</v>
      </c>
      <c r="F293" s="236" t="s">
        <v>154</v>
      </c>
      <c r="G293" s="233"/>
      <c r="H293" s="235" t="s">
        <v>1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147</v>
      </c>
      <c r="AU293" s="242" t="s">
        <v>85</v>
      </c>
      <c r="AV293" s="13" t="s">
        <v>83</v>
      </c>
      <c r="AW293" s="13" t="s">
        <v>31</v>
      </c>
      <c r="AX293" s="13" t="s">
        <v>75</v>
      </c>
      <c r="AY293" s="242" t="s">
        <v>131</v>
      </c>
    </row>
    <row r="294" s="14" customFormat="1">
      <c r="A294" s="14"/>
      <c r="B294" s="243"/>
      <c r="C294" s="244"/>
      <c r="D294" s="234" t="s">
        <v>147</v>
      </c>
      <c r="E294" s="245" t="s">
        <v>1</v>
      </c>
      <c r="F294" s="246" t="s">
        <v>302</v>
      </c>
      <c r="G294" s="244"/>
      <c r="H294" s="247">
        <v>4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147</v>
      </c>
      <c r="AU294" s="253" t="s">
        <v>85</v>
      </c>
      <c r="AV294" s="14" t="s">
        <v>85</v>
      </c>
      <c r="AW294" s="14" t="s">
        <v>31</v>
      </c>
      <c r="AX294" s="14" t="s">
        <v>75</v>
      </c>
      <c r="AY294" s="253" t="s">
        <v>131</v>
      </c>
    </row>
    <row r="295" s="13" customFormat="1">
      <c r="A295" s="13"/>
      <c r="B295" s="232"/>
      <c r="C295" s="233"/>
      <c r="D295" s="234" t="s">
        <v>147</v>
      </c>
      <c r="E295" s="235" t="s">
        <v>1</v>
      </c>
      <c r="F295" s="236" t="s">
        <v>303</v>
      </c>
      <c r="G295" s="233"/>
      <c r="H295" s="235" t="s">
        <v>1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147</v>
      </c>
      <c r="AU295" s="242" t="s">
        <v>85</v>
      </c>
      <c r="AV295" s="13" t="s">
        <v>83</v>
      </c>
      <c r="AW295" s="13" t="s">
        <v>31</v>
      </c>
      <c r="AX295" s="13" t="s">
        <v>75</v>
      </c>
      <c r="AY295" s="242" t="s">
        <v>131</v>
      </c>
    </row>
    <row r="296" s="14" customFormat="1">
      <c r="A296" s="14"/>
      <c r="B296" s="243"/>
      <c r="C296" s="244"/>
      <c r="D296" s="234" t="s">
        <v>147</v>
      </c>
      <c r="E296" s="245" t="s">
        <v>1</v>
      </c>
      <c r="F296" s="246" t="s">
        <v>304</v>
      </c>
      <c r="G296" s="244"/>
      <c r="H296" s="247">
        <v>10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147</v>
      </c>
      <c r="AU296" s="253" t="s">
        <v>85</v>
      </c>
      <c r="AV296" s="14" t="s">
        <v>85</v>
      </c>
      <c r="AW296" s="14" t="s">
        <v>31</v>
      </c>
      <c r="AX296" s="14" t="s">
        <v>75</v>
      </c>
      <c r="AY296" s="253" t="s">
        <v>131</v>
      </c>
    </row>
    <row r="297" s="15" customFormat="1">
      <c r="A297" s="15"/>
      <c r="B297" s="254"/>
      <c r="C297" s="255"/>
      <c r="D297" s="234" t="s">
        <v>147</v>
      </c>
      <c r="E297" s="256" t="s">
        <v>1</v>
      </c>
      <c r="F297" s="257" t="s">
        <v>162</v>
      </c>
      <c r="G297" s="255"/>
      <c r="H297" s="258">
        <v>14</v>
      </c>
      <c r="I297" s="259"/>
      <c r="J297" s="255"/>
      <c r="K297" s="255"/>
      <c r="L297" s="260"/>
      <c r="M297" s="261"/>
      <c r="N297" s="262"/>
      <c r="O297" s="262"/>
      <c r="P297" s="262"/>
      <c r="Q297" s="262"/>
      <c r="R297" s="262"/>
      <c r="S297" s="262"/>
      <c r="T297" s="26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4" t="s">
        <v>147</v>
      </c>
      <c r="AU297" s="264" t="s">
        <v>85</v>
      </c>
      <c r="AV297" s="15" t="s">
        <v>137</v>
      </c>
      <c r="AW297" s="15" t="s">
        <v>31</v>
      </c>
      <c r="AX297" s="15" t="s">
        <v>83</v>
      </c>
      <c r="AY297" s="264" t="s">
        <v>131</v>
      </c>
    </row>
    <row r="298" s="2" customFormat="1" ht="24.15" customHeight="1">
      <c r="A298" s="38"/>
      <c r="B298" s="39"/>
      <c r="C298" s="219" t="s">
        <v>309</v>
      </c>
      <c r="D298" s="219" t="s">
        <v>133</v>
      </c>
      <c r="E298" s="220" t="s">
        <v>310</v>
      </c>
      <c r="F298" s="221" t="s">
        <v>311</v>
      </c>
      <c r="G298" s="222" t="s">
        <v>201</v>
      </c>
      <c r="H298" s="223">
        <v>14</v>
      </c>
      <c r="I298" s="224"/>
      <c r="J298" s="223">
        <f>ROUND(I298*H298,2)</f>
        <v>0</v>
      </c>
      <c r="K298" s="225"/>
      <c r="L298" s="44"/>
      <c r="M298" s="226" t="s">
        <v>1</v>
      </c>
      <c r="N298" s="227" t="s">
        <v>40</v>
      </c>
      <c r="O298" s="91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0" t="s">
        <v>137</v>
      </c>
      <c r="AT298" s="230" t="s">
        <v>133</v>
      </c>
      <c r="AU298" s="230" t="s">
        <v>85</v>
      </c>
      <c r="AY298" s="17" t="s">
        <v>131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7" t="s">
        <v>83</v>
      </c>
      <c r="BK298" s="231">
        <f>ROUND(I298*H298,2)</f>
        <v>0</v>
      </c>
      <c r="BL298" s="17" t="s">
        <v>137</v>
      </c>
      <c r="BM298" s="230" t="s">
        <v>312</v>
      </c>
    </row>
    <row r="299" s="13" customFormat="1">
      <c r="A299" s="13"/>
      <c r="B299" s="232"/>
      <c r="C299" s="233"/>
      <c r="D299" s="234" t="s">
        <v>147</v>
      </c>
      <c r="E299" s="235" t="s">
        <v>1</v>
      </c>
      <c r="F299" s="236" t="s">
        <v>301</v>
      </c>
      <c r="G299" s="233"/>
      <c r="H299" s="235" t="s">
        <v>1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147</v>
      </c>
      <c r="AU299" s="242" t="s">
        <v>85</v>
      </c>
      <c r="AV299" s="13" t="s">
        <v>83</v>
      </c>
      <c r="AW299" s="13" t="s">
        <v>31</v>
      </c>
      <c r="AX299" s="13" t="s">
        <v>75</v>
      </c>
      <c r="AY299" s="242" t="s">
        <v>131</v>
      </c>
    </row>
    <row r="300" s="13" customFormat="1">
      <c r="A300" s="13"/>
      <c r="B300" s="232"/>
      <c r="C300" s="233"/>
      <c r="D300" s="234" t="s">
        <v>147</v>
      </c>
      <c r="E300" s="235" t="s">
        <v>1</v>
      </c>
      <c r="F300" s="236" t="s">
        <v>154</v>
      </c>
      <c r="G300" s="233"/>
      <c r="H300" s="235" t="s">
        <v>1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147</v>
      </c>
      <c r="AU300" s="242" t="s">
        <v>85</v>
      </c>
      <c r="AV300" s="13" t="s">
        <v>83</v>
      </c>
      <c r="AW300" s="13" t="s">
        <v>31</v>
      </c>
      <c r="AX300" s="13" t="s">
        <v>75</v>
      </c>
      <c r="AY300" s="242" t="s">
        <v>131</v>
      </c>
    </row>
    <row r="301" s="14" customFormat="1">
      <c r="A301" s="14"/>
      <c r="B301" s="243"/>
      <c r="C301" s="244"/>
      <c r="D301" s="234" t="s">
        <v>147</v>
      </c>
      <c r="E301" s="245" t="s">
        <v>1</v>
      </c>
      <c r="F301" s="246" t="s">
        <v>302</v>
      </c>
      <c r="G301" s="244"/>
      <c r="H301" s="247">
        <v>4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147</v>
      </c>
      <c r="AU301" s="253" t="s">
        <v>85</v>
      </c>
      <c r="AV301" s="14" t="s">
        <v>85</v>
      </c>
      <c r="AW301" s="14" t="s">
        <v>31</v>
      </c>
      <c r="AX301" s="14" t="s">
        <v>75</v>
      </c>
      <c r="AY301" s="253" t="s">
        <v>131</v>
      </c>
    </row>
    <row r="302" s="13" customFormat="1">
      <c r="A302" s="13"/>
      <c r="B302" s="232"/>
      <c r="C302" s="233"/>
      <c r="D302" s="234" t="s">
        <v>147</v>
      </c>
      <c r="E302" s="235" t="s">
        <v>1</v>
      </c>
      <c r="F302" s="236" t="s">
        <v>303</v>
      </c>
      <c r="G302" s="233"/>
      <c r="H302" s="235" t="s">
        <v>1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147</v>
      </c>
      <c r="AU302" s="242" t="s">
        <v>85</v>
      </c>
      <c r="AV302" s="13" t="s">
        <v>83</v>
      </c>
      <c r="AW302" s="13" t="s">
        <v>31</v>
      </c>
      <c r="AX302" s="13" t="s">
        <v>75</v>
      </c>
      <c r="AY302" s="242" t="s">
        <v>131</v>
      </c>
    </row>
    <row r="303" s="14" customFormat="1">
      <c r="A303" s="14"/>
      <c r="B303" s="243"/>
      <c r="C303" s="244"/>
      <c r="D303" s="234" t="s">
        <v>147</v>
      </c>
      <c r="E303" s="245" t="s">
        <v>1</v>
      </c>
      <c r="F303" s="246" t="s">
        <v>304</v>
      </c>
      <c r="G303" s="244"/>
      <c r="H303" s="247">
        <v>10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147</v>
      </c>
      <c r="AU303" s="253" t="s">
        <v>85</v>
      </c>
      <c r="AV303" s="14" t="s">
        <v>85</v>
      </c>
      <c r="AW303" s="14" t="s">
        <v>31</v>
      </c>
      <c r="AX303" s="14" t="s">
        <v>75</v>
      </c>
      <c r="AY303" s="253" t="s">
        <v>131</v>
      </c>
    </row>
    <row r="304" s="15" customFormat="1">
      <c r="A304" s="15"/>
      <c r="B304" s="254"/>
      <c r="C304" s="255"/>
      <c r="D304" s="234" t="s">
        <v>147</v>
      </c>
      <c r="E304" s="256" t="s">
        <v>1</v>
      </c>
      <c r="F304" s="257" t="s">
        <v>162</v>
      </c>
      <c r="G304" s="255"/>
      <c r="H304" s="258">
        <v>14</v>
      </c>
      <c r="I304" s="259"/>
      <c r="J304" s="255"/>
      <c r="K304" s="255"/>
      <c r="L304" s="260"/>
      <c r="M304" s="261"/>
      <c r="N304" s="262"/>
      <c r="O304" s="262"/>
      <c r="P304" s="262"/>
      <c r="Q304" s="262"/>
      <c r="R304" s="262"/>
      <c r="S304" s="262"/>
      <c r="T304" s="263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4" t="s">
        <v>147</v>
      </c>
      <c r="AU304" s="264" t="s">
        <v>85</v>
      </c>
      <c r="AV304" s="15" t="s">
        <v>137</v>
      </c>
      <c r="AW304" s="15" t="s">
        <v>31</v>
      </c>
      <c r="AX304" s="15" t="s">
        <v>83</v>
      </c>
      <c r="AY304" s="264" t="s">
        <v>131</v>
      </c>
    </row>
    <row r="305" s="2" customFormat="1" ht="24.15" customHeight="1">
      <c r="A305" s="38"/>
      <c r="B305" s="39"/>
      <c r="C305" s="219" t="s">
        <v>240</v>
      </c>
      <c r="D305" s="219" t="s">
        <v>133</v>
      </c>
      <c r="E305" s="220" t="s">
        <v>313</v>
      </c>
      <c r="F305" s="221" t="s">
        <v>314</v>
      </c>
      <c r="G305" s="222" t="s">
        <v>201</v>
      </c>
      <c r="H305" s="223">
        <v>14</v>
      </c>
      <c r="I305" s="224"/>
      <c r="J305" s="223">
        <f>ROUND(I305*H305,2)</f>
        <v>0</v>
      </c>
      <c r="K305" s="225"/>
      <c r="L305" s="44"/>
      <c r="M305" s="226" t="s">
        <v>1</v>
      </c>
      <c r="N305" s="227" t="s">
        <v>40</v>
      </c>
      <c r="O305" s="91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0" t="s">
        <v>137</v>
      </c>
      <c r="AT305" s="230" t="s">
        <v>133</v>
      </c>
      <c r="AU305" s="230" t="s">
        <v>85</v>
      </c>
      <c r="AY305" s="17" t="s">
        <v>131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7" t="s">
        <v>83</v>
      </c>
      <c r="BK305" s="231">
        <f>ROUND(I305*H305,2)</f>
        <v>0</v>
      </c>
      <c r="BL305" s="17" t="s">
        <v>137</v>
      </c>
      <c r="BM305" s="230" t="s">
        <v>315</v>
      </c>
    </row>
    <row r="306" s="2" customFormat="1" ht="24.15" customHeight="1">
      <c r="A306" s="38"/>
      <c r="B306" s="39"/>
      <c r="C306" s="219" t="s">
        <v>316</v>
      </c>
      <c r="D306" s="219" t="s">
        <v>133</v>
      </c>
      <c r="E306" s="220" t="s">
        <v>317</v>
      </c>
      <c r="F306" s="221" t="s">
        <v>318</v>
      </c>
      <c r="G306" s="222" t="s">
        <v>201</v>
      </c>
      <c r="H306" s="223">
        <v>14</v>
      </c>
      <c r="I306" s="224"/>
      <c r="J306" s="223">
        <f>ROUND(I306*H306,2)</f>
        <v>0</v>
      </c>
      <c r="K306" s="225"/>
      <c r="L306" s="44"/>
      <c r="M306" s="226" t="s">
        <v>1</v>
      </c>
      <c r="N306" s="227" t="s">
        <v>40</v>
      </c>
      <c r="O306" s="91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0" t="s">
        <v>137</v>
      </c>
      <c r="AT306" s="230" t="s">
        <v>133</v>
      </c>
      <c r="AU306" s="230" t="s">
        <v>85</v>
      </c>
      <c r="AY306" s="17" t="s">
        <v>131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7" t="s">
        <v>83</v>
      </c>
      <c r="BK306" s="231">
        <f>ROUND(I306*H306,2)</f>
        <v>0</v>
      </c>
      <c r="BL306" s="17" t="s">
        <v>137</v>
      </c>
      <c r="BM306" s="230" t="s">
        <v>319</v>
      </c>
    </row>
    <row r="307" s="2" customFormat="1" ht="24.15" customHeight="1">
      <c r="A307" s="38"/>
      <c r="B307" s="39"/>
      <c r="C307" s="219" t="s">
        <v>320</v>
      </c>
      <c r="D307" s="219" t="s">
        <v>133</v>
      </c>
      <c r="E307" s="220" t="s">
        <v>321</v>
      </c>
      <c r="F307" s="221" t="s">
        <v>322</v>
      </c>
      <c r="G307" s="222" t="s">
        <v>201</v>
      </c>
      <c r="H307" s="223">
        <v>14</v>
      </c>
      <c r="I307" s="224"/>
      <c r="J307" s="223">
        <f>ROUND(I307*H307,2)</f>
        <v>0</v>
      </c>
      <c r="K307" s="225"/>
      <c r="L307" s="44"/>
      <c r="M307" s="226" t="s">
        <v>1</v>
      </c>
      <c r="N307" s="227" t="s">
        <v>40</v>
      </c>
      <c r="O307" s="91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0" t="s">
        <v>137</v>
      </c>
      <c r="AT307" s="230" t="s">
        <v>133</v>
      </c>
      <c r="AU307" s="230" t="s">
        <v>85</v>
      </c>
      <c r="AY307" s="17" t="s">
        <v>131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7" t="s">
        <v>83</v>
      </c>
      <c r="BK307" s="231">
        <f>ROUND(I307*H307,2)</f>
        <v>0</v>
      </c>
      <c r="BL307" s="17" t="s">
        <v>137</v>
      </c>
      <c r="BM307" s="230" t="s">
        <v>323</v>
      </c>
    </row>
    <row r="308" s="13" customFormat="1">
      <c r="A308" s="13"/>
      <c r="B308" s="232"/>
      <c r="C308" s="233"/>
      <c r="D308" s="234" t="s">
        <v>147</v>
      </c>
      <c r="E308" s="235" t="s">
        <v>1</v>
      </c>
      <c r="F308" s="236" t="s">
        <v>301</v>
      </c>
      <c r="G308" s="233"/>
      <c r="H308" s="235" t="s">
        <v>1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147</v>
      </c>
      <c r="AU308" s="242" t="s">
        <v>85</v>
      </c>
      <c r="AV308" s="13" t="s">
        <v>83</v>
      </c>
      <c r="AW308" s="13" t="s">
        <v>31</v>
      </c>
      <c r="AX308" s="13" t="s">
        <v>75</v>
      </c>
      <c r="AY308" s="242" t="s">
        <v>131</v>
      </c>
    </row>
    <row r="309" s="13" customFormat="1">
      <c r="A309" s="13"/>
      <c r="B309" s="232"/>
      <c r="C309" s="233"/>
      <c r="D309" s="234" t="s">
        <v>147</v>
      </c>
      <c r="E309" s="235" t="s">
        <v>1</v>
      </c>
      <c r="F309" s="236" t="s">
        <v>154</v>
      </c>
      <c r="G309" s="233"/>
      <c r="H309" s="235" t="s">
        <v>1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147</v>
      </c>
      <c r="AU309" s="242" t="s">
        <v>85</v>
      </c>
      <c r="AV309" s="13" t="s">
        <v>83</v>
      </c>
      <c r="AW309" s="13" t="s">
        <v>31</v>
      </c>
      <c r="AX309" s="13" t="s">
        <v>75</v>
      </c>
      <c r="AY309" s="242" t="s">
        <v>131</v>
      </c>
    </row>
    <row r="310" s="14" customFormat="1">
      <c r="A310" s="14"/>
      <c r="B310" s="243"/>
      <c r="C310" s="244"/>
      <c r="D310" s="234" t="s">
        <v>147</v>
      </c>
      <c r="E310" s="245" t="s">
        <v>1</v>
      </c>
      <c r="F310" s="246" t="s">
        <v>302</v>
      </c>
      <c r="G310" s="244"/>
      <c r="H310" s="247">
        <v>4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147</v>
      </c>
      <c r="AU310" s="253" t="s">
        <v>85</v>
      </c>
      <c r="AV310" s="14" t="s">
        <v>85</v>
      </c>
      <c r="AW310" s="14" t="s">
        <v>31</v>
      </c>
      <c r="AX310" s="14" t="s">
        <v>75</v>
      </c>
      <c r="AY310" s="253" t="s">
        <v>131</v>
      </c>
    </row>
    <row r="311" s="13" customFormat="1">
      <c r="A311" s="13"/>
      <c r="B311" s="232"/>
      <c r="C311" s="233"/>
      <c r="D311" s="234" t="s">
        <v>147</v>
      </c>
      <c r="E311" s="235" t="s">
        <v>1</v>
      </c>
      <c r="F311" s="236" t="s">
        <v>303</v>
      </c>
      <c r="G311" s="233"/>
      <c r="H311" s="235" t="s">
        <v>1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147</v>
      </c>
      <c r="AU311" s="242" t="s">
        <v>85</v>
      </c>
      <c r="AV311" s="13" t="s">
        <v>83</v>
      </c>
      <c r="AW311" s="13" t="s">
        <v>31</v>
      </c>
      <c r="AX311" s="13" t="s">
        <v>75</v>
      </c>
      <c r="AY311" s="242" t="s">
        <v>131</v>
      </c>
    </row>
    <row r="312" s="14" customFormat="1">
      <c r="A312" s="14"/>
      <c r="B312" s="243"/>
      <c r="C312" s="244"/>
      <c r="D312" s="234" t="s">
        <v>147</v>
      </c>
      <c r="E312" s="245" t="s">
        <v>1</v>
      </c>
      <c r="F312" s="246" t="s">
        <v>304</v>
      </c>
      <c r="G312" s="244"/>
      <c r="H312" s="247">
        <v>10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147</v>
      </c>
      <c r="AU312" s="253" t="s">
        <v>85</v>
      </c>
      <c r="AV312" s="14" t="s">
        <v>85</v>
      </c>
      <c r="AW312" s="14" t="s">
        <v>31</v>
      </c>
      <c r="AX312" s="14" t="s">
        <v>75</v>
      </c>
      <c r="AY312" s="253" t="s">
        <v>131</v>
      </c>
    </row>
    <row r="313" s="15" customFormat="1">
      <c r="A313" s="15"/>
      <c r="B313" s="254"/>
      <c r="C313" s="255"/>
      <c r="D313" s="234" t="s">
        <v>147</v>
      </c>
      <c r="E313" s="256" t="s">
        <v>1</v>
      </c>
      <c r="F313" s="257" t="s">
        <v>162</v>
      </c>
      <c r="G313" s="255"/>
      <c r="H313" s="258">
        <v>14</v>
      </c>
      <c r="I313" s="259"/>
      <c r="J313" s="255"/>
      <c r="K313" s="255"/>
      <c r="L313" s="260"/>
      <c r="M313" s="261"/>
      <c r="N313" s="262"/>
      <c r="O313" s="262"/>
      <c r="P313" s="262"/>
      <c r="Q313" s="262"/>
      <c r="R313" s="262"/>
      <c r="S313" s="262"/>
      <c r="T313" s="263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4" t="s">
        <v>147</v>
      </c>
      <c r="AU313" s="264" t="s">
        <v>85</v>
      </c>
      <c r="AV313" s="15" t="s">
        <v>137</v>
      </c>
      <c r="AW313" s="15" t="s">
        <v>31</v>
      </c>
      <c r="AX313" s="15" t="s">
        <v>83</v>
      </c>
      <c r="AY313" s="264" t="s">
        <v>131</v>
      </c>
    </row>
    <row r="314" s="12" customFormat="1" ht="22.8" customHeight="1">
      <c r="A314" s="12"/>
      <c r="B314" s="203"/>
      <c r="C314" s="204"/>
      <c r="D314" s="205" t="s">
        <v>74</v>
      </c>
      <c r="E314" s="217" t="s">
        <v>177</v>
      </c>
      <c r="F314" s="217" t="s">
        <v>324</v>
      </c>
      <c r="G314" s="204"/>
      <c r="H314" s="204"/>
      <c r="I314" s="207"/>
      <c r="J314" s="218">
        <f>BK314</f>
        <v>0</v>
      </c>
      <c r="K314" s="204"/>
      <c r="L314" s="209"/>
      <c r="M314" s="210"/>
      <c r="N314" s="211"/>
      <c r="O314" s="211"/>
      <c r="P314" s="212">
        <f>SUM(P315:P362)</f>
        <v>0</v>
      </c>
      <c r="Q314" s="211"/>
      <c r="R314" s="212">
        <f>SUM(R315:R362)</f>
        <v>8.7261099999999985</v>
      </c>
      <c r="S314" s="211"/>
      <c r="T314" s="213">
        <f>SUM(T315:T362)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4" t="s">
        <v>83</v>
      </c>
      <c r="AT314" s="215" t="s">
        <v>74</v>
      </c>
      <c r="AU314" s="215" t="s">
        <v>83</v>
      </c>
      <c r="AY314" s="214" t="s">
        <v>131</v>
      </c>
      <c r="BK314" s="216">
        <f>SUM(BK315:BK362)</f>
        <v>0</v>
      </c>
    </row>
    <row r="315" s="2" customFormat="1" ht="24.15" customHeight="1">
      <c r="A315" s="38"/>
      <c r="B315" s="39"/>
      <c r="C315" s="219" t="s">
        <v>325</v>
      </c>
      <c r="D315" s="219" t="s">
        <v>133</v>
      </c>
      <c r="E315" s="220" t="s">
        <v>326</v>
      </c>
      <c r="F315" s="221" t="s">
        <v>327</v>
      </c>
      <c r="G315" s="222" t="s">
        <v>245</v>
      </c>
      <c r="H315" s="223">
        <v>35</v>
      </c>
      <c r="I315" s="224"/>
      <c r="J315" s="223">
        <f>ROUND(I315*H315,2)</f>
        <v>0</v>
      </c>
      <c r="K315" s="225"/>
      <c r="L315" s="44"/>
      <c r="M315" s="226" t="s">
        <v>1</v>
      </c>
      <c r="N315" s="227" t="s">
        <v>40</v>
      </c>
      <c r="O315" s="91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137</v>
      </c>
      <c r="AT315" s="230" t="s">
        <v>133</v>
      </c>
      <c r="AU315" s="230" t="s">
        <v>85</v>
      </c>
      <c r="AY315" s="17" t="s">
        <v>131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83</v>
      </c>
      <c r="BK315" s="231">
        <f>ROUND(I315*H315,2)</f>
        <v>0</v>
      </c>
      <c r="BL315" s="17" t="s">
        <v>137</v>
      </c>
      <c r="BM315" s="230" t="s">
        <v>328</v>
      </c>
    </row>
    <row r="316" s="2" customFormat="1">
      <c r="A316" s="38"/>
      <c r="B316" s="39"/>
      <c r="C316" s="40"/>
      <c r="D316" s="234" t="s">
        <v>329</v>
      </c>
      <c r="E316" s="40"/>
      <c r="F316" s="275" t="s">
        <v>330</v>
      </c>
      <c r="G316" s="40"/>
      <c r="H316" s="40"/>
      <c r="I316" s="276"/>
      <c r="J316" s="40"/>
      <c r="K316" s="40"/>
      <c r="L316" s="44"/>
      <c r="M316" s="277"/>
      <c r="N316" s="278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329</v>
      </c>
      <c r="AU316" s="17" t="s">
        <v>85</v>
      </c>
    </row>
    <row r="317" s="13" customFormat="1">
      <c r="A317" s="13"/>
      <c r="B317" s="232"/>
      <c r="C317" s="233"/>
      <c r="D317" s="234" t="s">
        <v>147</v>
      </c>
      <c r="E317" s="235" t="s">
        <v>1</v>
      </c>
      <c r="F317" s="236" t="s">
        <v>154</v>
      </c>
      <c r="G317" s="233"/>
      <c r="H317" s="235" t="s">
        <v>1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147</v>
      </c>
      <c r="AU317" s="242" t="s">
        <v>85</v>
      </c>
      <c r="AV317" s="13" t="s">
        <v>83</v>
      </c>
      <c r="AW317" s="13" t="s">
        <v>31</v>
      </c>
      <c r="AX317" s="13" t="s">
        <v>75</v>
      </c>
      <c r="AY317" s="242" t="s">
        <v>131</v>
      </c>
    </row>
    <row r="318" s="14" customFormat="1">
      <c r="A318" s="14"/>
      <c r="B318" s="243"/>
      <c r="C318" s="244"/>
      <c r="D318" s="234" t="s">
        <v>147</v>
      </c>
      <c r="E318" s="245" t="s">
        <v>1</v>
      </c>
      <c r="F318" s="246" t="s">
        <v>225</v>
      </c>
      <c r="G318" s="244"/>
      <c r="H318" s="247">
        <v>15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147</v>
      </c>
      <c r="AU318" s="253" t="s">
        <v>85</v>
      </c>
      <c r="AV318" s="14" t="s">
        <v>85</v>
      </c>
      <c r="AW318" s="14" t="s">
        <v>31</v>
      </c>
      <c r="AX318" s="14" t="s">
        <v>75</v>
      </c>
      <c r="AY318" s="253" t="s">
        <v>131</v>
      </c>
    </row>
    <row r="319" s="13" customFormat="1">
      <c r="A319" s="13"/>
      <c r="B319" s="232"/>
      <c r="C319" s="233"/>
      <c r="D319" s="234" t="s">
        <v>147</v>
      </c>
      <c r="E319" s="235" t="s">
        <v>1</v>
      </c>
      <c r="F319" s="236" t="s">
        <v>156</v>
      </c>
      <c r="G319" s="233"/>
      <c r="H319" s="235" t="s">
        <v>1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147</v>
      </c>
      <c r="AU319" s="242" t="s">
        <v>85</v>
      </c>
      <c r="AV319" s="13" t="s">
        <v>83</v>
      </c>
      <c r="AW319" s="13" t="s">
        <v>31</v>
      </c>
      <c r="AX319" s="13" t="s">
        <v>75</v>
      </c>
      <c r="AY319" s="242" t="s">
        <v>131</v>
      </c>
    </row>
    <row r="320" s="14" customFormat="1">
      <c r="A320" s="14"/>
      <c r="B320" s="243"/>
      <c r="C320" s="244"/>
      <c r="D320" s="234" t="s">
        <v>147</v>
      </c>
      <c r="E320" s="245" t="s">
        <v>1</v>
      </c>
      <c r="F320" s="246" t="s">
        <v>163</v>
      </c>
      <c r="G320" s="244"/>
      <c r="H320" s="247">
        <v>5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147</v>
      </c>
      <c r="AU320" s="253" t="s">
        <v>85</v>
      </c>
      <c r="AV320" s="14" t="s">
        <v>85</v>
      </c>
      <c r="AW320" s="14" t="s">
        <v>31</v>
      </c>
      <c r="AX320" s="14" t="s">
        <v>75</v>
      </c>
      <c r="AY320" s="253" t="s">
        <v>131</v>
      </c>
    </row>
    <row r="321" s="13" customFormat="1">
      <c r="A321" s="13"/>
      <c r="B321" s="232"/>
      <c r="C321" s="233"/>
      <c r="D321" s="234" t="s">
        <v>147</v>
      </c>
      <c r="E321" s="235" t="s">
        <v>1</v>
      </c>
      <c r="F321" s="236" t="s">
        <v>160</v>
      </c>
      <c r="G321" s="233"/>
      <c r="H321" s="235" t="s">
        <v>1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147</v>
      </c>
      <c r="AU321" s="242" t="s">
        <v>85</v>
      </c>
      <c r="AV321" s="13" t="s">
        <v>83</v>
      </c>
      <c r="AW321" s="13" t="s">
        <v>31</v>
      </c>
      <c r="AX321" s="13" t="s">
        <v>75</v>
      </c>
      <c r="AY321" s="242" t="s">
        <v>131</v>
      </c>
    </row>
    <row r="322" s="14" customFormat="1">
      <c r="A322" s="14"/>
      <c r="B322" s="243"/>
      <c r="C322" s="244"/>
      <c r="D322" s="234" t="s">
        <v>147</v>
      </c>
      <c r="E322" s="245" t="s">
        <v>1</v>
      </c>
      <c r="F322" s="246" t="s">
        <v>225</v>
      </c>
      <c r="G322" s="244"/>
      <c r="H322" s="247">
        <v>15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147</v>
      </c>
      <c r="AU322" s="253" t="s">
        <v>85</v>
      </c>
      <c r="AV322" s="14" t="s">
        <v>85</v>
      </c>
      <c r="AW322" s="14" t="s">
        <v>31</v>
      </c>
      <c r="AX322" s="14" t="s">
        <v>75</v>
      </c>
      <c r="AY322" s="253" t="s">
        <v>131</v>
      </c>
    </row>
    <row r="323" s="15" customFormat="1">
      <c r="A323" s="15"/>
      <c r="B323" s="254"/>
      <c r="C323" s="255"/>
      <c r="D323" s="234" t="s">
        <v>147</v>
      </c>
      <c r="E323" s="256" t="s">
        <v>1</v>
      </c>
      <c r="F323" s="257" t="s">
        <v>162</v>
      </c>
      <c r="G323" s="255"/>
      <c r="H323" s="258">
        <v>35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4" t="s">
        <v>147</v>
      </c>
      <c r="AU323" s="264" t="s">
        <v>85</v>
      </c>
      <c r="AV323" s="15" t="s">
        <v>137</v>
      </c>
      <c r="AW323" s="15" t="s">
        <v>31</v>
      </c>
      <c r="AX323" s="15" t="s">
        <v>83</v>
      </c>
      <c r="AY323" s="264" t="s">
        <v>131</v>
      </c>
    </row>
    <row r="324" s="2" customFormat="1" ht="24.15" customHeight="1">
      <c r="A324" s="38"/>
      <c r="B324" s="39"/>
      <c r="C324" s="219" t="s">
        <v>331</v>
      </c>
      <c r="D324" s="219" t="s">
        <v>133</v>
      </c>
      <c r="E324" s="220" t="s">
        <v>332</v>
      </c>
      <c r="F324" s="221" t="s">
        <v>333</v>
      </c>
      <c r="G324" s="222" t="s">
        <v>245</v>
      </c>
      <c r="H324" s="223">
        <v>455</v>
      </c>
      <c r="I324" s="224"/>
      <c r="J324" s="223">
        <f>ROUND(I324*H324,2)</f>
        <v>0</v>
      </c>
      <c r="K324" s="225"/>
      <c r="L324" s="44"/>
      <c r="M324" s="226" t="s">
        <v>1</v>
      </c>
      <c r="N324" s="227" t="s">
        <v>40</v>
      </c>
      <c r="O324" s="91"/>
      <c r="P324" s="228">
        <f>O324*H324</f>
        <v>0</v>
      </c>
      <c r="Q324" s="228">
        <v>3.0000000000000001E-05</v>
      </c>
      <c r="R324" s="228">
        <f>Q324*H324</f>
        <v>0.013650000000000001</v>
      </c>
      <c r="S324" s="228">
        <v>0</v>
      </c>
      <c r="T324" s="229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0" t="s">
        <v>137</v>
      </c>
      <c r="AT324" s="230" t="s">
        <v>133</v>
      </c>
      <c r="AU324" s="230" t="s">
        <v>85</v>
      </c>
      <c r="AY324" s="17" t="s">
        <v>131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7" t="s">
        <v>83</v>
      </c>
      <c r="BK324" s="231">
        <f>ROUND(I324*H324,2)</f>
        <v>0</v>
      </c>
      <c r="BL324" s="17" t="s">
        <v>137</v>
      </c>
      <c r="BM324" s="230" t="s">
        <v>334</v>
      </c>
    </row>
    <row r="325" s="13" customFormat="1">
      <c r="A325" s="13"/>
      <c r="B325" s="232"/>
      <c r="C325" s="233"/>
      <c r="D325" s="234" t="s">
        <v>147</v>
      </c>
      <c r="E325" s="235" t="s">
        <v>1</v>
      </c>
      <c r="F325" s="236" t="s">
        <v>335</v>
      </c>
      <c r="G325" s="233"/>
      <c r="H325" s="235" t="s">
        <v>1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147</v>
      </c>
      <c r="AU325" s="242" t="s">
        <v>85</v>
      </c>
      <c r="AV325" s="13" t="s">
        <v>83</v>
      </c>
      <c r="AW325" s="13" t="s">
        <v>31</v>
      </c>
      <c r="AX325" s="13" t="s">
        <v>75</v>
      </c>
      <c r="AY325" s="242" t="s">
        <v>131</v>
      </c>
    </row>
    <row r="326" s="13" customFormat="1">
      <c r="A326" s="13"/>
      <c r="B326" s="232"/>
      <c r="C326" s="233"/>
      <c r="D326" s="234" t="s">
        <v>147</v>
      </c>
      <c r="E326" s="235" t="s">
        <v>1</v>
      </c>
      <c r="F326" s="236" t="s">
        <v>154</v>
      </c>
      <c r="G326" s="233"/>
      <c r="H326" s="235" t="s">
        <v>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147</v>
      </c>
      <c r="AU326" s="242" t="s">
        <v>85</v>
      </c>
      <c r="AV326" s="13" t="s">
        <v>83</v>
      </c>
      <c r="AW326" s="13" t="s">
        <v>31</v>
      </c>
      <c r="AX326" s="13" t="s">
        <v>75</v>
      </c>
      <c r="AY326" s="242" t="s">
        <v>131</v>
      </c>
    </row>
    <row r="327" s="14" customFormat="1">
      <c r="A327" s="14"/>
      <c r="B327" s="243"/>
      <c r="C327" s="244"/>
      <c r="D327" s="234" t="s">
        <v>147</v>
      </c>
      <c r="E327" s="245" t="s">
        <v>1</v>
      </c>
      <c r="F327" s="246" t="s">
        <v>336</v>
      </c>
      <c r="G327" s="244"/>
      <c r="H327" s="247">
        <v>295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147</v>
      </c>
      <c r="AU327" s="253" t="s">
        <v>85</v>
      </c>
      <c r="AV327" s="14" t="s">
        <v>85</v>
      </c>
      <c r="AW327" s="14" t="s">
        <v>31</v>
      </c>
      <c r="AX327" s="14" t="s">
        <v>75</v>
      </c>
      <c r="AY327" s="253" t="s">
        <v>131</v>
      </c>
    </row>
    <row r="328" s="13" customFormat="1">
      <c r="A328" s="13"/>
      <c r="B328" s="232"/>
      <c r="C328" s="233"/>
      <c r="D328" s="234" t="s">
        <v>147</v>
      </c>
      <c r="E328" s="235" t="s">
        <v>1</v>
      </c>
      <c r="F328" s="236" t="s">
        <v>156</v>
      </c>
      <c r="G328" s="233"/>
      <c r="H328" s="235" t="s">
        <v>1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147</v>
      </c>
      <c r="AU328" s="242" t="s">
        <v>85</v>
      </c>
      <c r="AV328" s="13" t="s">
        <v>83</v>
      </c>
      <c r="AW328" s="13" t="s">
        <v>31</v>
      </c>
      <c r="AX328" s="13" t="s">
        <v>75</v>
      </c>
      <c r="AY328" s="242" t="s">
        <v>131</v>
      </c>
    </row>
    <row r="329" s="14" customFormat="1">
      <c r="A329" s="14"/>
      <c r="B329" s="243"/>
      <c r="C329" s="244"/>
      <c r="D329" s="234" t="s">
        <v>147</v>
      </c>
      <c r="E329" s="245" t="s">
        <v>1</v>
      </c>
      <c r="F329" s="246" t="s">
        <v>337</v>
      </c>
      <c r="G329" s="244"/>
      <c r="H329" s="247">
        <v>145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147</v>
      </c>
      <c r="AU329" s="253" t="s">
        <v>85</v>
      </c>
      <c r="AV329" s="14" t="s">
        <v>85</v>
      </c>
      <c r="AW329" s="14" t="s">
        <v>31</v>
      </c>
      <c r="AX329" s="14" t="s">
        <v>75</v>
      </c>
      <c r="AY329" s="253" t="s">
        <v>131</v>
      </c>
    </row>
    <row r="330" s="13" customFormat="1">
      <c r="A330" s="13"/>
      <c r="B330" s="232"/>
      <c r="C330" s="233"/>
      <c r="D330" s="234" t="s">
        <v>147</v>
      </c>
      <c r="E330" s="235" t="s">
        <v>1</v>
      </c>
      <c r="F330" s="236" t="s">
        <v>158</v>
      </c>
      <c r="G330" s="233"/>
      <c r="H330" s="235" t="s">
        <v>1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147</v>
      </c>
      <c r="AU330" s="242" t="s">
        <v>85</v>
      </c>
      <c r="AV330" s="13" t="s">
        <v>83</v>
      </c>
      <c r="AW330" s="13" t="s">
        <v>31</v>
      </c>
      <c r="AX330" s="13" t="s">
        <v>75</v>
      </c>
      <c r="AY330" s="242" t="s">
        <v>131</v>
      </c>
    </row>
    <row r="331" s="14" customFormat="1">
      <c r="A331" s="14"/>
      <c r="B331" s="243"/>
      <c r="C331" s="244"/>
      <c r="D331" s="234" t="s">
        <v>147</v>
      </c>
      <c r="E331" s="245" t="s">
        <v>1</v>
      </c>
      <c r="F331" s="246" t="s">
        <v>173</v>
      </c>
      <c r="G331" s="244"/>
      <c r="H331" s="247">
        <v>7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147</v>
      </c>
      <c r="AU331" s="253" t="s">
        <v>85</v>
      </c>
      <c r="AV331" s="14" t="s">
        <v>85</v>
      </c>
      <c r="AW331" s="14" t="s">
        <v>31</v>
      </c>
      <c r="AX331" s="14" t="s">
        <v>75</v>
      </c>
      <c r="AY331" s="253" t="s">
        <v>131</v>
      </c>
    </row>
    <row r="332" s="13" customFormat="1">
      <c r="A332" s="13"/>
      <c r="B332" s="232"/>
      <c r="C332" s="233"/>
      <c r="D332" s="234" t="s">
        <v>147</v>
      </c>
      <c r="E332" s="235" t="s">
        <v>1</v>
      </c>
      <c r="F332" s="236" t="s">
        <v>160</v>
      </c>
      <c r="G332" s="233"/>
      <c r="H332" s="235" t="s">
        <v>1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147</v>
      </c>
      <c r="AU332" s="242" t="s">
        <v>85</v>
      </c>
      <c r="AV332" s="13" t="s">
        <v>83</v>
      </c>
      <c r="AW332" s="13" t="s">
        <v>31</v>
      </c>
      <c r="AX332" s="13" t="s">
        <v>75</v>
      </c>
      <c r="AY332" s="242" t="s">
        <v>131</v>
      </c>
    </row>
    <row r="333" s="14" customFormat="1">
      <c r="A333" s="14"/>
      <c r="B333" s="243"/>
      <c r="C333" s="244"/>
      <c r="D333" s="234" t="s">
        <v>147</v>
      </c>
      <c r="E333" s="245" t="s">
        <v>1</v>
      </c>
      <c r="F333" s="246" t="s">
        <v>177</v>
      </c>
      <c r="G333" s="244"/>
      <c r="H333" s="247">
        <v>8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147</v>
      </c>
      <c r="AU333" s="253" t="s">
        <v>85</v>
      </c>
      <c r="AV333" s="14" t="s">
        <v>85</v>
      </c>
      <c r="AW333" s="14" t="s">
        <v>31</v>
      </c>
      <c r="AX333" s="14" t="s">
        <v>75</v>
      </c>
      <c r="AY333" s="253" t="s">
        <v>131</v>
      </c>
    </row>
    <row r="334" s="15" customFormat="1">
      <c r="A334" s="15"/>
      <c r="B334" s="254"/>
      <c r="C334" s="255"/>
      <c r="D334" s="234" t="s">
        <v>147</v>
      </c>
      <c r="E334" s="256" t="s">
        <v>1</v>
      </c>
      <c r="F334" s="257" t="s">
        <v>162</v>
      </c>
      <c r="G334" s="255"/>
      <c r="H334" s="258">
        <v>455</v>
      </c>
      <c r="I334" s="259"/>
      <c r="J334" s="255"/>
      <c r="K334" s="255"/>
      <c r="L334" s="260"/>
      <c r="M334" s="261"/>
      <c r="N334" s="262"/>
      <c r="O334" s="262"/>
      <c r="P334" s="262"/>
      <c r="Q334" s="262"/>
      <c r="R334" s="262"/>
      <c r="S334" s="262"/>
      <c r="T334" s="263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4" t="s">
        <v>147</v>
      </c>
      <c r="AU334" s="264" t="s">
        <v>85</v>
      </c>
      <c r="AV334" s="15" t="s">
        <v>137</v>
      </c>
      <c r="AW334" s="15" t="s">
        <v>31</v>
      </c>
      <c r="AX334" s="15" t="s">
        <v>83</v>
      </c>
      <c r="AY334" s="264" t="s">
        <v>131</v>
      </c>
    </row>
    <row r="335" s="2" customFormat="1" ht="24.15" customHeight="1">
      <c r="A335" s="38"/>
      <c r="B335" s="39"/>
      <c r="C335" s="265" t="s">
        <v>338</v>
      </c>
      <c r="D335" s="265" t="s">
        <v>193</v>
      </c>
      <c r="E335" s="266" t="s">
        <v>339</v>
      </c>
      <c r="F335" s="267" t="s">
        <v>340</v>
      </c>
      <c r="G335" s="268" t="s">
        <v>245</v>
      </c>
      <c r="H335" s="269">
        <v>462</v>
      </c>
      <c r="I335" s="270"/>
      <c r="J335" s="269">
        <f>ROUND(I335*H335,2)</f>
        <v>0</v>
      </c>
      <c r="K335" s="271"/>
      <c r="L335" s="272"/>
      <c r="M335" s="273" t="s">
        <v>1</v>
      </c>
      <c r="N335" s="274" t="s">
        <v>40</v>
      </c>
      <c r="O335" s="91"/>
      <c r="P335" s="228">
        <f>O335*H335</f>
        <v>0</v>
      </c>
      <c r="Q335" s="228">
        <v>0.0088199999999999997</v>
      </c>
      <c r="R335" s="228">
        <f>Q335*H335</f>
        <v>4.07484</v>
      </c>
      <c r="S335" s="228">
        <v>0</v>
      </c>
      <c r="T335" s="229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0" t="s">
        <v>177</v>
      </c>
      <c r="AT335" s="230" t="s">
        <v>193</v>
      </c>
      <c r="AU335" s="230" t="s">
        <v>85</v>
      </c>
      <c r="AY335" s="17" t="s">
        <v>131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7" t="s">
        <v>83</v>
      </c>
      <c r="BK335" s="231">
        <f>ROUND(I335*H335,2)</f>
        <v>0</v>
      </c>
      <c r="BL335" s="17" t="s">
        <v>137</v>
      </c>
      <c r="BM335" s="230" t="s">
        <v>341</v>
      </c>
    </row>
    <row r="336" s="14" customFormat="1">
      <c r="A336" s="14"/>
      <c r="B336" s="243"/>
      <c r="C336" s="244"/>
      <c r="D336" s="234" t="s">
        <v>147</v>
      </c>
      <c r="E336" s="245" t="s">
        <v>1</v>
      </c>
      <c r="F336" s="246" t="s">
        <v>342</v>
      </c>
      <c r="G336" s="244"/>
      <c r="H336" s="247">
        <v>462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147</v>
      </c>
      <c r="AU336" s="253" t="s">
        <v>85</v>
      </c>
      <c r="AV336" s="14" t="s">
        <v>85</v>
      </c>
      <c r="AW336" s="14" t="s">
        <v>31</v>
      </c>
      <c r="AX336" s="14" t="s">
        <v>83</v>
      </c>
      <c r="AY336" s="253" t="s">
        <v>131</v>
      </c>
    </row>
    <row r="337" s="2" customFormat="1" ht="24.15" customHeight="1">
      <c r="A337" s="38"/>
      <c r="B337" s="39"/>
      <c r="C337" s="219" t="s">
        <v>343</v>
      </c>
      <c r="D337" s="219" t="s">
        <v>133</v>
      </c>
      <c r="E337" s="220" t="s">
        <v>344</v>
      </c>
      <c r="F337" s="221" t="s">
        <v>345</v>
      </c>
      <c r="G337" s="222" t="s">
        <v>136</v>
      </c>
      <c r="H337" s="223">
        <v>17</v>
      </c>
      <c r="I337" s="224"/>
      <c r="J337" s="223">
        <f>ROUND(I337*H337,2)</f>
        <v>0</v>
      </c>
      <c r="K337" s="225"/>
      <c r="L337" s="44"/>
      <c r="M337" s="226" t="s">
        <v>1</v>
      </c>
      <c r="N337" s="227" t="s">
        <v>40</v>
      </c>
      <c r="O337" s="91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0" t="s">
        <v>137</v>
      </c>
      <c r="AT337" s="230" t="s">
        <v>133</v>
      </c>
      <c r="AU337" s="230" t="s">
        <v>85</v>
      </c>
      <c r="AY337" s="17" t="s">
        <v>131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7" t="s">
        <v>83</v>
      </c>
      <c r="BK337" s="231">
        <f>ROUND(I337*H337,2)</f>
        <v>0</v>
      </c>
      <c r="BL337" s="17" t="s">
        <v>137</v>
      </c>
      <c r="BM337" s="230" t="s">
        <v>346</v>
      </c>
    </row>
    <row r="338" s="13" customFormat="1">
      <c r="A338" s="13"/>
      <c r="B338" s="232"/>
      <c r="C338" s="233"/>
      <c r="D338" s="234" t="s">
        <v>147</v>
      </c>
      <c r="E338" s="235" t="s">
        <v>1</v>
      </c>
      <c r="F338" s="236" t="s">
        <v>154</v>
      </c>
      <c r="G338" s="233"/>
      <c r="H338" s="235" t="s">
        <v>1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147</v>
      </c>
      <c r="AU338" s="242" t="s">
        <v>85</v>
      </c>
      <c r="AV338" s="13" t="s">
        <v>83</v>
      </c>
      <c r="AW338" s="13" t="s">
        <v>31</v>
      </c>
      <c r="AX338" s="13" t="s">
        <v>75</v>
      </c>
      <c r="AY338" s="242" t="s">
        <v>131</v>
      </c>
    </row>
    <row r="339" s="14" customFormat="1">
      <c r="A339" s="14"/>
      <c r="B339" s="243"/>
      <c r="C339" s="244"/>
      <c r="D339" s="234" t="s">
        <v>147</v>
      </c>
      <c r="E339" s="245" t="s">
        <v>1</v>
      </c>
      <c r="F339" s="246" t="s">
        <v>177</v>
      </c>
      <c r="G339" s="244"/>
      <c r="H339" s="247">
        <v>8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147</v>
      </c>
      <c r="AU339" s="253" t="s">
        <v>85</v>
      </c>
      <c r="AV339" s="14" t="s">
        <v>85</v>
      </c>
      <c r="AW339" s="14" t="s">
        <v>31</v>
      </c>
      <c r="AX339" s="14" t="s">
        <v>75</v>
      </c>
      <c r="AY339" s="253" t="s">
        <v>131</v>
      </c>
    </row>
    <row r="340" s="13" customFormat="1">
      <c r="A340" s="13"/>
      <c r="B340" s="232"/>
      <c r="C340" s="233"/>
      <c r="D340" s="234" t="s">
        <v>147</v>
      </c>
      <c r="E340" s="235" t="s">
        <v>1</v>
      </c>
      <c r="F340" s="236" t="s">
        <v>156</v>
      </c>
      <c r="G340" s="233"/>
      <c r="H340" s="235" t="s">
        <v>1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147</v>
      </c>
      <c r="AU340" s="242" t="s">
        <v>85</v>
      </c>
      <c r="AV340" s="13" t="s">
        <v>83</v>
      </c>
      <c r="AW340" s="13" t="s">
        <v>31</v>
      </c>
      <c r="AX340" s="13" t="s">
        <v>75</v>
      </c>
      <c r="AY340" s="242" t="s">
        <v>131</v>
      </c>
    </row>
    <row r="341" s="14" customFormat="1">
      <c r="A341" s="14"/>
      <c r="B341" s="243"/>
      <c r="C341" s="244"/>
      <c r="D341" s="234" t="s">
        <v>147</v>
      </c>
      <c r="E341" s="245" t="s">
        <v>1</v>
      </c>
      <c r="F341" s="246" t="s">
        <v>142</v>
      </c>
      <c r="G341" s="244"/>
      <c r="H341" s="247">
        <v>3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147</v>
      </c>
      <c r="AU341" s="253" t="s">
        <v>85</v>
      </c>
      <c r="AV341" s="14" t="s">
        <v>85</v>
      </c>
      <c r="AW341" s="14" t="s">
        <v>31</v>
      </c>
      <c r="AX341" s="14" t="s">
        <v>75</v>
      </c>
      <c r="AY341" s="253" t="s">
        <v>131</v>
      </c>
    </row>
    <row r="342" s="13" customFormat="1">
      <c r="A342" s="13"/>
      <c r="B342" s="232"/>
      <c r="C342" s="233"/>
      <c r="D342" s="234" t="s">
        <v>147</v>
      </c>
      <c r="E342" s="235" t="s">
        <v>1</v>
      </c>
      <c r="F342" s="236" t="s">
        <v>160</v>
      </c>
      <c r="G342" s="233"/>
      <c r="H342" s="235" t="s">
        <v>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147</v>
      </c>
      <c r="AU342" s="242" t="s">
        <v>85</v>
      </c>
      <c r="AV342" s="13" t="s">
        <v>83</v>
      </c>
      <c r="AW342" s="13" t="s">
        <v>31</v>
      </c>
      <c r="AX342" s="13" t="s">
        <v>75</v>
      </c>
      <c r="AY342" s="242" t="s">
        <v>131</v>
      </c>
    </row>
    <row r="343" s="14" customFormat="1">
      <c r="A343" s="14"/>
      <c r="B343" s="243"/>
      <c r="C343" s="244"/>
      <c r="D343" s="234" t="s">
        <v>147</v>
      </c>
      <c r="E343" s="245" t="s">
        <v>1</v>
      </c>
      <c r="F343" s="246" t="s">
        <v>167</v>
      </c>
      <c r="G343" s="244"/>
      <c r="H343" s="247">
        <v>6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147</v>
      </c>
      <c r="AU343" s="253" t="s">
        <v>85</v>
      </c>
      <c r="AV343" s="14" t="s">
        <v>85</v>
      </c>
      <c r="AW343" s="14" t="s">
        <v>31</v>
      </c>
      <c r="AX343" s="14" t="s">
        <v>75</v>
      </c>
      <c r="AY343" s="253" t="s">
        <v>131</v>
      </c>
    </row>
    <row r="344" s="15" customFormat="1">
      <c r="A344" s="15"/>
      <c r="B344" s="254"/>
      <c r="C344" s="255"/>
      <c r="D344" s="234" t="s">
        <v>147</v>
      </c>
      <c r="E344" s="256" t="s">
        <v>1</v>
      </c>
      <c r="F344" s="257" t="s">
        <v>162</v>
      </c>
      <c r="G344" s="255"/>
      <c r="H344" s="258">
        <v>17</v>
      </c>
      <c r="I344" s="259"/>
      <c r="J344" s="255"/>
      <c r="K344" s="255"/>
      <c r="L344" s="260"/>
      <c r="M344" s="261"/>
      <c r="N344" s="262"/>
      <c r="O344" s="262"/>
      <c r="P344" s="262"/>
      <c r="Q344" s="262"/>
      <c r="R344" s="262"/>
      <c r="S344" s="262"/>
      <c r="T344" s="263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4" t="s">
        <v>147</v>
      </c>
      <c r="AU344" s="264" t="s">
        <v>85</v>
      </c>
      <c r="AV344" s="15" t="s">
        <v>137</v>
      </c>
      <c r="AW344" s="15" t="s">
        <v>31</v>
      </c>
      <c r="AX344" s="15" t="s">
        <v>83</v>
      </c>
      <c r="AY344" s="264" t="s">
        <v>131</v>
      </c>
    </row>
    <row r="345" s="2" customFormat="1" ht="24.15" customHeight="1">
      <c r="A345" s="38"/>
      <c r="B345" s="39"/>
      <c r="C345" s="219" t="s">
        <v>347</v>
      </c>
      <c r="D345" s="219" t="s">
        <v>133</v>
      </c>
      <c r="E345" s="220" t="s">
        <v>348</v>
      </c>
      <c r="F345" s="221" t="s">
        <v>349</v>
      </c>
      <c r="G345" s="222" t="s">
        <v>136</v>
      </c>
      <c r="H345" s="223">
        <v>10</v>
      </c>
      <c r="I345" s="224"/>
      <c r="J345" s="223">
        <f>ROUND(I345*H345,2)</f>
        <v>0</v>
      </c>
      <c r="K345" s="225"/>
      <c r="L345" s="44"/>
      <c r="M345" s="226" t="s">
        <v>1</v>
      </c>
      <c r="N345" s="227" t="s">
        <v>40</v>
      </c>
      <c r="O345" s="91"/>
      <c r="P345" s="228">
        <f>O345*H345</f>
        <v>0</v>
      </c>
      <c r="Q345" s="228">
        <v>0.10546999999999999</v>
      </c>
      <c r="R345" s="228">
        <f>Q345*H345</f>
        <v>1.0547</v>
      </c>
      <c r="S345" s="228">
        <v>0</v>
      </c>
      <c r="T345" s="229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0" t="s">
        <v>137</v>
      </c>
      <c r="AT345" s="230" t="s">
        <v>133</v>
      </c>
      <c r="AU345" s="230" t="s">
        <v>85</v>
      </c>
      <c r="AY345" s="17" t="s">
        <v>131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7" t="s">
        <v>83</v>
      </c>
      <c r="BK345" s="231">
        <f>ROUND(I345*H345,2)</f>
        <v>0</v>
      </c>
      <c r="BL345" s="17" t="s">
        <v>137</v>
      </c>
      <c r="BM345" s="230" t="s">
        <v>350</v>
      </c>
    </row>
    <row r="346" s="13" customFormat="1">
      <c r="A346" s="13"/>
      <c r="B346" s="232"/>
      <c r="C346" s="233"/>
      <c r="D346" s="234" t="s">
        <v>147</v>
      </c>
      <c r="E346" s="235" t="s">
        <v>1</v>
      </c>
      <c r="F346" s="236" t="s">
        <v>154</v>
      </c>
      <c r="G346" s="233"/>
      <c r="H346" s="235" t="s">
        <v>1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147</v>
      </c>
      <c r="AU346" s="242" t="s">
        <v>85</v>
      </c>
      <c r="AV346" s="13" t="s">
        <v>83</v>
      </c>
      <c r="AW346" s="13" t="s">
        <v>31</v>
      </c>
      <c r="AX346" s="13" t="s">
        <v>75</v>
      </c>
      <c r="AY346" s="242" t="s">
        <v>131</v>
      </c>
    </row>
    <row r="347" s="14" customFormat="1">
      <c r="A347" s="14"/>
      <c r="B347" s="243"/>
      <c r="C347" s="244"/>
      <c r="D347" s="234" t="s">
        <v>147</v>
      </c>
      <c r="E347" s="245" t="s">
        <v>1</v>
      </c>
      <c r="F347" s="246" t="s">
        <v>167</v>
      </c>
      <c r="G347" s="244"/>
      <c r="H347" s="247">
        <v>6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147</v>
      </c>
      <c r="AU347" s="253" t="s">
        <v>85</v>
      </c>
      <c r="AV347" s="14" t="s">
        <v>85</v>
      </c>
      <c r="AW347" s="14" t="s">
        <v>31</v>
      </c>
      <c r="AX347" s="14" t="s">
        <v>75</v>
      </c>
      <c r="AY347" s="253" t="s">
        <v>131</v>
      </c>
    </row>
    <row r="348" s="13" customFormat="1">
      <c r="A348" s="13"/>
      <c r="B348" s="232"/>
      <c r="C348" s="233"/>
      <c r="D348" s="234" t="s">
        <v>147</v>
      </c>
      <c r="E348" s="235" t="s">
        <v>1</v>
      </c>
      <c r="F348" s="236" t="s">
        <v>156</v>
      </c>
      <c r="G348" s="233"/>
      <c r="H348" s="235" t="s">
        <v>1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147</v>
      </c>
      <c r="AU348" s="242" t="s">
        <v>85</v>
      </c>
      <c r="AV348" s="13" t="s">
        <v>83</v>
      </c>
      <c r="AW348" s="13" t="s">
        <v>31</v>
      </c>
      <c r="AX348" s="13" t="s">
        <v>75</v>
      </c>
      <c r="AY348" s="242" t="s">
        <v>131</v>
      </c>
    </row>
    <row r="349" s="14" customFormat="1">
      <c r="A349" s="14"/>
      <c r="B349" s="243"/>
      <c r="C349" s="244"/>
      <c r="D349" s="234" t="s">
        <v>147</v>
      </c>
      <c r="E349" s="245" t="s">
        <v>1</v>
      </c>
      <c r="F349" s="246" t="s">
        <v>137</v>
      </c>
      <c r="G349" s="244"/>
      <c r="H349" s="247">
        <v>4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147</v>
      </c>
      <c r="AU349" s="253" t="s">
        <v>85</v>
      </c>
      <c r="AV349" s="14" t="s">
        <v>85</v>
      </c>
      <c r="AW349" s="14" t="s">
        <v>31</v>
      </c>
      <c r="AX349" s="14" t="s">
        <v>75</v>
      </c>
      <c r="AY349" s="253" t="s">
        <v>131</v>
      </c>
    </row>
    <row r="350" s="15" customFormat="1">
      <c r="A350" s="15"/>
      <c r="B350" s="254"/>
      <c r="C350" s="255"/>
      <c r="D350" s="234" t="s">
        <v>147</v>
      </c>
      <c r="E350" s="256" t="s">
        <v>1</v>
      </c>
      <c r="F350" s="257" t="s">
        <v>162</v>
      </c>
      <c r="G350" s="255"/>
      <c r="H350" s="258">
        <v>10</v>
      </c>
      <c r="I350" s="259"/>
      <c r="J350" s="255"/>
      <c r="K350" s="255"/>
      <c r="L350" s="260"/>
      <c r="M350" s="261"/>
      <c r="N350" s="262"/>
      <c r="O350" s="262"/>
      <c r="P350" s="262"/>
      <c r="Q350" s="262"/>
      <c r="R350" s="262"/>
      <c r="S350" s="262"/>
      <c r="T350" s="263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4" t="s">
        <v>147</v>
      </c>
      <c r="AU350" s="264" t="s">
        <v>85</v>
      </c>
      <c r="AV350" s="15" t="s">
        <v>137</v>
      </c>
      <c r="AW350" s="15" t="s">
        <v>31</v>
      </c>
      <c r="AX350" s="15" t="s">
        <v>83</v>
      </c>
      <c r="AY350" s="264" t="s">
        <v>131</v>
      </c>
    </row>
    <row r="351" s="2" customFormat="1" ht="24.15" customHeight="1">
      <c r="A351" s="38"/>
      <c r="B351" s="39"/>
      <c r="C351" s="219" t="s">
        <v>351</v>
      </c>
      <c r="D351" s="219" t="s">
        <v>133</v>
      </c>
      <c r="E351" s="220" t="s">
        <v>352</v>
      </c>
      <c r="F351" s="221" t="s">
        <v>353</v>
      </c>
      <c r="G351" s="222" t="s">
        <v>136</v>
      </c>
      <c r="H351" s="223">
        <v>1</v>
      </c>
      <c r="I351" s="224"/>
      <c r="J351" s="223">
        <f>ROUND(I351*H351,2)</f>
        <v>0</v>
      </c>
      <c r="K351" s="225"/>
      <c r="L351" s="44"/>
      <c r="M351" s="226" t="s">
        <v>1</v>
      </c>
      <c r="N351" s="227" t="s">
        <v>40</v>
      </c>
      <c r="O351" s="91"/>
      <c r="P351" s="228">
        <f>O351*H351</f>
        <v>0</v>
      </c>
      <c r="Q351" s="228">
        <v>0.1056</v>
      </c>
      <c r="R351" s="228">
        <f>Q351*H351</f>
        <v>0.1056</v>
      </c>
      <c r="S351" s="228">
        <v>0</v>
      </c>
      <c r="T351" s="229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0" t="s">
        <v>137</v>
      </c>
      <c r="AT351" s="230" t="s">
        <v>133</v>
      </c>
      <c r="AU351" s="230" t="s">
        <v>85</v>
      </c>
      <c r="AY351" s="17" t="s">
        <v>131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7" t="s">
        <v>83</v>
      </c>
      <c r="BK351" s="231">
        <f>ROUND(I351*H351,2)</f>
        <v>0</v>
      </c>
      <c r="BL351" s="17" t="s">
        <v>137</v>
      </c>
      <c r="BM351" s="230" t="s">
        <v>354</v>
      </c>
    </row>
    <row r="352" s="13" customFormat="1">
      <c r="A352" s="13"/>
      <c r="B352" s="232"/>
      <c r="C352" s="233"/>
      <c r="D352" s="234" t="s">
        <v>147</v>
      </c>
      <c r="E352" s="235" t="s">
        <v>1</v>
      </c>
      <c r="F352" s="236" t="s">
        <v>154</v>
      </c>
      <c r="G352" s="233"/>
      <c r="H352" s="235" t="s">
        <v>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147</v>
      </c>
      <c r="AU352" s="242" t="s">
        <v>85</v>
      </c>
      <c r="AV352" s="13" t="s">
        <v>83</v>
      </c>
      <c r="AW352" s="13" t="s">
        <v>31</v>
      </c>
      <c r="AX352" s="13" t="s">
        <v>75</v>
      </c>
      <c r="AY352" s="242" t="s">
        <v>131</v>
      </c>
    </row>
    <row r="353" s="14" customFormat="1">
      <c r="A353" s="14"/>
      <c r="B353" s="243"/>
      <c r="C353" s="244"/>
      <c r="D353" s="234" t="s">
        <v>147</v>
      </c>
      <c r="E353" s="245" t="s">
        <v>1</v>
      </c>
      <c r="F353" s="246" t="s">
        <v>83</v>
      </c>
      <c r="G353" s="244"/>
      <c r="H353" s="247">
        <v>1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147</v>
      </c>
      <c r="AU353" s="253" t="s">
        <v>85</v>
      </c>
      <c r="AV353" s="14" t="s">
        <v>85</v>
      </c>
      <c r="AW353" s="14" t="s">
        <v>31</v>
      </c>
      <c r="AX353" s="14" t="s">
        <v>83</v>
      </c>
      <c r="AY353" s="253" t="s">
        <v>131</v>
      </c>
    </row>
    <row r="354" s="2" customFormat="1" ht="24.15" customHeight="1">
      <c r="A354" s="38"/>
      <c r="B354" s="39"/>
      <c r="C354" s="219" t="s">
        <v>355</v>
      </c>
      <c r="D354" s="219" t="s">
        <v>133</v>
      </c>
      <c r="E354" s="220" t="s">
        <v>356</v>
      </c>
      <c r="F354" s="221" t="s">
        <v>357</v>
      </c>
      <c r="G354" s="222" t="s">
        <v>136</v>
      </c>
      <c r="H354" s="223">
        <v>11</v>
      </c>
      <c r="I354" s="224"/>
      <c r="J354" s="223">
        <f>ROUND(I354*H354,2)</f>
        <v>0</v>
      </c>
      <c r="K354" s="225"/>
      <c r="L354" s="44"/>
      <c r="M354" s="226" t="s">
        <v>1</v>
      </c>
      <c r="N354" s="227" t="s">
        <v>40</v>
      </c>
      <c r="O354" s="91"/>
      <c r="P354" s="228">
        <f>O354*H354</f>
        <v>0</v>
      </c>
      <c r="Q354" s="228">
        <v>0.012120000000000001</v>
      </c>
      <c r="R354" s="228">
        <f>Q354*H354</f>
        <v>0.13331999999999999</v>
      </c>
      <c r="S354" s="228">
        <v>0</v>
      </c>
      <c r="T354" s="229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0" t="s">
        <v>137</v>
      </c>
      <c r="AT354" s="230" t="s">
        <v>133</v>
      </c>
      <c r="AU354" s="230" t="s">
        <v>85</v>
      </c>
      <c r="AY354" s="17" t="s">
        <v>131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7" t="s">
        <v>83</v>
      </c>
      <c r="BK354" s="231">
        <f>ROUND(I354*H354,2)</f>
        <v>0</v>
      </c>
      <c r="BL354" s="17" t="s">
        <v>137</v>
      </c>
      <c r="BM354" s="230" t="s">
        <v>358</v>
      </c>
    </row>
    <row r="355" s="14" customFormat="1">
      <c r="A355" s="14"/>
      <c r="B355" s="243"/>
      <c r="C355" s="244"/>
      <c r="D355" s="234" t="s">
        <v>147</v>
      </c>
      <c r="E355" s="245" t="s">
        <v>1</v>
      </c>
      <c r="F355" s="246" t="s">
        <v>359</v>
      </c>
      <c r="G355" s="244"/>
      <c r="H355" s="247">
        <v>11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147</v>
      </c>
      <c r="AU355" s="253" t="s">
        <v>85</v>
      </c>
      <c r="AV355" s="14" t="s">
        <v>85</v>
      </c>
      <c r="AW355" s="14" t="s">
        <v>31</v>
      </c>
      <c r="AX355" s="14" t="s">
        <v>83</v>
      </c>
      <c r="AY355" s="253" t="s">
        <v>131</v>
      </c>
    </row>
    <row r="356" s="2" customFormat="1" ht="24.15" customHeight="1">
      <c r="A356" s="38"/>
      <c r="B356" s="39"/>
      <c r="C356" s="219" t="s">
        <v>360</v>
      </c>
      <c r="D356" s="219" t="s">
        <v>133</v>
      </c>
      <c r="E356" s="220" t="s">
        <v>361</v>
      </c>
      <c r="F356" s="221" t="s">
        <v>362</v>
      </c>
      <c r="G356" s="222" t="s">
        <v>136</v>
      </c>
      <c r="H356" s="223">
        <v>11</v>
      </c>
      <c r="I356" s="224"/>
      <c r="J356" s="223">
        <f>ROUND(I356*H356,2)</f>
        <v>0</v>
      </c>
      <c r="K356" s="225"/>
      <c r="L356" s="44"/>
      <c r="M356" s="226" t="s">
        <v>1</v>
      </c>
      <c r="N356" s="227" t="s">
        <v>40</v>
      </c>
      <c r="O356" s="91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137</v>
      </c>
      <c r="AT356" s="230" t="s">
        <v>133</v>
      </c>
      <c r="AU356" s="230" t="s">
        <v>85</v>
      </c>
      <c r="AY356" s="17" t="s">
        <v>131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83</v>
      </c>
      <c r="BK356" s="231">
        <f>ROUND(I356*H356,2)</f>
        <v>0</v>
      </c>
      <c r="BL356" s="17" t="s">
        <v>137</v>
      </c>
      <c r="BM356" s="230" t="s">
        <v>363</v>
      </c>
    </row>
    <row r="357" s="2" customFormat="1" ht="33" customHeight="1">
      <c r="A357" s="38"/>
      <c r="B357" s="39"/>
      <c r="C357" s="219" t="s">
        <v>364</v>
      </c>
      <c r="D357" s="219" t="s">
        <v>133</v>
      </c>
      <c r="E357" s="220" t="s">
        <v>365</v>
      </c>
      <c r="F357" s="221" t="s">
        <v>366</v>
      </c>
      <c r="G357" s="222" t="s">
        <v>136</v>
      </c>
      <c r="H357" s="223">
        <v>11</v>
      </c>
      <c r="I357" s="224"/>
      <c r="J357" s="223">
        <f>ROUND(I357*H357,2)</f>
        <v>0</v>
      </c>
      <c r="K357" s="225"/>
      <c r="L357" s="44"/>
      <c r="M357" s="226" t="s">
        <v>1</v>
      </c>
      <c r="N357" s="227" t="s">
        <v>40</v>
      </c>
      <c r="O357" s="91"/>
      <c r="P357" s="228">
        <f>O357*H357</f>
        <v>0</v>
      </c>
      <c r="Q357" s="228">
        <v>0.30399999999999999</v>
      </c>
      <c r="R357" s="228">
        <f>Q357*H357</f>
        <v>3.3439999999999999</v>
      </c>
      <c r="S357" s="228">
        <v>0</v>
      </c>
      <c r="T357" s="229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0" t="s">
        <v>137</v>
      </c>
      <c r="AT357" s="230" t="s">
        <v>133</v>
      </c>
      <c r="AU357" s="230" t="s">
        <v>85</v>
      </c>
      <c r="AY357" s="17" t="s">
        <v>131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7" t="s">
        <v>83</v>
      </c>
      <c r="BK357" s="231">
        <f>ROUND(I357*H357,2)</f>
        <v>0</v>
      </c>
      <c r="BL357" s="17" t="s">
        <v>137</v>
      </c>
      <c r="BM357" s="230" t="s">
        <v>367</v>
      </c>
    </row>
    <row r="358" s="13" customFormat="1">
      <c r="A358" s="13"/>
      <c r="B358" s="232"/>
      <c r="C358" s="233"/>
      <c r="D358" s="234" t="s">
        <v>147</v>
      </c>
      <c r="E358" s="235" t="s">
        <v>1</v>
      </c>
      <c r="F358" s="236" t="s">
        <v>154</v>
      </c>
      <c r="G358" s="233"/>
      <c r="H358" s="235" t="s">
        <v>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147</v>
      </c>
      <c r="AU358" s="242" t="s">
        <v>85</v>
      </c>
      <c r="AV358" s="13" t="s">
        <v>83</v>
      </c>
      <c r="AW358" s="13" t="s">
        <v>31</v>
      </c>
      <c r="AX358" s="13" t="s">
        <v>75</v>
      </c>
      <c r="AY358" s="242" t="s">
        <v>131</v>
      </c>
    </row>
    <row r="359" s="14" customFormat="1">
      <c r="A359" s="14"/>
      <c r="B359" s="243"/>
      <c r="C359" s="244"/>
      <c r="D359" s="234" t="s">
        <v>147</v>
      </c>
      <c r="E359" s="245" t="s">
        <v>1</v>
      </c>
      <c r="F359" s="246" t="s">
        <v>173</v>
      </c>
      <c r="G359" s="244"/>
      <c r="H359" s="247">
        <v>7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147</v>
      </c>
      <c r="AU359" s="253" t="s">
        <v>85</v>
      </c>
      <c r="AV359" s="14" t="s">
        <v>85</v>
      </c>
      <c r="AW359" s="14" t="s">
        <v>31</v>
      </c>
      <c r="AX359" s="14" t="s">
        <v>75</v>
      </c>
      <c r="AY359" s="253" t="s">
        <v>131</v>
      </c>
    </row>
    <row r="360" s="13" customFormat="1">
      <c r="A360" s="13"/>
      <c r="B360" s="232"/>
      <c r="C360" s="233"/>
      <c r="D360" s="234" t="s">
        <v>147</v>
      </c>
      <c r="E360" s="235" t="s">
        <v>1</v>
      </c>
      <c r="F360" s="236" t="s">
        <v>156</v>
      </c>
      <c r="G360" s="233"/>
      <c r="H360" s="235" t="s">
        <v>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147</v>
      </c>
      <c r="AU360" s="242" t="s">
        <v>85</v>
      </c>
      <c r="AV360" s="13" t="s">
        <v>83</v>
      </c>
      <c r="AW360" s="13" t="s">
        <v>31</v>
      </c>
      <c r="AX360" s="13" t="s">
        <v>75</v>
      </c>
      <c r="AY360" s="242" t="s">
        <v>131</v>
      </c>
    </row>
    <row r="361" s="14" customFormat="1">
      <c r="A361" s="14"/>
      <c r="B361" s="243"/>
      <c r="C361" s="244"/>
      <c r="D361" s="234" t="s">
        <v>147</v>
      </c>
      <c r="E361" s="245" t="s">
        <v>1</v>
      </c>
      <c r="F361" s="246" t="s">
        <v>137</v>
      </c>
      <c r="G361" s="244"/>
      <c r="H361" s="247">
        <v>4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147</v>
      </c>
      <c r="AU361" s="253" t="s">
        <v>85</v>
      </c>
      <c r="AV361" s="14" t="s">
        <v>85</v>
      </c>
      <c r="AW361" s="14" t="s">
        <v>31</v>
      </c>
      <c r="AX361" s="14" t="s">
        <v>75</v>
      </c>
      <c r="AY361" s="253" t="s">
        <v>131</v>
      </c>
    </row>
    <row r="362" s="15" customFormat="1">
      <c r="A362" s="15"/>
      <c r="B362" s="254"/>
      <c r="C362" s="255"/>
      <c r="D362" s="234" t="s">
        <v>147</v>
      </c>
      <c r="E362" s="256" t="s">
        <v>1</v>
      </c>
      <c r="F362" s="257" t="s">
        <v>162</v>
      </c>
      <c r="G362" s="255"/>
      <c r="H362" s="258">
        <v>11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4" t="s">
        <v>147</v>
      </c>
      <c r="AU362" s="264" t="s">
        <v>85</v>
      </c>
      <c r="AV362" s="15" t="s">
        <v>137</v>
      </c>
      <c r="AW362" s="15" t="s">
        <v>31</v>
      </c>
      <c r="AX362" s="15" t="s">
        <v>83</v>
      </c>
      <c r="AY362" s="264" t="s">
        <v>131</v>
      </c>
    </row>
    <row r="363" s="12" customFormat="1" ht="22.8" customHeight="1">
      <c r="A363" s="12"/>
      <c r="B363" s="203"/>
      <c r="C363" s="204"/>
      <c r="D363" s="205" t="s">
        <v>74</v>
      </c>
      <c r="E363" s="217" t="s">
        <v>368</v>
      </c>
      <c r="F363" s="217" t="s">
        <v>369</v>
      </c>
      <c r="G363" s="204"/>
      <c r="H363" s="204"/>
      <c r="I363" s="207"/>
      <c r="J363" s="218">
        <f>BK363</f>
        <v>0</v>
      </c>
      <c r="K363" s="204"/>
      <c r="L363" s="209"/>
      <c r="M363" s="210"/>
      <c r="N363" s="211"/>
      <c r="O363" s="211"/>
      <c r="P363" s="212">
        <f>SUM(P364:P418)</f>
        <v>0</v>
      </c>
      <c r="Q363" s="211"/>
      <c r="R363" s="212">
        <f>SUM(R364:R418)</f>
        <v>587.55911000000015</v>
      </c>
      <c r="S363" s="211"/>
      <c r="T363" s="213">
        <f>SUM(T364:T418)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4" t="s">
        <v>83</v>
      </c>
      <c r="AT363" s="215" t="s">
        <v>74</v>
      </c>
      <c r="AU363" s="215" t="s">
        <v>83</v>
      </c>
      <c r="AY363" s="214" t="s">
        <v>131</v>
      </c>
      <c r="BK363" s="216">
        <f>SUM(BK364:BK418)</f>
        <v>0</v>
      </c>
    </row>
    <row r="364" s="2" customFormat="1" ht="24.15" customHeight="1">
      <c r="A364" s="38"/>
      <c r="B364" s="39"/>
      <c r="C364" s="219" t="s">
        <v>370</v>
      </c>
      <c r="D364" s="219" t="s">
        <v>133</v>
      </c>
      <c r="E364" s="220" t="s">
        <v>371</v>
      </c>
      <c r="F364" s="221" t="s">
        <v>372</v>
      </c>
      <c r="G364" s="222" t="s">
        <v>245</v>
      </c>
      <c r="H364" s="223">
        <v>735</v>
      </c>
      <c r="I364" s="224"/>
      <c r="J364" s="223">
        <f>ROUND(I364*H364,2)</f>
        <v>0</v>
      </c>
      <c r="K364" s="225"/>
      <c r="L364" s="44"/>
      <c r="M364" s="226" t="s">
        <v>1</v>
      </c>
      <c r="N364" s="227" t="s">
        <v>40</v>
      </c>
      <c r="O364" s="91"/>
      <c r="P364" s="228">
        <f>O364*H364</f>
        <v>0</v>
      </c>
      <c r="Q364" s="228">
        <v>0.00033</v>
      </c>
      <c r="R364" s="228">
        <f>Q364*H364</f>
        <v>0.24254999999999999</v>
      </c>
      <c r="S364" s="228">
        <v>0</v>
      </c>
      <c r="T364" s="22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0" t="s">
        <v>137</v>
      </c>
      <c r="AT364" s="230" t="s">
        <v>133</v>
      </c>
      <c r="AU364" s="230" t="s">
        <v>85</v>
      </c>
      <c r="AY364" s="17" t="s">
        <v>131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7" t="s">
        <v>83</v>
      </c>
      <c r="BK364" s="231">
        <f>ROUND(I364*H364,2)</f>
        <v>0</v>
      </c>
      <c r="BL364" s="17" t="s">
        <v>137</v>
      </c>
      <c r="BM364" s="230" t="s">
        <v>373</v>
      </c>
    </row>
    <row r="365" s="13" customFormat="1">
      <c r="A365" s="13"/>
      <c r="B365" s="232"/>
      <c r="C365" s="233"/>
      <c r="D365" s="234" t="s">
        <v>147</v>
      </c>
      <c r="E365" s="235" t="s">
        <v>1</v>
      </c>
      <c r="F365" s="236" t="s">
        <v>154</v>
      </c>
      <c r="G365" s="233"/>
      <c r="H365" s="235" t="s">
        <v>1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147</v>
      </c>
      <c r="AU365" s="242" t="s">
        <v>85</v>
      </c>
      <c r="AV365" s="13" t="s">
        <v>83</v>
      </c>
      <c r="AW365" s="13" t="s">
        <v>31</v>
      </c>
      <c r="AX365" s="13" t="s">
        <v>75</v>
      </c>
      <c r="AY365" s="242" t="s">
        <v>131</v>
      </c>
    </row>
    <row r="366" s="14" customFormat="1">
      <c r="A366" s="14"/>
      <c r="B366" s="243"/>
      <c r="C366" s="244"/>
      <c r="D366" s="234" t="s">
        <v>147</v>
      </c>
      <c r="E366" s="245" t="s">
        <v>1</v>
      </c>
      <c r="F366" s="246" t="s">
        <v>374</v>
      </c>
      <c r="G366" s="244"/>
      <c r="H366" s="247">
        <v>300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147</v>
      </c>
      <c r="AU366" s="253" t="s">
        <v>85</v>
      </c>
      <c r="AV366" s="14" t="s">
        <v>85</v>
      </c>
      <c r="AW366" s="14" t="s">
        <v>31</v>
      </c>
      <c r="AX366" s="14" t="s">
        <v>75</v>
      </c>
      <c r="AY366" s="253" t="s">
        <v>131</v>
      </c>
    </row>
    <row r="367" s="13" customFormat="1">
      <c r="A367" s="13"/>
      <c r="B367" s="232"/>
      <c r="C367" s="233"/>
      <c r="D367" s="234" t="s">
        <v>147</v>
      </c>
      <c r="E367" s="235" t="s">
        <v>1</v>
      </c>
      <c r="F367" s="236" t="s">
        <v>156</v>
      </c>
      <c r="G367" s="233"/>
      <c r="H367" s="235" t="s">
        <v>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147</v>
      </c>
      <c r="AU367" s="242" t="s">
        <v>85</v>
      </c>
      <c r="AV367" s="13" t="s">
        <v>83</v>
      </c>
      <c r="AW367" s="13" t="s">
        <v>31</v>
      </c>
      <c r="AX367" s="13" t="s">
        <v>75</v>
      </c>
      <c r="AY367" s="242" t="s">
        <v>131</v>
      </c>
    </row>
    <row r="368" s="14" customFormat="1">
      <c r="A368" s="14"/>
      <c r="B368" s="243"/>
      <c r="C368" s="244"/>
      <c r="D368" s="234" t="s">
        <v>147</v>
      </c>
      <c r="E368" s="245" t="s">
        <v>1</v>
      </c>
      <c r="F368" s="246" t="s">
        <v>375</v>
      </c>
      <c r="G368" s="244"/>
      <c r="H368" s="247">
        <v>135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147</v>
      </c>
      <c r="AU368" s="253" t="s">
        <v>85</v>
      </c>
      <c r="AV368" s="14" t="s">
        <v>85</v>
      </c>
      <c r="AW368" s="14" t="s">
        <v>31</v>
      </c>
      <c r="AX368" s="14" t="s">
        <v>75</v>
      </c>
      <c r="AY368" s="253" t="s">
        <v>131</v>
      </c>
    </row>
    <row r="369" s="13" customFormat="1">
      <c r="A369" s="13"/>
      <c r="B369" s="232"/>
      <c r="C369" s="233"/>
      <c r="D369" s="234" t="s">
        <v>147</v>
      </c>
      <c r="E369" s="235" t="s">
        <v>1</v>
      </c>
      <c r="F369" s="236" t="s">
        <v>160</v>
      </c>
      <c r="G369" s="233"/>
      <c r="H369" s="235" t="s">
        <v>1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147</v>
      </c>
      <c r="AU369" s="242" t="s">
        <v>85</v>
      </c>
      <c r="AV369" s="13" t="s">
        <v>83</v>
      </c>
      <c r="AW369" s="13" t="s">
        <v>31</v>
      </c>
      <c r="AX369" s="13" t="s">
        <v>75</v>
      </c>
      <c r="AY369" s="242" t="s">
        <v>131</v>
      </c>
    </row>
    <row r="370" s="14" customFormat="1">
      <c r="A370" s="14"/>
      <c r="B370" s="243"/>
      <c r="C370" s="244"/>
      <c r="D370" s="234" t="s">
        <v>147</v>
      </c>
      <c r="E370" s="245" t="s">
        <v>1</v>
      </c>
      <c r="F370" s="246" t="s">
        <v>374</v>
      </c>
      <c r="G370" s="244"/>
      <c r="H370" s="247">
        <v>300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147</v>
      </c>
      <c r="AU370" s="253" t="s">
        <v>85</v>
      </c>
      <c r="AV370" s="14" t="s">
        <v>85</v>
      </c>
      <c r="AW370" s="14" t="s">
        <v>31</v>
      </c>
      <c r="AX370" s="14" t="s">
        <v>75</v>
      </c>
      <c r="AY370" s="253" t="s">
        <v>131</v>
      </c>
    </row>
    <row r="371" s="15" customFormat="1">
      <c r="A371" s="15"/>
      <c r="B371" s="254"/>
      <c r="C371" s="255"/>
      <c r="D371" s="234" t="s">
        <v>147</v>
      </c>
      <c r="E371" s="256" t="s">
        <v>1</v>
      </c>
      <c r="F371" s="257" t="s">
        <v>162</v>
      </c>
      <c r="G371" s="255"/>
      <c r="H371" s="258">
        <v>735</v>
      </c>
      <c r="I371" s="259"/>
      <c r="J371" s="255"/>
      <c r="K371" s="255"/>
      <c r="L371" s="260"/>
      <c r="M371" s="261"/>
      <c r="N371" s="262"/>
      <c r="O371" s="262"/>
      <c r="P371" s="262"/>
      <c r="Q371" s="262"/>
      <c r="R371" s="262"/>
      <c r="S371" s="262"/>
      <c r="T371" s="263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4" t="s">
        <v>147</v>
      </c>
      <c r="AU371" s="264" t="s">
        <v>85</v>
      </c>
      <c r="AV371" s="15" t="s">
        <v>137</v>
      </c>
      <c r="AW371" s="15" t="s">
        <v>31</v>
      </c>
      <c r="AX371" s="15" t="s">
        <v>83</v>
      </c>
      <c r="AY371" s="264" t="s">
        <v>131</v>
      </c>
    </row>
    <row r="372" s="2" customFormat="1" ht="16.5" customHeight="1">
      <c r="A372" s="38"/>
      <c r="B372" s="39"/>
      <c r="C372" s="219" t="s">
        <v>376</v>
      </c>
      <c r="D372" s="219" t="s">
        <v>133</v>
      </c>
      <c r="E372" s="220" t="s">
        <v>377</v>
      </c>
      <c r="F372" s="221" t="s">
        <v>378</v>
      </c>
      <c r="G372" s="222" t="s">
        <v>245</v>
      </c>
      <c r="H372" s="223">
        <v>735</v>
      </c>
      <c r="I372" s="224"/>
      <c r="J372" s="223">
        <f>ROUND(I372*H372,2)</f>
        <v>0</v>
      </c>
      <c r="K372" s="225"/>
      <c r="L372" s="44"/>
      <c r="M372" s="226" t="s">
        <v>1</v>
      </c>
      <c r="N372" s="227" t="s">
        <v>40</v>
      </c>
      <c r="O372" s="91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0" t="s">
        <v>137</v>
      </c>
      <c r="AT372" s="230" t="s">
        <v>133</v>
      </c>
      <c r="AU372" s="230" t="s">
        <v>85</v>
      </c>
      <c r="AY372" s="17" t="s">
        <v>131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7" t="s">
        <v>83</v>
      </c>
      <c r="BK372" s="231">
        <f>ROUND(I372*H372,2)</f>
        <v>0</v>
      </c>
      <c r="BL372" s="17" t="s">
        <v>137</v>
      </c>
      <c r="BM372" s="230" t="s">
        <v>379</v>
      </c>
    </row>
    <row r="373" s="2" customFormat="1" ht="33" customHeight="1">
      <c r="A373" s="38"/>
      <c r="B373" s="39"/>
      <c r="C373" s="219" t="s">
        <v>380</v>
      </c>
      <c r="D373" s="219" t="s">
        <v>133</v>
      </c>
      <c r="E373" s="220" t="s">
        <v>381</v>
      </c>
      <c r="F373" s="221" t="s">
        <v>382</v>
      </c>
      <c r="G373" s="222" t="s">
        <v>245</v>
      </c>
      <c r="H373" s="223">
        <v>763</v>
      </c>
      <c r="I373" s="224"/>
      <c r="J373" s="223">
        <f>ROUND(I373*H373,2)</f>
        <v>0</v>
      </c>
      <c r="K373" s="225"/>
      <c r="L373" s="44"/>
      <c r="M373" s="226" t="s">
        <v>1</v>
      </c>
      <c r="N373" s="227" t="s">
        <v>40</v>
      </c>
      <c r="O373" s="91"/>
      <c r="P373" s="228">
        <f>O373*H373</f>
        <v>0</v>
      </c>
      <c r="Q373" s="228">
        <v>0.16850000000000001</v>
      </c>
      <c r="R373" s="228">
        <f>Q373*H373</f>
        <v>128.56550000000001</v>
      </c>
      <c r="S373" s="228">
        <v>0</v>
      </c>
      <c r="T373" s="229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0" t="s">
        <v>137</v>
      </c>
      <c r="AT373" s="230" t="s">
        <v>133</v>
      </c>
      <c r="AU373" s="230" t="s">
        <v>85</v>
      </c>
      <c r="AY373" s="17" t="s">
        <v>131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7" t="s">
        <v>83</v>
      </c>
      <c r="BK373" s="231">
        <f>ROUND(I373*H373,2)</f>
        <v>0</v>
      </c>
      <c r="BL373" s="17" t="s">
        <v>137</v>
      </c>
      <c r="BM373" s="230" t="s">
        <v>383</v>
      </c>
    </row>
    <row r="374" s="13" customFormat="1">
      <c r="A374" s="13"/>
      <c r="B374" s="232"/>
      <c r="C374" s="233"/>
      <c r="D374" s="234" t="s">
        <v>147</v>
      </c>
      <c r="E374" s="235" t="s">
        <v>1</v>
      </c>
      <c r="F374" s="236" t="s">
        <v>154</v>
      </c>
      <c r="G374" s="233"/>
      <c r="H374" s="235" t="s">
        <v>1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147</v>
      </c>
      <c r="AU374" s="242" t="s">
        <v>85</v>
      </c>
      <c r="AV374" s="13" t="s">
        <v>83</v>
      </c>
      <c r="AW374" s="13" t="s">
        <v>31</v>
      </c>
      <c r="AX374" s="13" t="s">
        <v>75</v>
      </c>
      <c r="AY374" s="242" t="s">
        <v>131</v>
      </c>
    </row>
    <row r="375" s="14" customFormat="1">
      <c r="A375" s="14"/>
      <c r="B375" s="243"/>
      <c r="C375" s="244"/>
      <c r="D375" s="234" t="s">
        <v>147</v>
      </c>
      <c r="E375" s="245" t="s">
        <v>1</v>
      </c>
      <c r="F375" s="246" t="s">
        <v>384</v>
      </c>
      <c r="G375" s="244"/>
      <c r="H375" s="247">
        <v>317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147</v>
      </c>
      <c r="AU375" s="253" t="s">
        <v>85</v>
      </c>
      <c r="AV375" s="14" t="s">
        <v>85</v>
      </c>
      <c r="AW375" s="14" t="s">
        <v>31</v>
      </c>
      <c r="AX375" s="14" t="s">
        <v>75</v>
      </c>
      <c r="AY375" s="253" t="s">
        <v>131</v>
      </c>
    </row>
    <row r="376" s="13" customFormat="1">
      <c r="A376" s="13"/>
      <c r="B376" s="232"/>
      <c r="C376" s="233"/>
      <c r="D376" s="234" t="s">
        <v>147</v>
      </c>
      <c r="E376" s="235" t="s">
        <v>1</v>
      </c>
      <c r="F376" s="236" t="s">
        <v>156</v>
      </c>
      <c r="G376" s="233"/>
      <c r="H376" s="235" t="s">
        <v>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147</v>
      </c>
      <c r="AU376" s="242" t="s">
        <v>85</v>
      </c>
      <c r="AV376" s="13" t="s">
        <v>83</v>
      </c>
      <c r="AW376" s="13" t="s">
        <v>31</v>
      </c>
      <c r="AX376" s="13" t="s">
        <v>75</v>
      </c>
      <c r="AY376" s="242" t="s">
        <v>131</v>
      </c>
    </row>
    <row r="377" s="14" customFormat="1">
      <c r="A377" s="14"/>
      <c r="B377" s="243"/>
      <c r="C377" s="244"/>
      <c r="D377" s="234" t="s">
        <v>147</v>
      </c>
      <c r="E377" s="245" t="s">
        <v>1</v>
      </c>
      <c r="F377" s="246" t="s">
        <v>385</v>
      </c>
      <c r="G377" s="244"/>
      <c r="H377" s="247">
        <v>142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147</v>
      </c>
      <c r="AU377" s="253" t="s">
        <v>85</v>
      </c>
      <c r="AV377" s="14" t="s">
        <v>85</v>
      </c>
      <c r="AW377" s="14" t="s">
        <v>31</v>
      </c>
      <c r="AX377" s="14" t="s">
        <v>75</v>
      </c>
      <c r="AY377" s="253" t="s">
        <v>131</v>
      </c>
    </row>
    <row r="378" s="13" customFormat="1">
      <c r="A378" s="13"/>
      <c r="B378" s="232"/>
      <c r="C378" s="233"/>
      <c r="D378" s="234" t="s">
        <v>147</v>
      </c>
      <c r="E378" s="235" t="s">
        <v>1</v>
      </c>
      <c r="F378" s="236" t="s">
        <v>158</v>
      </c>
      <c r="G378" s="233"/>
      <c r="H378" s="235" t="s">
        <v>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147</v>
      </c>
      <c r="AU378" s="242" t="s">
        <v>85</v>
      </c>
      <c r="AV378" s="13" t="s">
        <v>83</v>
      </c>
      <c r="AW378" s="13" t="s">
        <v>31</v>
      </c>
      <c r="AX378" s="13" t="s">
        <v>75</v>
      </c>
      <c r="AY378" s="242" t="s">
        <v>131</v>
      </c>
    </row>
    <row r="379" s="14" customFormat="1">
      <c r="A379" s="14"/>
      <c r="B379" s="243"/>
      <c r="C379" s="244"/>
      <c r="D379" s="234" t="s">
        <v>147</v>
      </c>
      <c r="E379" s="245" t="s">
        <v>1</v>
      </c>
      <c r="F379" s="246" t="s">
        <v>137</v>
      </c>
      <c r="G379" s="244"/>
      <c r="H379" s="247">
        <v>4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147</v>
      </c>
      <c r="AU379" s="253" t="s">
        <v>85</v>
      </c>
      <c r="AV379" s="14" t="s">
        <v>85</v>
      </c>
      <c r="AW379" s="14" t="s">
        <v>31</v>
      </c>
      <c r="AX379" s="14" t="s">
        <v>75</v>
      </c>
      <c r="AY379" s="253" t="s">
        <v>131</v>
      </c>
    </row>
    <row r="380" s="13" customFormat="1">
      <c r="A380" s="13"/>
      <c r="B380" s="232"/>
      <c r="C380" s="233"/>
      <c r="D380" s="234" t="s">
        <v>147</v>
      </c>
      <c r="E380" s="235" t="s">
        <v>1</v>
      </c>
      <c r="F380" s="236" t="s">
        <v>160</v>
      </c>
      <c r="G380" s="233"/>
      <c r="H380" s="235" t="s">
        <v>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147</v>
      </c>
      <c r="AU380" s="242" t="s">
        <v>85</v>
      </c>
      <c r="AV380" s="13" t="s">
        <v>83</v>
      </c>
      <c r="AW380" s="13" t="s">
        <v>31</v>
      </c>
      <c r="AX380" s="13" t="s">
        <v>75</v>
      </c>
      <c r="AY380" s="242" t="s">
        <v>131</v>
      </c>
    </row>
    <row r="381" s="14" customFormat="1">
      <c r="A381" s="14"/>
      <c r="B381" s="243"/>
      <c r="C381" s="244"/>
      <c r="D381" s="234" t="s">
        <v>147</v>
      </c>
      <c r="E381" s="245" t="s">
        <v>1</v>
      </c>
      <c r="F381" s="246" t="s">
        <v>374</v>
      </c>
      <c r="G381" s="244"/>
      <c r="H381" s="247">
        <v>300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147</v>
      </c>
      <c r="AU381" s="253" t="s">
        <v>85</v>
      </c>
      <c r="AV381" s="14" t="s">
        <v>85</v>
      </c>
      <c r="AW381" s="14" t="s">
        <v>31</v>
      </c>
      <c r="AX381" s="14" t="s">
        <v>75</v>
      </c>
      <c r="AY381" s="253" t="s">
        <v>131</v>
      </c>
    </row>
    <row r="382" s="15" customFormat="1">
      <c r="A382" s="15"/>
      <c r="B382" s="254"/>
      <c r="C382" s="255"/>
      <c r="D382" s="234" t="s">
        <v>147</v>
      </c>
      <c r="E382" s="256" t="s">
        <v>1</v>
      </c>
      <c r="F382" s="257" t="s">
        <v>162</v>
      </c>
      <c r="G382" s="255"/>
      <c r="H382" s="258">
        <v>763</v>
      </c>
      <c r="I382" s="259"/>
      <c r="J382" s="255"/>
      <c r="K382" s="255"/>
      <c r="L382" s="260"/>
      <c r="M382" s="261"/>
      <c r="N382" s="262"/>
      <c r="O382" s="262"/>
      <c r="P382" s="262"/>
      <c r="Q382" s="262"/>
      <c r="R382" s="262"/>
      <c r="S382" s="262"/>
      <c r="T382" s="263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4" t="s">
        <v>147</v>
      </c>
      <c r="AU382" s="264" t="s">
        <v>85</v>
      </c>
      <c r="AV382" s="15" t="s">
        <v>137</v>
      </c>
      <c r="AW382" s="15" t="s">
        <v>31</v>
      </c>
      <c r="AX382" s="15" t="s">
        <v>83</v>
      </c>
      <c r="AY382" s="264" t="s">
        <v>131</v>
      </c>
    </row>
    <row r="383" s="2" customFormat="1" ht="16.5" customHeight="1">
      <c r="A383" s="38"/>
      <c r="B383" s="39"/>
      <c r="C383" s="265" t="s">
        <v>386</v>
      </c>
      <c r="D383" s="265" t="s">
        <v>193</v>
      </c>
      <c r="E383" s="266" t="s">
        <v>387</v>
      </c>
      <c r="F383" s="267" t="s">
        <v>388</v>
      </c>
      <c r="G383" s="268" t="s">
        <v>245</v>
      </c>
      <c r="H383" s="269">
        <v>775</v>
      </c>
      <c r="I383" s="270"/>
      <c r="J383" s="269">
        <f>ROUND(I383*H383,2)</f>
        <v>0</v>
      </c>
      <c r="K383" s="271"/>
      <c r="L383" s="272"/>
      <c r="M383" s="273" t="s">
        <v>1</v>
      </c>
      <c r="N383" s="274" t="s">
        <v>40</v>
      </c>
      <c r="O383" s="91"/>
      <c r="P383" s="228">
        <f>O383*H383</f>
        <v>0</v>
      </c>
      <c r="Q383" s="228">
        <v>0.10199999999999999</v>
      </c>
      <c r="R383" s="228">
        <f>Q383*H383</f>
        <v>79.049999999999997</v>
      </c>
      <c r="S383" s="228">
        <v>0</v>
      </c>
      <c r="T383" s="229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0" t="s">
        <v>177</v>
      </c>
      <c r="AT383" s="230" t="s">
        <v>193</v>
      </c>
      <c r="AU383" s="230" t="s">
        <v>85</v>
      </c>
      <c r="AY383" s="17" t="s">
        <v>131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7" t="s">
        <v>83</v>
      </c>
      <c r="BK383" s="231">
        <f>ROUND(I383*H383,2)</f>
        <v>0</v>
      </c>
      <c r="BL383" s="17" t="s">
        <v>137</v>
      </c>
      <c r="BM383" s="230" t="s">
        <v>389</v>
      </c>
    </row>
    <row r="384" s="14" customFormat="1">
      <c r="A384" s="14"/>
      <c r="B384" s="243"/>
      <c r="C384" s="244"/>
      <c r="D384" s="234" t="s">
        <v>147</v>
      </c>
      <c r="E384" s="245" t="s">
        <v>1</v>
      </c>
      <c r="F384" s="246" t="s">
        <v>390</v>
      </c>
      <c r="G384" s="244"/>
      <c r="H384" s="247">
        <v>775</v>
      </c>
      <c r="I384" s="248"/>
      <c r="J384" s="244"/>
      <c r="K384" s="244"/>
      <c r="L384" s="249"/>
      <c r="M384" s="250"/>
      <c r="N384" s="251"/>
      <c r="O384" s="251"/>
      <c r="P384" s="251"/>
      <c r="Q384" s="251"/>
      <c r="R384" s="251"/>
      <c r="S384" s="251"/>
      <c r="T384" s="25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3" t="s">
        <v>147</v>
      </c>
      <c r="AU384" s="253" t="s">
        <v>85</v>
      </c>
      <c r="AV384" s="14" t="s">
        <v>85</v>
      </c>
      <c r="AW384" s="14" t="s">
        <v>31</v>
      </c>
      <c r="AX384" s="14" t="s">
        <v>83</v>
      </c>
      <c r="AY384" s="253" t="s">
        <v>131</v>
      </c>
    </row>
    <row r="385" s="2" customFormat="1" ht="24.15" customHeight="1">
      <c r="A385" s="38"/>
      <c r="B385" s="39"/>
      <c r="C385" s="265" t="s">
        <v>391</v>
      </c>
      <c r="D385" s="265" t="s">
        <v>193</v>
      </c>
      <c r="E385" s="266" t="s">
        <v>392</v>
      </c>
      <c r="F385" s="267" t="s">
        <v>393</v>
      </c>
      <c r="G385" s="268" t="s">
        <v>245</v>
      </c>
      <c r="H385" s="269">
        <v>4</v>
      </c>
      <c r="I385" s="270"/>
      <c r="J385" s="269">
        <f>ROUND(I385*H385,2)</f>
        <v>0</v>
      </c>
      <c r="K385" s="271"/>
      <c r="L385" s="272"/>
      <c r="M385" s="273" t="s">
        <v>1</v>
      </c>
      <c r="N385" s="274" t="s">
        <v>40</v>
      </c>
      <c r="O385" s="91"/>
      <c r="P385" s="228">
        <f>O385*H385</f>
        <v>0</v>
      </c>
      <c r="Q385" s="228">
        <v>0.12</v>
      </c>
      <c r="R385" s="228">
        <f>Q385*H385</f>
        <v>0.47999999999999998</v>
      </c>
      <c r="S385" s="228">
        <v>0</v>
      </c>
      <c r="T385" s="229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0" t="s">
        <v>177</v>
      </c>
      <c r="AT385" s="230" t="s">
        <v>193</v>
      </c>
      <c r="AU385" s="230" t="s">
        <v>85</v>
      </c>
      <c r="AY385" s="17" t="s">
        <v>131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7" t="s">
        <v>83</v>
      </c>
      <c r="BK385" s="231">
        <f>ROUND(I385*H385,2)</f>
        <v>0</v>
      </c>
      <c r="BL385" s="17" t="s">
        <v>137</v>
      </c>
      <c r="BM385" s="230" t="s">
        <v>394</v>
      </c>
    </row>
    <row r="386" s="2" customFormat="1" ht="33" customHeight="1">
      <c r="A386" s="38"/>
      <c r="B386" s="39"/>
      <c r="C386" s="219" t="s">
        <v>395</v>
      </c>
      <c r="D386" s="219" t="s">
        <v>133</v>
      </c>
      <c r="E386" s="220" t="s">
        <v>396</v>
      </c>
      <c r="F386" s="221" t="s">
        <v>397</v>
      </c>
      <c r="G386" s="222" t="s">
        <v>245</v>
      </c>
      <c r="H386" s="223">
        <v>1995</v>
      </c>
      <c r="I386" s="224"/>
      <c r="J386" s="223">
        <f>ROUND(I386*H386,2)</f>
        <v>0</v>
      </c>
      <c r="K386" s="225"/>
      <c r="L386" s="44"/>
      <c r="M386" s="226" t="s">
        <v>1</v>
      </c>
      <c r="N386" s="227" t="s">
        <v>40</v>
      </c>
      <c r="O386" s="91"/>
      <c r="P386" s="228">
        <f>O386*H386</f>
        <v>0</v>
      </c>
      <c r="Q386" s="228">
        <v>0.14041999999999999</v>
      </c>
      <c r="R386" s="228">
        <f>Q386*H386</f>
        <v>280.1379</v>
      </c>
      <c r="S386" s="228">
        <v>0</v>
      </c>
      <c r="T386" s="229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0" t="s">
        <v>137</v>
      </c>
      <c r="AT386" s="230" t="s">
        <v>133</v>
      </c>
      <c r="AU386" s="230" t="s">
        <v>85</v>
      </c>
      <c r="AY386" s="17" t="s">
        <v>131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7" t="s">
        <v>83</v>
      </c>
      <c r="BK386" s="231">
        <f>ROUND(I386*H386,2)</f>
        <v>0</v>
      </c>
      <c r="BL386" s="17" t="s">
        <v>137</v>
      </c>
      <c r="BM386" s="230" t="s">
        <v>398</v>
      </c>
    </row>
    <row r="387" s="13" customFormat="1">
      <c r="A387" s="13"/>
      <c r="B387" s="232"/>
      <c r="C387" s="233"/>
      <c r="D387" s="234" t="s">
        <v>147</v>
      </c>
      <c r="E387" s="235" t="s">
        <v>1</v>
      </c>
      <c r="F387" s="236" t="s">
        <v>154</v>
      </c>
      <c r="G387" s="233"/>
      <c r="H387" s="235" t="s">
        <v>1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147</v>
      </c>
      <c r="AU387" s="242" t="s">
        <v>85</v>
      </c>
      <c r="AV387" s="13" t="s">
        <v>83</v>
      </c>
      <c r="AW387" s="13" t="s">
        <v>31</v>
      </c>
      <c r="AX387" s="13" t="s">
        <v>75</v>
      </c>
      <c r="AY387" s="242" t="s">
        <v>131</v>
      </c>
    </row>
    <row r="388" s="14" customFormat="1">
      <c r="A388" s="14"/>
      <c r="B388" s="243"/>
      <c r="C388" s="244"/>
      <c r="D388" s="234" t="s">
        <v>147</v>
      </c>
      <c r="E388" s="245" t="s">
        <v>1</v>
      </c>
      <c r="F388" s="246" t="s">
        <v>399</v>
      </c>
      <c r="G388" s="244"/>
      <c r="H388" s="247">
        <v>310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147</v>
      </c>
      <c r="AU388" s="253" t="s">
        <v>85</v>
      </c>
      <c r="AV388" s="14" t="s">
        <v>85</v>
      </c>
      <c r="AW388" s="14" t="s">
        <v>31</v>
      </c>
      <c r="AX388" s="14" t="s">
        <v>75</v>
      </c>
      <c r="AY388" s="253" t="s">
        <v>131</v>
      </c>
    </row>
    <row r="389" s="13" customFormat="1">
      <c r="A389" s="13"/>
      <c r="B389" s="232"/>
      <c r="C389" s="233"/>
      <c r="D389" s="234" t="s">
        <v>147</v>
      </c>
      <c r="E389" s="235" t="s">
        <v>1</v>
      </c>
      <c r="F389" s="236" t="s">
        <v>156</v>
      </c>
      <c r="G389" s="233"/>
      <c r="H389" s="235" t="s">
        <v>1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147</v>
      </c>
      <c r="AU389" s="242" t="s">
        <v>85</v>
      </c>
      <c r="AV389" s="13" t="s">
        <v>83</v>
      </c>
      <c r="AW389" s="13" t="s">
        <v>31</v>
      </c>
      <c r="AX389" s="13" t="s">
        <v>75</v>
      </c>
      <c r="AY389" s="242" t="s">
        <v>131</v>
      </c>
    </row>
    <row r="390" s="14" customFormat="1">
      <c r="A390" s="14"/>
      <c r="B390" s="243"/>
      <c r="C390" s="244"/>
      <c r="D390" s="234" t="s">
        <v>147</v>
      </c>
      <c r="E390" s="245" t="s">
        <v>1</v>
      </c>
      <c r="F390" s="246" t="s">
        <v>400</v>
      </c>
      <c r="G390" s="244"/>
      <c r="H390" s="247">
        <v>230</v>
      </c>
      <c r="I390" s="248"/>
      <c r="J390" s="244"/>
      <c r="K390" s="244"/>
      <c r="L390" s="249"/>
      <c r="M390" s="250"/>
      <c r="N390" s="251"/>
      <c r="O390" s="251"/>
      <c r="P390" s="251"/>
      <c r="Q390" s="251"/>
      <c r="R390" s="251"/>
      <c r="S390" s="251"/>
      <c r="T390" s="25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3" t="s">
        <v>147</v>
      </c>
      <c r="AU390" s="253" t="s">
        <v>85</v>
      </c>
      <c r="AV390" s="14" t="s">
        <v>85</v>
      </c>
      <c r="AW390" s="14" t="s">
        <v>31</v>
      </c>
      <c r="AX390" s="14" t="s">
        <v>75</v>
      </c>
      <c r="AY390" s="253" t="s">
        <v>131</v>
      </c>
    </row>
    <row r="391" s="13" customFormat="1">
      <c r="A391" s="13"/>
      <c r="B391" s="232"/>
      <c r="C391" s="233"/>
      <c r="D391" s="234" t="s">
        <v>147</v>
      </c>
      <c r="E391" s="235" t="s">
        <v>1</v>
      </c>
      <c r="F391" s="236" t="s">
        <v>158</v>
      </c>
      <c r="G391" s="233"/>
      <c r="H391" s="235" t="s">
        <v>1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147</v>
      </c>
      <c r="AU391" s="242" t="s">
        <v>85</v>
      </c>
      <c r="AV391" s="13" t="s">
        <v>83</v>
      </c>
      <c r="AW391" s="13" t="s">
        <v>31</v>
      </c>
      <c r="AX391" s="13" t="s">
        <v>75</v>
      </c>
      <c r="AY391" s="242" t="s">
        <v>131</v>
      </c>
    </row>
    <row r="392" s="14" customFormat="1">
      <c r="A392" s="14"/>
      <c r="B392" s="243"/>
      <c r="C392" s="244"/>
      <c r="D392" s="234" t="s">
        <v>147</v>
      </c>
      <c r="E392" s="245" t="s">
        <v>1</v>
      </c>
      <c r="F392" s="246" t="s">
        <v>401</v>
      </c>
      <c r="G392" s="244"/>
      <c r="H392" s="247">
        <v>600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147</v>
      </c>
      <c r="AU392" s="253" t="s">
        <v>85</v>
      </c>
      <c r="AV392" s="14" t="s">
        <v>85</v>
      </c>
      <c r="AW392" s="14" t="s">
        <v>31</v>
      </c>
      <c r="AX392" s="14" t="s">
        <v>75</v>
      </c>
      <c r="AY392" s="253" t="s">
        <v>131</v>
      </c>
    </row>
    <row r="393" s="13" customFormat="1">
      <c r="A393" s="13"/>
      <c r="B393" s="232"/>
      <c r="C393" s="233"/>
      <c r="D393" s="234" t="s">
        <v>147</v>
      </c>
      <c r="E393" s="235" t="s">
        <v>1</v>
      </c>
      <c r="F393" s="236" t="s">
        <v>160</v>
      </c>
      <c r="G393" s="233"/>
      <c r="H393" s="235" t="s">
        <v>1</v>
      </c>
      <c r="I393" s="237"/>
      <c r="J393" s="233"/>
      <c r="K393" s="233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147</v>
      </c>
      <c r="AU393" s="242" t="s">
        <v>85</v>
      </c>
      <c r="AV393" s="13" t="s">
        <v>83</v>
      </c>
      <c r="AW393" s="13" t="s">
        <v>31</v>
      </c>
      <c r="AX393" s="13" t="s">
        <v>75</v>
      </c>
      <c r="AY393" s="242" t="s">
        <v>131</v>
      </c>
    </row>
    <row r="394" s="14" customFormat="1">
      <c r="A394" s="14"/>
      <c r="B394" s="243"/>
      <c r="C394" s="244"/>
      <c r="D394" s="234" t="s">
        <v>147</v>
      </c>
      <c r="E394" s="245" t="s">
        <v>1</v>
      </c>
      <c r="F394" s="246" t="s">
        <v>402</v>
      </c>
      <c r="G394" s="244"/>
      <c r="H394" s="247">
        <v>855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147</v>
      </c>
      <c r="AU394" s="253" t="s">
        <v>85</v>
      </c>
      <c r="AV394" s="14" t="s">
        <v>85</v>
      </c>
      <c r="AW394" s="14" t="s">
        <v>31</v>
      </c>
      <c r="AX394" s="14" t="s">
        <v>75</v>
      </c>
      <c r="AY394" s="253" t="s">
        <v>131</v>
      </c>
    </row>
    <row r="395" s="15" customFormat="1">
      <c r="A395" s="15"/>
      <c r="B395" s="254"/>
      <c r="C395" s="255"/>
      <c r="D395" s="234" t="s">
        <v>147</v>
      </c>
      <c r="E395" s="256" t="s">
        <v>1</v>
      </c>
      <c r="F395" s="257" t="s">
        <v>162</v>
      </c>
      <c r="G395" s="255"/>
      <c r="H395" s="258">
        <v>1995</v>
      </c>
      <c r="I395" s="259"/>
      <c r="J395" s="255"/>
      <c r="K395" s="255"/>
      <c r="L395" s="260"/>
      <c r="M395" s="261"/>
      <c r="N395" s="262"/>
      <c r="O395" s="262"/>
      <c r="P395" s="262"/>
      <c r="Q395" s="262"/>
      <c r="R395" s="262"/>
      <c r="S395" s="262"/>
      <c r="T395" s="26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4" t="s">
        <v>147</v>
      </c>
      <c r="AU395" s="264" t="s">
        <v>85</v>
      </c>
      <c r="AV395" s="15" t="s">
        <v>137</v>
      </c>
      <c r="AW395" s="15" t="s">
        <v>31</v>
      </c>
      <c r="AX395" s="15" t="s">
        <v>83</v>
      </c>
      <c r="AY395" s="264" t="s">
        <v>131</v>
      </c>
    </row>
    <row r="396" s="2" customFormat="1" ht="16.5" customHeight="1">
      <c r="A396" s="38"/>
      <c r="B396" s="39"/>
      <c r="C396" s="265" t="s">
        <v>403</v>
      </c>
      <c r="D396" s="265" t="s">
        <v>193</v>
      </c>
      <c r="E396" s="266" t="s">
        <v>404</v>
      </c>
      <c r="F396" s="267" t="s">
        <v>405</v>
      </c>
      <c r="G396" s="268" t="s">
        <v>245</v>
      </c>
      <c r="H396" s="269">
        <v>2035</v>
      </c>
      <c r="I396" s="270"/>
      <c r="J396" s="269">
        <f>ROUND(I396*H396,2)</f>
        <v>0</v>
      </c>
      <c r="K396" s="271"/>
      <c r="L396" s="272"/>
      <c r="M396" s="273" t="s">
        <v>1</v>
      </c>
      <c r="N396" s="274" t="s">
        <v>40</v>
      </c>
      <c r="O396" s="91"/>
      <c r="P396" s="228">
        <f>O396*H396</f>
        <v>0</v>
      </c>
      <c r="Q396" s="228">
        <v>0.048000000000000001</v>
      </c>
      <c r="R396" s="228">
        <f>Q396*H396</f>
        <v>97.680000000000007</v>
      </c>
      <c r="S396" s="228">
        <v>0</v>
      </c>
      <c r="T396" s="22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0" t="s">
        <v>177</v>
      </c>
      <c r="AT396" s="230" t="s">
        <v>193</v>
      </c>
      <c r="AU396" s="230" t="s">
        <v>85</v>
      </c>
      <c r="AY396" s="17" t="s">
        <v>131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7" t="s">
        <v>83</v>
      </c>
      <c r="BK396" s="231">
        <f>ROUND(I396*H396,2)</f>
        <v>0</v>
      </c>
      <c r="BL396" s="17" t="s">
        <v>137</v>
      </c>
      <c r="BM396" s="230" t="s">
        <v>406</v>
      </c>
    </row>
    <row r="397" s="14" customFormat="1">
      <c r="A397" s="14"/>
      <c r="B397" s="243"/>
      <c r="C397" s="244"/>
      <c r="D397" s="234" t="s">
        <v>147</v>
      </c>
      <c r="E397" s="245" t="s">
        <v>1</v>
      </c>
      <c r="F397" s="246" t="s">
        <v>407</v>
      </c>
      <c r="G397" s="244"/>
      <c r="H397" s="247">
        <v>2035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147</v>
      </c>
      <c r="AU397" s="253" t="s">
        <v>85</v>
      </c>
      <c r="AV397" s="14" t="s">
        <v>85</v>
      </c>
      <c r="AW397" s="14" t="s">
        <v>31</v>
      </c>
      <c r="AX397" s="14" t="s">
        <v>83</v>
      </c>
      <c r="AY397" s="253" t="s">
        <v>131</v>
      </c>
    </row>
    <row r="398" s="2" customFormat="1" ht="33" customHeight="1">
      <c r="A398" s="38"/>
      <c r="B398" s="39"/>
      <c r="C398" s="219" t="s">
        <v>408</v>
      </c>
      <c r="D398" s="219" t="s">
        <v>133</v>
      </c>
      <c r="E398" s="220" t="s">
        <v>409</v>
      </c>
      <c r="F398" s="221" t="s">
        <v>410</v>
      </c>
      <c r="G398" s="222" t="s">
        <v>201</v>
      </c>
      <c r="H398" s="223">
        <v>2641</v>
      </c>
      <c r="I398" s="224"/>
      <c r="J398" s="223">
        <f>ROUND(I398*H398,2)</f>
        <v>0</v>
      </c>
      <c r="K398" s="225"/>
      <c r="L398" s="44"/>
      <c r="M398" s="226" t="s">
        <v>1</v>
      </c>
      <c r="N398" s="227" t="s">
        <v>40</v>
      </c>
      <c r="O398" s="91"/>
      <c r="P398" s="228">
        <f>O398*H398</f>
        <v>0</v>
      </c>
      <c r="Q398" s="228">
        <v>0.00036000000000000002</v>
      </c>
      <c r="R398" s="228">
        <f>Q398*H398</f>
        <v>0.95076000000000005</v>
      </c>
      <c r="S398" s="228">
        <v>0</v>
      </c>
      <c r="T398" s="22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0" t="s">
        <v>137</v>
      </c>
      <c r="AT398" s="230" t="s">
        <v>133</v>
      </c>
      <c r="AU398" s="230" t="s">
        <v>85</v>
      </c>
      <c r="AY398" s="17" t="s">
        <v>131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7" t="s">
        <v>83</v>
      </c>
      <c r="BK398" s="231">
        <f>ROUND(I398*H398,2)</f>
        <v>0</v>
      </c>
      <c r="BL398" s="17" t="s">
        <v>137</v>
      </c>
      <c r="BM398" s="230" t="s">
        <v>411</v>
      </c>
    </row>
    <row r="399" s="13" customFormat="1">
      <c r="A399" s="13"/>
      <c r="B399" s="232"/>
      <c r="C399" s="233"/>
      <c r="D399" s="234" t="s">
        <v>147</v>
      </c>
      <c r="E399" s="235" t="s">
        <v>1</v>
      </c>
      <c r="F399" s="236" t="s">
        <v>154</v>
      </c>
      <c r="G399" s="233"/>
      <c r="H399" s="235" t="s">
        <v>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147</v>
      </c>
      <c r="AU399" s="242" t="s">
        <v>85</v>
      </c>
      <c r="AV399" s="13" t="s">
        <v>83</v>
      </c>
      <c r="AW399" s="13" t="s">
        <v>31</v>
      </c>
      <c r="AX399" s="13" t="s">
        <v>75</v>
      </c>
      <c r="AY399" s="242" t="s">
        <v>131</v>
      </c>
    </row>
    <row r="400" s="14" customFormat="1">
      <c r="A400" s="14"/>
      <c r="B400" s="243"/>
      <c r="C400" s="244"/>
      <c r="D400" s="234" t="s">
        <v>147</v>
      </c>
      <c r="E400" s="245" t="s">
        <v>1</v>
      </c>
      <c r="F400" s="246" t="s">
        <v>412</v>
      </c>
      <c r="G400" s="244"/>
      <c r="H400" s="247">
        <v>576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147</v>
      </c>
      <c r="AU400" s="253" t="s">
        <v>85</v>
      </c>
      <c r="AV400" s="14" t="s">
        <v>85</v>
      </c>
      <c r="AW400" s="14" t="s">
        <v>31</v>
      </c>
      <c r="AX400" s="14" t="s">
        <v>75</v>
      </c>
      <c r="AY400" s="253" t="s">
        <v>131</v>
      </c>
    </row>
    <row r="401" s="13" customFormat="1">
      <c r="A401" s="13"/>
      <c r="B401" s="232"/>
      <c r="C401" s="233"/>
      <c r="D401" s="234" t="s">
        <v>147</v>
      </c>
      <c r="E401" s="235" t="s">
        <v>1</v>
      </c>
      <c r="F401" s="236" t="s">
        <v>156</v>
      </c>
      <c r="G401" s="233"/>
      <c r="H401" s="235" t="s">
        <v>1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147</v>
      </c>
      <c r="AU401" s="242" t="s">
        <v>85</v>
      </c>
      <c r="AV401" s="13" t="s">
        <v>83</v>
      </c>
      <c r="AW401" s="13" t="s">
        <v>31</v>
      </c>
      <c r="AX401" s="13" t="s">
        <v>75</v>
      </c>
      <c r="AY401" s="242" t="s">
        <v>131</v>
      </c>
    </row>
    <row r="402" s="14" customFormat="1">
      <c r="A402" s="14"/>
      <c r="B402" s="243"/>
      <c r="C402" s="244"/>
      <c r="D402" s="234" t="s">
        <v>147</v>
      </c>
      <c r="E402" s="245" t="s">
        <v>1</v>
      </c>
      <c r="F402" s="246" t="s">
        <v>205</v>
      </c>
      <c r="G402" s="244"/>
      <c r="H402" s="247">
        <v>342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147</v>
      </c>
      <c r="AU402" s="253" t="s">
        <v>85</v>
      </c>
      <c r="AV402" s="14" t="s">
        <v>85</v>
      </c>
      <c r="AW402" s="14" t="s">
        <v>31</v>
      </c>
      <c r="AX402" s="14" t="s">
        <v>75</v>
      </c>
      <c r="AY402" s="253" t="s">
        <v>131</v>
      </c>
    </row>
    <row r="403" s="13" customFormat="1">
      <c r="A403" s="13"/>
      <c r="B403" s="232"/>
      <c r="C403" s="233"/>
      <c r="D403" s="234" t="s">
        <v>147</v>
      </c>
      <c r="E403" s="235" t="s">
        <v>1</v>
      </c>
      <c r="F403" s="236" t="s">
        <v>158</v>
      </c>
      <c r="G403" s="233"/>
      <c r="H403" s="235" t="s">
        <v>1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147</v>
      </c>
      <c r="AU403" s="242" t="s">
        <v>85</v>
      </c>
      <c r="AV403" s="13" t="s">
        <v>83</v>
      </c>
      <c r="AW403" s="13" t="s">
        <v>31</v>
      </c>
      <c r="AX403" s="13" t="s">
        <v>75</v>
      </c>
      <c r="AY403" s="242" t="s">
        <v>131</v>
      </c>
    </row>
    <row r="404" s="14" customFormat="1">
      <c r="A404" s="14"/>
      <c r="B404" s="243"/>
      <c r="C404" s="244"/>
      <c r="D404" s="234" t="s">
        <v>147</v>
      </c>
      <c r="E404" s="245" t="s">
        <v>1</v>
      </c>
      <c r="F404" s="246" t="s">
        <v>206</v>
      </c>
      <c r="G404" s="244"/>
      <c r="H404" s="247">
        <v>612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147</v>
      </c>
      <c r="AU404" s="253" t="s">
        <v>85</v>
      </c>
      <c r="AV404" s="14" t="s">
        <v>85</v>
      </c>
      <c r="AW404" s="14" t="s">
        <v>31</v>
      </c>
      <c r="AX404" s="14" t="s">
        <v>75</v>
      </c>
      <c r="AY404" s="253" t="s">
        <v>131</v>
      </c>
    </row>
    <row r="405" s="13" customFormat="1">
      <c r="A405" s="13"/>
      <c r="B405" s="232"/>
      <c r="C405" s="233"/>
      <c r="D405" s="234" t="s">
        <v>147</v>
      </c>
      <c r="E405" s="235" t="s">
        <v>1</v>
      </c>
      <c r="F405" s="236" t="s">
        <v>160</v>
      </c>
      <c r="G405" s="233"/>
      <c r="H405" s="235" t="s">
        <v>1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147</v>
      </c>
      <c r="AU405" s="242" t="s">
        <v>85</v>
      </c>
      <c r="AV405" s="13" t="s">
        <v>83</v>
      </c>
      <c r="AW405" s="13" t="s">
        <v>31</v>
      </c>
      <c r="AX405" s="13" t="s">
        <v>75</v>
      </c>
      <c r="AY405" s="242" t="s">
        <v>131</v>
      </c>
    </row>
    <row r="406" s="14" customFormat="1">
      <c r="A406" s="14"/>
      <c r="B406" s="243"/>
      <c r="C406" s="244"/>
      <c r="D406" s="234" t="s">
        <v>147</v>
      </c>
      <c r="E406" s="245" t="s">
        <v>1</v>
      </c>
      <c r="F406" s="246" t="s">
        <v>413</v>
      </c>
      <c r="G406" s="244"/>
      <c r="H406" s="247">
        <v>1111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147</v>
      </c>
      <c r="AU406" s="253" t="s">
        <v>85</v>
      </c>
      <c r="AV406" s="14" t="s">
        <v>85</v>
      </c>
      <c r="AW406" s="14" t="s">
        <v>31</v>
      </c>
      <c r="AX406" s="14" t="s">
        <v>75</v>
      </c>
      <c r="AY406" s="253" t="s">
        <v>131</v>
      </c>
    </row>
    <row r="407" s="15" customFormat="1">
      <c r="A407" s="15"/>
      <c r="B407" s="254"/>
      <c r="C407" s="255"/>
      <c r="D407" s="234" t="s">
        <v>147</v>
      </c>
      <c r="E407" s="256" t="s">
        <v>1</v>
      </c>
      <c r="F407" s="257" t="s">
        <v>162</v>
      </c>
      <c r="G407" s="255"/>
      <c r="H407" s="258">
        <v>2641</v>
      </c>
      <c r="I407" s="259"/>
      <c r="J407" s="255"/>
      <c r="K407" s="255"/>
      <c r="L407" s="260"/>
      <c r="M407" s="261"/>
      <c r="N407" s="262"/>
      <c r="O407" s="262"/>
      <c r="P407" s="262"/>
      <c r="Q407" s="262"/>
      <c r="R407" s="262"/>
      <c r="S407" s="262"/>
      <c r="T407" s="26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4" t="s">
        <v>147</v>
      </c>
      <c r="AU407" s="264" t="s">
        <v>85</v>
      </c>
      <c r="AV407" s="15" t="s">
        <v>137</v>
      </c>
      <c r="AW407" s="15" t="s">
        <v>31</v>
      </c>
      <c r="AX407" s="15" t="s">
        <v>83</v>
      </c>
      <c r="AY407" s="264" t="s">
        <v>131</v>
      </c>
    </row>
    <row r="408" s="2" customFormat="1" ht="24.15" customHeight="1">
      <c r="A408" s="38"/>
      <c r="B408" s="39"/>
      <c r="C408" s="219" t="s">
        <v>414</v>
      </c>
      <c r="D408" s="219" t="s">
        <v>133</v>
      </c>
      <c r="E408" s="220" t="s">
        <v>415</v>
      </c>
      <c r="F408" s="221" t="s">
        <v>416</v>
      </c>
      <c r="G408" s="222" t="s">
        <v>245</v>
      </c>
      <c r="H408" s="223">
        <v>754</v>
      </c>
      <c r="I408" s="224"/>
      <c r="J408" s="223">
        <f>ROUND(I408*H408,2)</f>
        <v>0</v>
      </c>
      <c r="K408" s="225"/>
      <c r="L408" s="44"/>
      <c r="M408" s="226" t="s">
        <v>1</v>
      </c>
      <c r="N408" s="227" t="s">
        <v>40</v>
      </c>
      <c r="O408" s="91"/>
      <c r="P408" s="228">
        <f>O408*H408</f>
        <v>0</v>
      </c>
      <c r="Q408" s="228">
        <v>0</v>
      </c>
      <c r="R408" s="228">
        <f>Q408*H408</f>
        <v>0</v>
      </c>
      <c r="S408" s="228">
        <v>0</v>
      </c>
      <c r="T408" s="229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0" t="s">
        <v>137</v>
      </c>
      <c r="AT408" s="230" t="s">
        <v>133</v>
      </c>
      <c r="AU408" s="230" t="s">
        <v>85</v>
      </c>
      <c r="AY408" s="17" t="s">
        <v>131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7" t="s">
        <v>83</v>
      </c>
      <c r="BK408" s="231">
        <f>ROUND(I408*H408,2)</f>
        <v>0</v>
      </c>
      <c r="BL408" s="17" t="s">
        <v>137</v>
      </c>
      <c r="BM408" s="230" t="s">
        <v>417</v>
      </c>
    </row>
    <row r="409" s="13" customFormat="1">
      <c r="A409" s="13"/>
      <c r="B409" s="232"/>
      <c r="C409" s="233"/>
      <c r="D409" s="234" t="s">
        <v>147</v>
      </c>
      <c r="E409" s="235" t="s">
        <v>1</v>
      </c>
      <c r="F409" s="236" t="s">
        <v>154</v>
      </c>
      <c r="G409" s="233"/>
      <c r="H409" s="235" t="s">
        <v>1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2" t="s">
        <v>147</v>
      </c>
      <c r="AU409" s="242" t="s">
        <v>85</v>
      </c>
      <c r="AV409" s="13" t="s">
        <v>83</v>
      </c>
      <c r="AW409" s="13" t="s">
        <v>31</v>
      </c>
      <c r="AX409" s="13" t="s">
        <v>75</v>
      </c>
      <c r="AY409" s="242" t="s">
        <v>131</v>
      </c>
    </row>
    <row r="410" s="14" customFormat="1">
      <c r="A410" s="14"/>
      <c r="B410" s="243"/>
      <c r="C410" s="244"/>
      <c r="D410" s="234" t="s">
        <v>147</v>
      </c>
      <c r="E410" s="245" t="s">
        <v>1</v>
      </c>
      <c r="F410" s="246" t="s">
        <v>418</v>
      </c>
      <c r="G410" s="244"/>
      <c r="H410" s="247">
        <v>315</v>
      </c>
      <c r="I410" s="248"/>
      <c r="J410" s="244"/>
      <c r="K410" s="244"/>
      <c r="L410" s="249"/>
      <c r="M410" s="250"/>
      <c r="N410" s="251"/>
      <c r="O410" s="251"/>
      <c r="P410" s="251"/>
      <c r="Q410" s="251"/>
      <c r="R410" s="251"/>
      <c r="S410" s="251"/>
      <c r="T410" s="25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3" t="s">
        <v>147</v>
      </c>
      <c r="AU410" s="253" t="s">
        <v>85</v>
      </c>
      <c r="AV410" s="14" t="s">
        <v>85</v>
      </c>
      <c r="AW410" s="14" t="s">
        <v>31</v>
      </c>
      <c r="AX410" s="14" t="s">
        <v>75</v>
      </c>
      <c r="AY410" s="253" t="s">
        <v>131</v>
      </c>
    </row>
    <row r="411" s="13" customFormat="1">
      <c r="A411" s="13"/>
      <c r="B411" s="232"/>
      <c r="C411" s="233"/>
      <c r="D411" s="234" t="s">
        <v>147</v>
      </c>
      <c r="E411" s="235" t="s">
        <v>1</v>
      </c>
      <c r="F411" s="236" t="s">
        <v>156</v>
      </c>
      <c r="G411" s="233"/>
      <c r="H411" s="235" t="s">
        <v>1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147</v>
      </c>
      <c r="AU411" s="242" t="s">
        <v>85</v>
      </c>
      <c r="AV411" s="13" t="s">
        <v>83</v>
      </c>
      <c r="AW411" s="13" t="s">
        <v>31</v>
      </c>
      <c r="AX411" s="13" t="s">
        <v>75</v>
      </c>
      <c r="AY411" s="242" t="s">
        <v>131</v>
      </c>
    </row>
    <row r="412" s="14" customFormat="1">
      <c r="A412" s="14"/>
      <c r="B412" s="243"/>
      <c r="C412" s="244"/>
      <c r="D412" s="234" t="s">
        <v>147</v>
      </c>
      <c r="E412" s="245" t="s">
        <v>1</v>
      </c>
      <c r="F412" s="246" t="s">
        <v>419</v>
      </c>
      <c r="G412" s="244"/>
      <c r="H412" s="247">
        <v>130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147</v>
      </c>
      <c r="AU412" s="253" t="s">
        <v>85</v>
      </c>
      <c r="AV412" s="14" t="s">
        <v>85</v>
      </c>
      <c r="AW412" s="14" t="s">
        <v>31</v>
      </c>
      <c r="AX412" s="14" t="s">
        <v>75</v>
      </c>
      <c r="AY412" s="253" t="s">
        <v>131</v>
      </c>
    </row>
    <row r="413" s="13" customFormat="1">
      <c r="A413" s="13"/>
      <c r="B413" s="232"/>
      <c r="C413" s="233"/>
      <c r="D413" s="234" t="s">
        <v>147</v>
      </c>
      <c r="E413" s="235" t="s">
        <v>1</v>
      </c>
      <c r="F413" s="236" t="s">
        <v>158</v>
      </c>
      <c r="G413" s="233"/>
      <c r="H413" s="235" t="s">
        <v>1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147</v>
      </c>
      <c r="AU413" s="242" t="s">
        <v>85</v>
      </c>
      <c r="AV413" s="13" t="s">
        <v>83</v>
      </c>
      <c r="AW413" s="13" t="s">
        <v>31</v>
      </c>
      <c r="AX413" s="13" t="s">
        <v>75</v>
      </c>
      <c r="AY413" s="242" t="s">
        <v>131</v>
      </c>
    </row>
    <row r="414" s="14" customFormat="1">
      <c r="A414" s="14"/>
      <c r="B414" s="243"/>
      <c r="C414" s="244"/>
      <c r="D414" s="234" t="s">
        <v>147</v>
      </c>
      <c r="E414" s="245" t="s">
        <v>1</v>
      </c>
      <c r="F414" s="246" t="s">
        <v>137</v>
      </c>
      <c r="G414" s="244"/>
      <c r="H414" s="247">
        <v>4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147</v>
      </c>
      <c r="AU414" s="253" t="s">
        <v>85</v>
      </c>
      <c r="AV414" s="14" t="s">
        <v>85</v>
      </c>
      <c r="AW414" s="14" t="s">
        <v>31</v>
      </c>
      <c r="AX414" s="14" t="s">
        <v>75</v>
      </c>
      <c r="AY414" s="253" t="s">
        <v>131</v>
      </c>
    </row>
    <row r="415" s="13" customFormat="1">
      <c r="A415" s="13"/>
      <c r="B415" s="232"/>
      <c r="C415" s="233"/>
      <c r="D415" s="234" t="s">
        <v>147</v>
      </c>
      <c r="E415" s="235" t="s">
        <v>1</v>
      </c>
      <c r="F415" s="236" t="s">
        <v>160</v>
      </c>
      <c r="G415" s="233"/>
      <c r="H415" s="235" t="s">
        <v>1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147</v>
      </c>
      <c r="AU415" s="242" t="s">
        <v>85</v>
      </c>
      <c r="AV415" s="13" t="s">
        <v>83</v>
      </c>
      <c r="AW415" s="13" t="s">
        <v>31</v>
      </c>
      <c r="AX415" s="13" t="s">
        <v>75</v>
      </c>
      <c r="AY415" s="242" t="s">
        <v>131</v>
      </c>
    </row>
    <row r="416" s="14" customFormat="1">
      <c r="A416" s="14"/>
      <c r="B416" s="243"/>
      <c r="C416" s="244"/>
      <c r="D416" s="234" t="s">
        <v>147</v>
      </c>
      <c r="E416" s="245" t="s">
        <v>1</v>
      </c>
      <c r="F416" s="246" t="s">
        <v>420</v>
      </c>
      <c r="G416" s="244"/>
      <c r="H416" s="247">
        <v>305</v>
      </c>
      <c r="I416" s="248"/>
      <c r="J416" s="244"/>
      <c r="K416" s="244"/>
      <c r="L416" s="249"/>
      <c r="M416" s="250"/>
      <c r="N416" s="251"/>
      <c r="O416" s="251"/>
      <c r="P416" s="251"/>
      <c r="Q416" s="251"/>
      <c r="R416" s="251"/>
      <c r="S416" s="251"/>
      <c r="T416" s="25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3" t="s">
        <v>147</v>
      </c>
      <c r="AU416" s="253" t="s">
        <v>85</v>
      </c>
      <c r="AV416" s="14" t="s">
        <v>85</v>
      </c>
      <c r="AW416" s="14" t="s">
        <v>31</v>
      </c>
      <c r="AX416" s="14" t="s">
        <v>75</v>
      </c>
      <c r="AY416" s="253" t="s">
        <v>131</v>
      </c>
    </row>
    <row r="417" s="15" customFormat="1">
      <c r="A417" s="15"/>
      <c r="B417" s="254"/>
      <c r="C417" s="255"/>
      <c r="D417" s="234" t="s">
        <v>147</v>
      </c>
      <c r="E417" s="256" t="s">
        <v>1</v>
      </c>
      <c r="F417" s="257" t="s">
        <v>162</v>
      </c>
      <c r="G417" s="255"/>
      <c r="H417" s="258">
        <v>754</v>
      </c>
      <c r="I417" s="259"/>
      <c r="J417" s="255"/>
      <c r="K417" s="255"/>
      <c r="L417" s="260"/>
      <c r="M417" s="261"/>
      <c r="N417" s="262"/>
      <c r="O417" s="262"/>
      <c r="P417" s="262"/>
      <c r="Q417" s="262"/>
      <c r="R417" s="262"/>
      <c r="S417" s="262"/>
      <c r="T417" s="263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4" t="s">
        <v>147</v>
      </c>
      <c r="AU417" s="264" t="s">
        <v>85</v>
      </c>
      <c r="AV417" s="15" t="s">
        <v>137</v>
      </c>
      <c r="AW417" s="15" t="s">
        <v>31</v>
      </c>
      <c r="AX417" s="15" t="s">
        <v>83</v>
      </c>
      <c r="AY417" s="264" t="s">
        <v>131</v>
      </c>
    </row>
    <row r="418" s="2" customFormat="1" ht="33" customHeight="1">
      <c r="A418" s="38"/>
      <c r="B418" s="39"/>
      <c r="C418" s="219" t="s">
        <v>421</v>
      </c>
      <c r="D418" s="219" t="s">
        <v>133</v>
      </c>
      <c r="E418" s="220" t="s">
        <v>422</v>
      </c>
      <c r="F418" s="221" t="s">
        <v>423</v>
      </c>
      <c r="G418" s="222" t="s">
        <v>245</v>
      </c>
      <c r="H418" s="223">
        <v>754</v>
      </c>
      <c r="I418" s="224"/>
      <c r="J418" s="223">
        <f>ROUND(I418*H418,2)</f>
        <v>0</v>
      </c>
      <c r="K418" s="225"/>
      <c r="L418" s="44"/>
      <c r="M418" s="226" t="s">
        <v>1</v>
      </c>
      <c r="N418" s="227" t="s">
        <v>40</v>
      </c>
      <c r="O418" s="91"/>
      <c r="P418" s="228">
        <f>O418*H418</f>
        <v>0</v>
      </c>
      <c r="Q418" s="228">
        <v>0.00059999999999999995</v>
      </c>
      <c r="R418" s="228">
        <f>Q418*H418</f>
        <v>0.45239999999999997</v>
      </c>
      <c r="S418" s="228">
        <v>0</v>
      </c>
      <c r="T418" s="22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0" t="s">
        <v>137</v>
      </c>
      <c r="AT418" s="230" t="s">
        <v>133</v>
      </c>
      <c r="AU418" s="230" t="s">
        <v>85</v>
      </c>
      <c r="AY418" s="17" t="s">
        <v>131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7" t="s">
        <v>83</v>
      </c>
      <c r="BK418" s="231">
        <f>ROUND(I418*H418,2)</f>
        <v>0</v>
      </c>
      <c r="BL418" s="17" t="s">
        <v>137</v>
      </c>
      <c r="BM418" s="230" t="s">
        <v>424</v>
      </c>
    </row>
    <row r="419" s="12" customFormat="1" ht="22.8" customHeight="1">
      <c r="A419" s="12"/>
      <c r="B419" s="203"/>
      <c r="C419" s="204"/>
      <c r="D419" s="205" t="s">
        <v>74</v>
      </c>
      <c r="E419" s="217" t="s">
        <v>425</v>
      </c>
      <c r="F419" s="217" t="s">
        <v>426</v>
      </c>
      <c r="G419" s="204"/>
      <c r="H419" s="204"/>
      <c r="I419" s="207"/>
      <c r="J419" s="218">
        <f>BK419</f>
        <v>0</v>
      </c>
      <c r="K419" s="204"/>
      <c r="L419" s="209"/>
      <c r="M419" s="210"/>
      <c r="N419" s="211"/>
      <c r="O419" s="211"/>
      <c r="P419" s="212">
        <f>SUM(P420:P435)</f>
        <v>0</v>
      </c>
      <c r="Q419" s="211"/>
      <c r="R419" s="212">
        <f>SUM(R420:R435)</f>
        <v>252.68777</v>
      </c>
      <c r="S419" s="211"/>
      <c r="T419" s="213">
        <f>SUM(T420:T435)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14" t="s">
        <v>83</v>
      </c>
      <c r="AT419" s="215" t="s">
        <v>74</v>
      </c>
      <c r="AU419" s="215" t="s">
        <v>83</v>
      </c>
      <c r="AY419" s="214" t="s">
        <v>131</v>
      </c>
      <c r="BK419" s="216">
        <f>SUM(BK420:BK435)</f>
        <v>0</v>
      </c>
    </row>
    <row r="420" s="2" customFormat="1" ht="33" customHeight="1">
      <c r="A420" s="38"/>
      <c r="B420" s="39"/>
      <c r="C420" s="219" t="s">
        <v>427</v>
      </c>
      <c r="D420" s="219" t="s">
        <v>133</v>
      </c>
      <c r="E420" s="220" t="s">
        <v>428</v>
      </c>
      <c r="F420" s="221" t="s">
        <v>429</v>
      </c>
      <c r="G420" s="222" t="s">
        <v>245</v>
      </c>
      <c r="H420" s="223">
        <v>290</v>
      </c>
      <c r="I420" s="224"/>
      <c r="J420" s="223">
        <f>ROUND(I420*H420,2)</f>
        <v>0</v>
      </c>
      <c r="K420" s="225"/>
      <c r="L420" s="44"/>
      <c r="M420" s="226" t="s">
        <v>1</v>
      </c>
      <c r="N420" s="227" t="s">
        <v>40</v>
      </c>
      <c r="O420" s="91"/>
      <c r="P420" s="228">
        <f>O420*H420</f>
        <v>0</v>
      </c>
      <c r="Q420" s="228">
        <v>0.16370999999999999</v>
      </c>
      <c r="R420" s="228">
        <f>Q420*H420</f>
        <v>47.475899999999996</v>
      </c>
      <c r="S420" s="228">
        <v>0</v>
      </c>
      <c r="T420" s="229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0" t="s">
        <v>137</v>
      </c>
      <c r="AT420" s="230" t="s">
        <v>133</v>
      </c>
      <c r="AU420" s="230" t="s">
        <v>85</v>
      </c>
      <c r="AY420" s="17" t="s">
        <v>131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7" t="s">
        <v>83</v>
      </c>
      <c r="BK420" s="231">
        <f>ROUND(I420*H420,2)</f>
        <v>0</v>
      </c>
      <c r="BL420" s="17" t="s">
        <v>137</v>
      </c>
      <c r="BM420" s="230" t="s">
        <v>430</v>
      </c>
    </row>
    <row r="421" s="13" customFormat="1">
      <c r="A421" s="13"/>
      <c r="B421" s="232"/>
      <c r="C421" s="233"/>
      <c r="D421" s="234" t="s">
        <v>147</v>
      </c>
      <c r="E421" s="235" t="s">
        <v>1</v>
      </c>
      <c r="F421" s="236" t="s">
        <v>431</v>
      </c>
      <c r="G421" s="233"/>
      <c r="H421" s="235" t="s">
        <v>1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147</v>
      </c>
      <c r="AU421" s="242" t="s">
        <v>85</v>
      </c>
      <c r="AV421" s="13" t="s">
        <v>83</v>
      </c>
      <c r="AW421" s="13" t="s">
        <v>31</v>
      </c>
      <c r="AX421" s="13" t="s">
        <v>75</v>
      </c>
      <c r="AY421" s="242" t="s">
        <v>131</v>
      </c>
    </row>
    <row r="422" s="13" customFormat="1">
      <c r="A422" s="13"/>
      <c r="B422" s="232"/>
      <c r="C422" s="233"/>
      <c r="D422" s="234" t="s">
        <v>147</v>
      </c>
      <c r="E422" s="235" t="s">
        <v>1</v>
      </c>
      <c r="F422" s="236" t="s">
        <v>160</v>
      </c>
      <c r="G422" s="233"/>
      <c r="H422" s="235" t="s">
        <v>1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147</v>
      </c>
      <c r="AU422" s="242" t="s">
        <v>85</v>
      </c>
      <c r="AV422" s="13" t="s">
        <v>83</v>
      </c>
      <c r="AW422" s="13" t="s">
        <v>31</v>
      </c>
      <c r="AX422" s="13" t="s">
        <v>75</v>
      </c>
      <c r="AY422" s="242" t="s">
        <v>131</v>
      </c>
    </row>
    <row r="423" s="14" customFormat="1">
      <c r="A423" s="14"/>
      <c r="B423" s="243"/>
      <c r="C423" s="244"/>
      <c r="D423" s="234" t="s">
        <v>147</v>
      </c>
      <c r="E423" s="245" t="s">
        <v>1</v>
      </c>
      <c r="F423" s="246" t="s">
        <v>432</v>
      </c>
      <c r="G423" s="244"/>
      <c r="H423" s="247">
        <v>290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147</v>
      </c>
      <c r="AU423" s="253" t="s">
        <v>85</v>
      </c>
      <c r="AV423" s="14" t="s">
        <v>85</v>
      </c>
      <c r="AW423" s="14" t="s">
        <v>31</v>
      </c>
      <c r="AX423" s="14" t="s">
        <v>83</v>
      </c>
      <c r="AY423" s="253" t="s">
        <v>131</v>
      </c>
    </row>
    <row r="424" s="2" customFormat="1" ht="16.5" customHeight="1">
      <c r="A424" s="38"/>
      <c r="B424" s="39"/>
      <c r="C424" s="265" t="s">
        <v>433</v>
      </c>
      <c r="D424" s="265" t="s">
        <v>193</v>
      </c>
      <c r="E424" s="266" t="s">
        <v>434</v>
      </c>
      <c r="F424" s="267" t="s">
        <v>435</v>
      </c>
      <c r="G424" s="268" t="s">
        <v>245</v>
      </c>
      <c r="H424" s="269">
        <v>293</v>
      </c>
      <c r="I424" s="270"/>
      <c r="J424" s="269">
        <f>ROUND(I424*H424,2)</f>
        <v>0</v>
      </c>
      <c r="K424" s="271"/>
      <c r="L424" s="272"/>
      <c r="M424" s="273" t="s">
        <v>1</v>
      </c>
      <c r="N424" s="274" t="s">
        <v>40</v>
      </c>
      <c r="O424" s="91"/>
      <c r="P424" s="228">
        <f>O424*H424</f>
        <v>0</v>
      </c>
      <c r="Q424" s="228">
        <v>0.14044000000000001</v>
      </c>
      <c r="R424" s="228">
        <f>Q424*H424</f>
        <v>41.148920000000004</v>
      </c>
      <c r="S424" s="228">
        <v>0</v>
      </c>
      <c r="T424" s="22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0" t="s">
        <v>177</v>
      </c>
      <c r="AT424" s="230" t="s">
        <v>193</v>
      </c>
      <c r="AU424" s="230" t="s">
        <v>85</v>
      </c>
      <c r="AY424" s="17" t="s">
        <v>131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7" t="s">
        <v>83</v>
      </c>
      <c r="BK424" s="231">
        <f>ROUND(I424*H424,2)</f>
        <v>0</v>
      </c>
      <c r="BL424" s="17" t="s">
        <v>137</v>
      </c>
      <c r="BM424" s="230" t="s">
        <v>436</v>
      </c>
    </row>
    <row r="425" s="14" customFormat="1">
      <c r="A425" s="14"/>
      <c r="B425" s="243"/>
      <c r="C425" s="244"/>
      <c r="D425" s="234" t="s">
        <v>147</v>
      </c>
      <c r="E425" s="245" t="s">
        <v>1</v>
      </c>
      <c r="F425" s="246" t="s">
        <v>437</v>
      </c>
      <c r="G425" s="244"/>
      <c r="H425" s="247">
        <v>293</v>
      </c>
      <c r="I425" s="248"/>
      <c r="J425" s="244"/>
      <c r="K425" s="244"/>
      <c r="L425" s="249"/>
      <c r="M425" s="250"/>
      <c r="N425" s="251"/>
      <c r="O425" s="251"/>
      <c r="P425" s="251"/>
      <c r="Q425" s="251"/>
      <c r="R425" s="251"/>
      <c r="S425" s="251"/>
      <c r="T425" s="25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3" t="s">
        <v>147</v>
      </c>
      <c r="AU425" s="253" t="s">
        <v>85</v>
      </c>
      <c r="AV425" s="14" t="s">
        <v>85</v>
      </c>
      <c r="AW425" s="14" t="s">
        <v>31</v>
      </c>
      <c r="AX425" s="14" t="s">
        <v>83</v>
      </c>
      <c r="AY425" s="253" t="s">
        <v>131</v>
      </c>
    </row>
    <row r="426" s="2" customFormat="1" ht="24.15" customHeight="1">
      <c r="A426" s="38"/>
      <c r="B426" s="39"/>
      <c r="C426" s="219" t="s">
        <v>438</v>
      </c>
      <c r="D426" s="219" t="s">
        <v>133</v>
      </c>
      <c r="E426" s="220" t="s">
        <v>439</v>
      </c>
      <c r="F426" s="221" t="s">
        <v>440</v>
      </c>
      <c r="G426" s="222" t="s">
        <v>201</v>
      </c>
      <c r="H426" s="223">
        <v>355</v>
      </c>
      <c r="I426" s="224"/>
      <c r="J426" s="223">
        <f>ROUND(I426*H426,2)</f>
        <v>0</v>
      </c>
      <c r="K426" s="225"/>
      <c r="L426" s="44"/>
      <c r="M426" s="226" t="s">
        <v>1</v>
      </c>
      <c r="N426" s="227" t="s">
        <v>40</v>
      </c>
      <c r="O426" s="91"/>
      <c r="P426" s="228">
        <f>O426*H426</f>
        <v>0</v>
      </c>
      <c r="Q426" s="228">
        <v>0.28028999999999998</v>
      </c>
      <c r="R426" s="228">
        <f>Q426*H426</f>
        <v>99.502949999999998</v>
      </c>
      <c r="S426" s="228">
        <v>0</v>
      </c>
      <c r="T426" s="229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0" t="s">
        <v>137</v>
      </c>
      <c r="AT426" s="230" t="s">
        <v>133</v>
      </c>
      <c r="AU426" s="230" t="s">
        <v>85</v>
      </c>
      <c r="AY426" s="17" t="s">
        <v>131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7" t="s">
        <v>83</v>
      </c>
      <c r="BK426" s="231">
        <f>ROUND(I426*H426,2)</f>
        <v>0</v>
      </c>
      <c r="BL426" s="17" t="s">
        <v>137</v>
      </c>
      <c r="BM426" s="230" t="s">
        <v>441</v>
      </c>
    </row>
    <row r="427" s="13" customFormat="1">
      <c r="A427" s="13"/>
      <c r="B427" s="232"/>
      <c r="C427" s="233"/>
      <c r="D427" s="234" t="s">
        <v>147</v>
      </c>
      <c r="E427" s="235" t="s">
        <v>1</v>
      </c>
      <c r="F427" s="236" t="s">
        <v>154</v>
      </c>
      <c r="G427" s="233"/>
      <c r="H427" s="235" t="s">
        <v>1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147</v>
      </c>
      <c r="AU427" s="242" t="s">
        <v>85</v>
      </c>
      <c r="AV427" s="13" t="s">
        <v>83</v>
      </c>
      <c r="AW427" s="13" t="s">
        <v>31</v>
      </c>
      <c r="AX427" s="13" t="s">
        <v>75</v>
      </c>
      <c r="AY427" s="242" t="s">
        <v>131</v>
      </c>
    </row>
    <row r="428" s="14" customFormat="1">
      <c r="A428" s="14"/>
      <c r="B428" s="243"/>
      <c r="C428" s="244"/>
      <c r="D428" s="234" t="s">
        <v>147</v>
      </c>
      <c r="E428" s="245" t="s">
        <v>1</v>
      </c>
      <c r="F428" s="246" t="s">
        <v>442</v>
      </c>
      <c r="G428" s="244"/>
      <c r="H428" s="247">
        <v>150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3" t="s">
        <v>147</v>
      </c>
      <c r="AU428" s="253" t="s">
        <v>85</v>
      </c>
      <c r="AV428" s="14" t="s">
        <v>85</v>
      </c>
      <c r="AW428" s="14" t="s">
        <v>31</v>
      </c>
      <c r="AX428" s="14" t="s">
        <v>75</v>
      </c>
      <c r="AY428" s="253" t="s">
        <v>131</v>
      </c>
    </row>
    <row r="429" s="13" customFormat="1">
      <c r="A429" s="13"/>
      <c r="B429" s="232"/>
      <c r="C429" s="233"/>
      <c r="D429" s="234" t="s">
        <v>147</v>
      </c>
      <c r="E429" s="235" t="s">
        <v>1</v>
      </c>
      <c r="F429" s="236" t="s">
        <v>156</v>
      </c>
      <c r="G429" s="233"/>
      <c r="H429" s="235" t="s">
        <v>1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147</v>
      </c>
      <c r="AU429" s="242" t="s">
        <v>85</v>
      </c>
      <c r="AV429" s="13" t="s">
        <v>83</v>
      </c>
      <c r="AW429" s="13" t="s">
        <v>31</v>
      </c>
      <c r="AX429" s="13" t="s">
        <v>75</v>
      </c>
      <c r="AY429" s="242" t="s">
        <v>131</v>
      </c>
    </row>
    <row r="430" s="14" customFormat="1">
      <c r="A430" s="14"/>
      <c r="B430" s="243"/>
      <c r="C430" s="244"/>
      <c r="D430" s="234" t="s">
        <v>147</v>
      </c>
      <c r="E430" s="245" t="s">
        <v>1</v>
      </c>
      <c r="F430" s="246" t="s">
        <v>443</v>
      </c>
      <c r="G430" s="244"/>
      <c r="H430" s="247">
        <v>67.5</v>
      </c>
      <c r="I430" s="248"/>
      <c r="J430" s="244"/>
      <c r="K430" s="244"/>
      <c r="L430" s="249"/>
      <c r="M430" s="250"/>
      <c r="N430" s="251"/>
      <c r="O430" s="251"/>
      <c r="P430" s="251"/>
      <c r="Q430" s="251"/>
      <c r="R430" s="251"/>
      <c r="S430" s="251"/>
      <c r="T430" s="25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3" t="s">
        <v>147</v>
      </c>
      <c r="AU430" s="253" t="s">
        <v>85</v>
      </c>
      <c r="AV430" s="14" t="s">
        <v>85</v>
      </c>
      <c r="AW430" s="14" t="s">
        <v>31</v>
      </c>
      <c r="AX430" s="14" t="s">
        <v>75</v>
      </c>
      <c r="AY430" s="253" t="s">
        <v>131</v>
      </c>
    </row>
    <row r="431" s="13" customFormat="1">
      <c r="A431" s="13"/>
      <c r="B431" s="232"/>
      <c r="C431" s="233"/>
      <c r="D431" s="234" t="s">
        <v>147</v>
      </c>
      <c r="E431" s="235" t="s">
        <v>1</v>
      </c>
      <c r="F431" s="236" t="s">
        <v>160</v>
      </c>
      <c r="G431" s="233"/>
      <c r="H431" s="235" t="s">
        <v>1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147</v>
      </c>
      <c r="AU431" s="242" t="s">
        <v>85</v>
      </c>
      <c r="AV431" s="13" t="s">
        <v>83</v>
      </c>
      <c r="AW431" s="13" t="s">
        <v>31</v>
      </c>
      <c r="AX431" s="13" t="s">
        <v>75</v>
      </c>
      <c r="AY431" s="242" t="s">
        <v>131</v>
      </c>
    </row>
    <row r="432" s="14" customFormat="1">
      <c r="A432" s="14"/>
      <c r="B432" s="243"/>
      <c r="C432" s="244"/>
      <c r="D432" s="234" t="s">
        <v>147</v>
      </c>
      <c r="E432" s="245" t="s">
        <v>1</v>
      </c>
      <c r="F432" s="246" t="s">
        <v>444</v>
      </c>
      <c r="G432" s="244"/>
      <c r="H432" s="247">
        <v>137.5</v>
      </c>
      <c r="I432" s="248"/>
      <c r="J432" s="244"/>
      <c r="K432" s="244"/>
      <c r="L432" s="249"/>
      <c r="M432" s="250"/>
      <c r="N432" s="251"/>
      <c r="O432" s="251"/>
      <c r="P432" s="251"/>
      <c r="Q432" s="251"/>
      <c r="R432" s="251"/>
      <c r="S432" s="251"/>
      <c r="T432" s="25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3" t="s">
        <v>147</v>
      </c>
      <c r="AU432" s="253" t="s">
        <v>85</v>
      </c>
      <c r="AV432" s="14" t="s">
        <v>85</v>
      </c>
      <c r="AW432" s="14" t="s">
        <v>31</v>
      </c>
      <c r="AX432" s="14" t="s">
        <v>75</v>
      </c>
      <c r="AY432" s="253" t="s">
        <v>131</v>
      </c>
    </row>
    <row r="433" s="15" customFormat="1">
      <c r="A433" s="15"/>
      <c r="B433" s="254"/>
      <c r="C433" s="255"/>
      <c r="D433" s="234" t="s">
        <v>147</v>
      </c>
      <c r="E433" s="256" t="s">
        <v>1</v>
      </c>
      <c r="F433" s="257" t="s">
        <v>162</v>
      </c>
      <c r="G433" s="255"/>
      <c r="H433" s="258">
        <v>355</v>
      </c>
      <c r="I433" s="259"/>
      <c r="J433" s="255"/>
      <c r="K433" s="255"/>
      <c r="L433" s="260"/>
      <c r="M433" s="261"/>
      <c r="N433" s="262"/>
      <c r="O433" s="262"/>
      <c r="P433" s="262"/>
      <c r="Q433" s="262"/>
      <c r="R433" s="262"/>
      <c r="S433" s="262"/>
      <c r="T433" s="263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4" t="s">
        <v>147</v>
      </c>
      <c r="AU433" s="264" t="s">
        <v>85</v>
      </c>
      <c r="AV433" s="15" t="s">
        <v>137</v>
      </c>
      <c r="AW433" s="15" t="s">
        <v>31</v>
      </c>
      <c r="AX433" s="15" t="s">
        <v>83</v>
      </c>
      <c r="AY433" s="264" t="s">
        <v>131</v>
      </c>
    </row>
    <row r="434" s="2" customFormat="1" ht="16.5" customHeight="1">
      <c r="A434" s="38"/>
      <c r="B434" s="39"/>
      <c r="C434" s="265" t="s">
        <v>445</v>
      </c>
      <c r="D434" s="265" t="s">
        <v>193</v>
      </c>
      <c r="E434" s="266" t="s">
        <v>446</v>
      </c>
      <c r="F434" s="267" t="s">
        <v>447</v>
      </c>
      <c r="G434" s="268" t="s">
        <v>136</v>
      </c>
      <c r="H434" s="269">
        <v>2152</v>
      </c>
      <c r="I434" s="270"/>
      <c r="J434" s="269">
        <f>ROUND(I434*H434,2)</f>
        <v>0</v>
      </c>
      <c r="K434" s="271"/>
      <c r="L434" s="272"/>
      <c r="M434" s="273" t="s">
        <v>1</v>
      </c>
      <c r="N434" s="274" t="s">
        <v>40</v>
      </c>
      <c r="O434" s="91"/>
      <c r="P434" s="228">
        <f>O434*H434</f>
        <v>0</v>
      </c>
      <c r="Q434" s="228">
        <v>0.029999999999999999</v>
      </c>
      <c r="R434" s="228">
        <f>Q434*H434</f>
        <v>64.560000000000002</v>
      </c>
      <c r="S434" s="228">
        <v>0</v>
      </c>
      <c r="T434" s="229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0" t="s">
        <v>177</v>
      </c>
      <c r="AT434" s="230" t="s">
        <v>193</v>
      </c>
      <c r="AU434" s="230" t="s">
        <v>85</v>
      </c>
      <c r="AY434" s="17" t="s">
        <v>131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7" t="s">
        <v>83</v>
      </c>
      <c r="BK434" s="231">
        <f>ROUND(I434*H434,2)</f>
        <v>0</v>
      </c>
      <c r="BL434" s="17" t="s">
        <v>137</v>
      </c>
      <c r="BM434" s="230" t="s">
        <v>448</v>
      </c>
    </row>
    <row r="435" s="14" customFormat="1">
      <c r="A435" s="14"/>
      <c r="B435" s="243"/>
      <c r="C435" s="244"/>
      <c r="D435" s="234" t="s">
        <v>147</v>
      </c>
      <c r="E435" s="245" t="s">
        <v>1</v>
      </c>
      <c r="F435" s="246" t="s">
        <v>449</v>
      </c>
      <c r="G435" s="244"/>
      <c r="H435" s="247">
        <v>2152</v>
      </c>
      <c r="I435" s="248"/>
      <c r="J435" s="244"/>
      <c r="K435" s="244"/>
      <c r="L435" s="249"/>
      <c r="M435" s="250"/>
      <c r="N435" s="251"/>
      <c r="O435" s="251"/>
      <c r="P435" s="251"/>
      <c r="Q435" s="251"/>
      <c r="R435" s="251"/>
      <c r="S435" s="251"/>
      <c r="T435" s="25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3" t="s">
        <v>147</v>
      </c>
      <c r="AU435" s="253" t="s">
        <v>85</v>
      </c>
      <c r="AV435" s="14" t="s">
        <v>85</v>
      </c>
      <c r="AW435" s="14" t="s">
        <v>31</v>
      </c>
      <c r="AX435" s="14" t="s">
        <v>83</v>
      </c>
      <c r="AY435" s="253" t="s">
        <v>131</v>
      </c>
    </row>
    <row r="436" s="12" customFormat="1" ht="22.8" customHeight="1">
      <c r="A436" s="12"/>
      <c r="B436" s="203"/>
      <c r="C436" s="204"/>
      <c r="D436" s="205" t="s">
        <v>74</v>
      </c>
      <c r="E436" s="217" t="s">
        <v>450</v>
      </c>
      <c r="F436" s="217" t="s">
        <v>451</v>
      </c>
      <c r="G436" s="204"/>
      <c r="H436" s="204"/>
      <c r="I436" s="207"/>
      <c r="J436" s="218">
        <f>BK436</f>
        <v>0</v>
      </c>
      <c r="K436" s="204"/>
      <c r="L436" s="209"/>
      <c r="M436" s="210"/>
      <c r="N436" s="211"/>
      <c r="O436" s="211"/>
      <c r="P436" s="212">
        <f>SUM(P437:P442)</f>
        <v>0</v>
      </c>
      <c r="Q436" s="211"/>
      <c r="R436" s="212">
        <f>SUM(R437:R442)</f>
        <v>0</v>
      </c>
      <c r="S436" s="211"/>
      <c r="T436" s="213">
        <f>SUM(T437:T442)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4" t="s">
        <v>83</v>
      </c>
      <c r="AT436" s="215" t="s">
        <v>74</v>
      </c>
      <c r="AU436" s="215" t="s">
        <v>83</v>
      </c>
      <c r="AY436" s="214" t="s">
        <v>131</v>
      </c>
      <c r="BK436" s="216">
        <f>SUM(BK437:BK442)</f>
        <v>0</v>
      </c>
    </row>
    <row r="437" s="2" customFormat="1" ht="21.75" customHeight="1">
      <c r="A437" s="38"/>
      <c r="B437" s="39"/>
      <c r="C437" s="219" t="s">
        <v>452</v>
      </c>
      <c r="D437" s="219" t="s">
        <v>133</v>
      </c>
      <c r="E437" s="220" t="s">
        <v>453</v>
      </c>
      <c r="F437" s="221" t="s">
        <v>454</v>
      </c>
      <c r="G437" s="222" t="s">
        <v>180</v>
      </c>
      <c r="H437" s="223">
        <v>16</v>
      </c>
      <c r="I437" s="224"/>
      <c r="J437" s="223">
        <f>ROUND(I437*H437,2)</f>
        <v>0</v>
      </c>
      <c r="K437" s="225"/>
      <c r="L437" s="44"/>
      <c r="M437" s="226" t="s">
        <v>1</v>
      </c>
      <c r="N437" s="227" t="s">
        <v>40</v>
      </c>
      <c r="O437" s="91"/>
      <c r="P437" s="228">
        <f>O437*H437</f>
        <v>0</v>
      </c>
      <c r="Q437" s="228">
        <v>0</v>
      </c>
      <c r="R437" s="228">
        <f>Q437*H437</f>
        <v>0</v>
      </c>
      <c r="S437" s="228">
        <v>0</v>
      </c>
      <c r="T437" s="229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0" t="s">
        <v>137</v>
      </c>
      <c r="AT437" s="230" t="s">
        <v>133</v>
      </c>
      <c r="AU437" s="230" t="s">
        <v>85</v>
      </c>
      <c r="AY437" s="17" t="s">
        <v>131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7" t="s">
        <v>83</v>
      </c>
      <c r="BK437" s="231">
        <f>ROUND(I437*H437,2)</f>
        <v>0</v>
      </c>
      <c r="BL437" s="17" t="s">
        <v>137</v>
      </c>
      <c r="BM437" s="230" t="s">
        <v>455</v>
      </c>
    </row>
    <row r="438" s="14" customFormat="1">
      <c r="A438" s="14"/>
      <c r="B438" s="243"/>
      <c r="C438" s="244"/>
      <c r="D438" s="234" t="s">
        <v>147</v>
      </c>
      <c r="E438" s="245" t="s">
        <v>1</v>
      </c>
      <c r="F438" s="246" t="s">
        <v>229</v>
      </c>
      <c r="G438" s="244"/>
      <c r="H438" s="247">
        <v>16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147</v>
      </c>
      <c r="AU438" s="253" t="s">
        <v>85</v>
      </c>
      <c r="AV438" s="14" t="s">
        <v>85</v>
      </c>
      <c r="AW438" s="14" t="s">
        <v>31</v>
      </c>
      <c r="AX438" s="14" t="s">
        <v>83</v>
      </c>
      <c r="AY438" s="253" t="s">
        <v>131</v>
      </c>
    </row>
    <row r="439" s="2" customFormat="1" ht="24.15" customHeight="1">
      <c r="A439" s="38"/>
      <c r="B439" s="39"/>
      <c r="C439" s="219" t="s">
        <v>456</v>
      </c>
      <c r="D439" s="219" t="s">
        <v>133</v>
      </c>
      <c r="E439" s="220" t="s">
        <v>457</v>
      </c>
      <c r="F439" s="221" t="s">
        <v>458</v>
      </c>
      <c r="G439" s="222" t="s">
        <v>180</v>
      </c>
      <c r="H439" s="223">
        <v>336</v>
      </c>
      <c r="I439" s="224"/>
      <c r="J439" s="223">
        <f>ROUND(I439*H439,2)</f>
        <v>0</v>
      </c>
      <c r="K439" s="225"/>
      <c r="L439" s="44"/>
      <c r="M439" s="226" t="s">
        <v>1</v>
      </c>
      <c r="N439" s="227" t="s">
        <v>40</v>
      </c>
      <c r="O439" s="91"/>
      <c r="P439" s="228">
        <f>O439*H439</f>
        <v>0</v>
      </c>
      <c r="Q439" s="228">
        <v>0</v>
      </c>
      <c r="R439" s="228">
        <f>Q439*H439</f>
        <v>0</v>
      </c>
      <c r="S439" s="228">
        <v>0</v>
      </c>
      <c r="T439" s="229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0" t="s">
        <v>137</v>
      </c>
      <c r="AT439" s="230" t="s">
        <v>133</v>
      </c>
      <c r="AU439" s="230" t="s">
        <v>85</v>
      </c>
      <c r="AY439" s="17" t="s">
        <v>131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7" t="s">
        <v>83</v>
      </c>
      <c r="BK439" s="231">
        <f>ROUND(I439*H439,2)</f>
        <v>0</v>
      </c>
      <c r="BL439" s="17" t="s">
        <v>137</v>
      </c>
      <c r="BM439" s="230" t="s">
        <v>459</v>
      </c>
    </row>
    <row r="440" s="13" customFormat="1">
      <c r="A440" s="13"/>
      <c r="B440" s="232"/>
      <c r="C440" s="233"/>
      <c r="D440" s="234" t="s">
        <v>147</v>
      </c>
      <c r="E440" s="235" t="s">
        <v>1</v>
      </c>
      <c r="F440" s="236" t="s">
        <v>460</v>
      </c>
      <c r="G440" s="233"/>
      <c r="H440" s="235" t="s">
        <v>1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147</v>
      </c>
      <c r="AU440" s="242" t="s">
        <v>85</v>
      </c>
      <c r="AV440" s="13" t="s">
        <v>83</v>
      </c>
      <c r="AW440" s="13" t="s">
        <v>31</v>
      </c>
      <c r="AX440" s="13" t="s">
        <v>75</v>
      </c>
      <c r="AY440" s="242" t="s">
        <v>131</v>
      </c>
    </row>
    <row r="441" s="14" customFormat="1">
      <c r="A441" s="14"/>
      <c r="B441" s="243"/>
      <c r="C441" s="244"/>
      <c r="D441" s="234" t="s">
        <v>147</v>
      </c>
      <c r="E441" s="245" t="s">
        <v>1</v>
      </c>
      <c r="F441" s="246" t="s">
        <v>461</v>
      </c>
      <c r="G441" s="244"/>
      <c r="H441" s="247">
        <v>336</v>
      </c>
      <c r="I441" s="248"/>
      <c r="J441" s="244"/>
      <c r="K441" s="244"/>
      <c r="L441" s="249"/>
      <c r="M441" s="250"/>
      <c r="N441" s="251"/>
      <c r="O441" s="251"/>
      <c r="P441" s="251"/>
      <c r="Q441" s="251"/>
      <c r="R441" s="251"/>
      <c r="S441" s="251"/>
      <c r="T441" s="25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3" t="s">
        <v>147</v>
      </c>
      <c r="AU441" s="253" t="s">
        <v>85</v>
      </c>
      <c r="AV441" s="14" t="s">
        <v>85</v>
      </c>
      <c r="AW441" s="14" t="s">
        <v>31</v>
      </c>
      <c r="AX441" s="14" t="s">
        <v>83</v>
      </c>
      <c r="AY441" s="253" t="s">
        <v>131</v>
      </c>
    </row>
    <row r="442" s="2" customFormat="1" ht="44.25" customHeight="1">
      <c r="A442" s="38"/>
      <c r="B442" s="39"/>
      <c r="C442" s="219" t="s">
        <v>462</v>
      </c>
      <c r="D442" s="219" t="s">
        <v>133</v>
      </c>
      <c r="E442" s="220" t="s">
        <v>463</v>
      </c>
      <c r="F442" s="221" t="s">
        <v>464</v>
      </c>
      <c r="G442" s="222" t="s">
        <v>180</v>
      </c>
      <c r="H442" s="223">
        <v>16</v>
      </c>
      <c r="I442" s="224"/>
      <c r="J442" s="223">
        <f>ROUND(I442*H442,2)</f>
        <v>0</v>
      </c>
      <c r="K442" s="225"/>
      <c r="L442" s="44"/>
      <c r="M442" s="226" t="s">
        <v>1</v>
      </c>
      <c r="N442" s="227" t="s">
        <v>40</v>
      </c>
      <c r="O442" s="91"/>
      <c r="P442" s="228">
        <f>O442*H442</f>
        <v>0</v>
      </c>
      <c r="Q442" s="228">
        <v>0</v>
      </c>
      <c r="R442" s="228">
        <f>Q442*H442</f>
        <v>0</v>
      </c>
      <c r="S442" s="228">
        <v>0</v>
      </c>
      <c r="T442" s="229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0" t="s">
        <v>137</v>
      </c>
      <c r="AT442" s="230" t="s">
        <v>133</v>
      </c>
      <c r="AU442" s="230" t="s">
        <v>85</v>
      </c>
      <c r="AY442" s="17" t="s">
        <v>131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7" t="s">
        <v>83</v>
      </c>
      <c r="BK442" s="231">
        <f>ROUND(I442*H442,2)</f>
        <v>0</v>
      </c>
      <c r="BL442" s="17" t="s">
        <v>137</v>
      </c>
      <c r="BM442" s="230" t="s">
        <v>465</v>
      </c>
    </row>
    <row r="443" s="12" customFormat="1" ht="22.8" customHeight="1">
      <c r="A443" s="12"/>
      <c r="B443" s="203"/>
      <c r="C443" s="204"/>
      <c r="D443" s="205" t="s">
        <v>74</v>
      </c>
      <c r="E443" s="217" t="s">
        <v>466</v>
      </c>
      <c r="F443" s="217" t="s">
        <v>467</v>
      </c>
      <c r="G443" s="204"/>
      <c r="H443" s="204"/>
      <c r="I443" s="207"/>
      <c r="J443" s="218">
        <f>BK443</f>
        <v>0</v>
      </c>
      <c r="K443" s="204"/>
      <c r="L443" s="209"/>
      <c r="M443" s="210"/>
      <c r="N443" s="211"/>
      <c r="O443" s="211"/>
      <c r="P443" s="212">
        <f>P444</f>
        <v>0</v>
      </c>
      <c r="Q443" s="211"/>
      <c r="R443" s="212">
        <f>R444</f>
        <v>0</v>
      </c>
      <c r="S443" s="211"/>
      <c r="T443" s="213">
        <f>T444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4" t="s">
        <v>83</v>
      </c>
      <c r="AT443" s="215" t="s">
        <v>74</v>
      </c>
      <c r="AU443" s="215" t="s">
        <v>83</v>
      </c>
      <c r="AY443" s="214" t="s">
        <v>131</v>
      </c>
      <c r="BK443" s="216">
        <f>BK444</f>
        <v>0</v>
      </c>
    </row>
    <row r="444" s="2" customFormat="1" ht="33" customHeight="1">
      <c r="A444" s="38"/>
      <c r="B444" s="39"/>
      <c r="C444" s="219" t="s">
        <v>468</v>
      </c>
      <c r="D444" s="219" t="s">
        <v>133</v>
      </c>
      <c r="E444" s="220" t="s">
        <v>469</v>
      </c>
      <c r="F444" s="221" t="s">
        <v>470</v>
      </c>
      <c r="G444" s="222" t="s">
        <v>180</v>
      </c>
      <c r="H444" s="223">
        <v>850.88999999999999</v>
      </c>
      <c r="I444" s="224"/>
      <c r="J444" s="223">
        <f>ROUND(I444*H444,2)</f>
        <v>0</v>
      </c>
      <c r="K444" s="225"/>
      <c r="L444" s="44"/>
      <c r="M444" s="226" t="s">
        <v>1</v>
      </c>
      <c r="N444" s="227" t="s">
        <v>40</v>
      </c>
      <c r="O444" s="91"/>
      <c r="P444" s="228">
        <f>O444*H444</f>
        <v>0</v>
      </c>
      <c r="Q444" s="228">
        <v>0</v>
      </c>
      <c r="R444" s="228">
        <f>Q444*H444</f>
        <v>0</v>
      </c>
      <c r="S444" s="228">
        <v>0</v>
      </c>
      <c r="T444" s="229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0" t="s">
        <v>137</v>
      </c>
      <c r="AT444" s="230" t="s">
        <v>133</v>
      </c>
      <c r="AU444" s="230" t="s">
        <v>85</v>
      </c>
      <c r="AY444" s="17" t="s">
        <v>131</v>
      </c>
      <c r="BE444" s="231">
        <f>IF(N444="základní",J444,0)</f>
        <v>0</v>
      </c>
      <c r="BF444" s="231">
        <f>IF(N444="snížená",J444,0)</f>
        <v>0</v>
      </c>
      <c r="BG444" s="231">
        <f>IF(N444="zákl. přenesená",J444,0)</f>
        <v>0</v>
      </c>
      <c r="BH444" s="231">
        <f>IF(N444="sníž. přenesená",J444,0)</f>
        <v>0</v>
      </c>
      <c r="BI444" s="231">
        <f>IF(N444="nulová",J444,0)</f>
        <v>0</v>
      </c>
      <c r="BJ444" s="17" t="s">
        <v>83</v>
      </c>
      <c r="BK444" s="231">
        <f>ROUND(I444*H444,2)</f>
        <v>0</v>
      </c>
      <c r="BL444" s="17" t="s">
        <v>137</v>
      </c>
      <c r="BM444" s="230" t="s">
        <v>471</v>
      </c>
    </row>
    <row r="445" s="12" customFormat="1" ht="22.8" customHeight="1">
      <c r="A445" s="12"/>
      <c r="B445" s="203"/>
      <c r="C445" s="204"/>
      <c r="D445" s="205" t="s">
        <v>74</v>
      </c>
      <c r="E445" s="217" t="s">
        <v>472</v>
      </c>
      <c r="F445" s="217" t="s">
        <v>473</v>
      </c>
      <c r="G445" s="204"/>
      <c r="H445" s="204"/>
      <c r="I445" s="207"/>
      <c r="J445" s="218">
        <f>BK445</f>
        <v>0</v>
      </c>
      <c r="K445" s="204"/>
      <c r="L445" s="209"/>
      <c r="M445" s="210"/>
      <c r="N445" s="211"/>
      <c r="O445" s="211"/>
      <c r="P445" s="212">
        <f>SUM(P446:P474)</f>
        <v>0</v>
      </c>
      <c r="Q445" s="211"/>
      <c r="R445" s="212">
        <f>SUM(R446:R474)</f>
        <v>0</v>
      </c>
      <c r="S445" s="211"/>
      <c r="T445" s="213">
        <f>SUM(T446:T474)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14" t="s">
        <v>83</v>
      </c>
      <c r="AT445" s="215" t="s">
        <v>74</v>
      </c>
      <c r="AU445" s="215" t="s">
        <v>83</v>
      </c>
      <c r="AY445" s="214" t="s">
        <v>131</v>
      </c>
      <c r="BK445" s="216">
        <f>SUM(BK446:BK474)</f>
        <v>0</v>
      </c>
    </row>
    <row r="446" s="2" customFormat="1" ht="37.8" customHeight="1">
      <c r="A446" s="38"/>
      <c r="B446" s="39"/>
      <c r="C446" s="219" t="s">
        <v>474</v>
      </c>
      <c r="D446" s="219" t="s">
        <v>133</v>
      </c>
      <c r="E446" s="220" t="s">
        <v>149</v>
      </c>
      <c r="F446" s="221" t="s">
        <v>150</v>
      </c>
      <c r="G446" s="222" t="s">
        <v>151</v>
      </c>
      <c r="H446" s="223">
        <v>535</v>
      </c>
      <c r="I446" s="224"/>
      <c r="J446" s="223">
        <f>ROUND(I446*H446,2)</f>
        <v>0</v>
      </c>
      <c r="K446" s="225"/>
      <c r="L446" s="44"/>
      <c r="M446" s="226" t="s">
        <v>1</v>
      </c>
      <c r="N446" s="227" t="s">
        <v>40</v>
      </c>
      <c r="O446" s="91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0" t="s">
        <v>137</v>
      </c>
      <c r="AT446" s="230" t="s">
        <v>133</v>
      </c>
      <c r="AU446" s="230" t="s">
        <v>85</v>
      </c>
      <c r="AY446" s="17" t="s">
        <v>131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7" t="s">
        <v>83</v>
      </c>
      <c r="BK446" s="231">
        <f>ROUND(I446*H446,2)</f>
        <v>0</v>
      </c>
      <c r="BL446" s="17" t="s">
        <v>137</v>
      </c>
      <c r="BM446" s="230" t="s">
        <v>475</v>
      </c>
    </row>
    <row r="447" s="13" customFormat="1">
      <c r="A447" s="13"/>
      <c r="B447" s="232"/>
      <c r="C447" s="233"/>
      <c r="D447" s="234" t="s">
        <v>147</v>
      </c>
      <c r="E447" s="235" t="s">
        <v>1</v>
      </c>
      <c r="F447" s="236" t="s">
        <v>476</v>
      </c>
      <c r="G447" s="233"/>
      <c r="H447" s="235" t="s">
        <v>1</v>
      </c>
      <c r="I447" s="237"/>
      <c r="J447" s="233"/>
      <c r="K447" s="233"/>
      <c r="L447" s="238"/>
      <c r="M447" s="239"/>
      <c r="N447" s="240"/>
      <c r="O447" s="240"/>
      <c r="P447" s="240"/>
      <c r="Q447" s="240"/>
      <c r="R447" s="240"/>
      <c r="S447" s="240"/>
      <c r="T447" s="24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2" t="s">
        <v>147</v>
      </c>
      <c r="AU447" s="242" t="s">
        <v>85</v>
      </c>
      <c r="AV447" s="13" t="s">
        <v>83</v>
      </c>
      <c r="AW447" s="13" t="s">
        <v>31</v>
      </c>
      <c r="AX447" s="13" t="s">
        <v>75</v>
      </c>
      <c r="AY447" s="242" t="s">
        <v>131</v>
      </c>
    </row>
    <row r="448" s="13" customFormat="1">
      <c r="A448" s="13"/>
      <c r="B448" s="232"/>
      <c r="C448" s="233"/>
      <c r="D448" s="234" t="s">
        <v>147</v>
      </c>
      <c r="E448" s="235" t="s">
        <v>1</v>
      </c>
      <c r="F448" s="236" t="s">
        <v>153</v>
      </c>
      <c r="G448" s="233"/>
      <c r="H448" s="235" t="s">
        <v>1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147</v>
      </c>
      <c r="AU448" s="242" t="s">
        <v>85</v>
      </c>
      <c r="AV448" s="13" t="s">
        <v>83</v>
      </c>
      <c r="AW448" s="13" t="s">
        <v>31</v>
      </c>
      <c r="AX448" s="13" t="s">
        <v>75</v>
      </c>
      <c r="AY448" s="242" t="s">
        <v>131</v>
      </c>
    </row>
    <row r="449" s="13" customFormat="1">
      <c r="A449" s="13"/>
      <c r="B449" s="232"/>
      <c r="C449" s="233"/>
      <c r="D449" s="234" t="s">
        <v>147</v>
      </c>
      <c r="E449" s="235" t="s">
        <v>1</v>
      </c>
      <c r="F449" s="236" t="s">
        <v>154</v>
      </c>
      <c r="G449" s="233"/>
      <c r="H449" s="235" t="s">
        <v>1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147</v>
      </c>
      <c r="AU449" s="242" t="s">
        <v>85</v>
      </c>
      <c r="AV449" s="13" t="s">
        <v>83</v>
      </c>
      <c r="AW449" s="13" t="s">
        <v>31</v>
      </c>
      <c r="AX449" s="13" t="s">
        <v>75</v>
      </c>
      <c r="AY449" s="242" t="s">
        <v>131</v>
      </c>
    </row>
    <row r="450" s="14" customFormat="1">
      <c r="A450" s="14"/>
      <c r="B450" s="243"/>
      <c r="C450" s="244"/>
      <c r="D450" s="234" t="s">
        <v>147</v>
      </c>
      <c r="E450" s="245" t="s">
        <v>1</v>
      </c>
      <c r="F450" s="246" t="s">
        <v>414</v>
      </c>
      <c r="G450" s="244"/>
      <c r="H450" s="247">
        <v>50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147</v>
      </c>
      <c r="AU450" s="253" t="s">
        <v>85</v>
      </c>
      <c r="AV450" s="14" t="s">
        <v>85</v>
      </c>
      <c r="AW450" s="14" t="s">
        <v>31</v>
      </c>
      <c r="AX450" s="14" t="s">
        <v>75</v>
      </c>
      <c r="AY450" s="253" t="s">
        <v>131</v>
      </c>
    </row>
    <row r="451" s="13" customFormat="1">
      <c r="A451" s="13"/>
      <c r="B451" s="232"/>
      <c r="C451" s="233"/>
      <c r="D451" s="234" t="s">
        <v>147</v>
      </c>
      <c r="E451" s="235" t="s">
        <v>1</v>
      </c>
      <c r="F451" s="236" t="s">
        <v>156</v>
      </c>
      <c r="G451" s="233"/>
      <c r="H451" s="235" t="s">
        <v>1</v>
      </c>
      <c r="I451" s="237"/>
      <c r="J451" s="233"/>
      <c r="K451" s="233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147</v>
      </c>
      <c r="AU451" s="242" t="s">
        <v>85</v>
      </c>
      <c r="AV451" s="13" t="s">
        <v>83</v>
      </c>
      <c r="AW451" s="13" t="s">
        <v>31</v>
      </c>
      <c r="AX451" s="13" t="s">
        <v>75</v>
      </c>
      <c r="AY451" s="242" t="s">
        <v>131</v>
      </c>
    </row>
    <row r="452" s="14" customFormat="1">
      <c r="A452" s="14"/>
      <c r="B452" s="243"/>
      <c r="C452" s="244"/>
      <c r="D452" s="234" t="s">
        <v>147</v>
      </c>
      <c r="E452" s="245" t="s">
        <v>1</v>
      </c>
      <c r="F452" s="246" t="s">
        <v>477</v>
      </c>
      <c r="G452" s="244"/>
      <c r="H452" s="247">
        <v>70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147</v>
      </c>
      <c r="AU452" s="253" t="s">
        <v>85</v>
      </c>
      <c r="AV452" s="14" t="s">
        <v>85</v>
      </c>
      <c r="AW452" s="14" t="s">
        <v>31</v>
      </c>
      <c r="AX452" s="14" t="s">
        <v>75</v>
      </c>
      <c r="AY452" s="253" t="s">
        <v>131</v>
      </c>
    </row>
    <row r="453" s="13" customFormat="1">
      <c r="A453" s="13"/>
      <c r="B453" s="232"/>
      <c r="C453" s="233"/>
      <c r="D453" s="234" t="s">
        <v>147</v>
      </c>
      <c r="E453" s="235" t="s">
        <v>1</v>
      </c>
      <c r="F453" s="236" t="s">
        <v>158</v>
      </c>
      <c r="G453" s="233"/>
      <c r="H453" s="235" t="s">
        <v>1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147</v>
      </c>
      <c r="AU453" s="242" t="s">
        <v>85</v>
      </c>
      <c r="AV453" s="13" t="s">
        <v>83</v>
      </c>
      <c r="AW453" s="13" t="s">
        <v>31</v>
      </c>
      <c r="AX453" s="13" t="s">
        <v>75</v>
      </c>
      <c r="AY453" s="242" t="s">
        <v>131</v>
      </c>
    </row>
    <row r="454" s="14" customFormat="1">
      <c r="A454" s="14"/>
      <c r="B454" s="243"/>
      <c r="C454" s="244"/>
      <c r="D454" s="234" t="s">
        <v>147</v>
      </c>
      <c r="E454" s="245" t="s">
        <v>1</v>
      </c>
      <c r="F454" s="246" t="s">
        <v>478</v>
      </c>
      <c r="G454" s="244"/>
      <c r="H454" s="247">
        <v>175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147</v>
      </c>
      <c r="AU454" s="253" t="s">
        <v>85</v>
      </c>
      <c r="AV454" s="14" t="s">
        <v>85</v>
      </c>
      <c r="AW454" s="14" t="s">
        <v>31</v>
      </c>
      <c r="AX454" s="14" t="s">
        <v>75</v>
      </c>
      <c r="AY454" s="253" t="s">
        <v>131</v>
      </c>
    </row>
    <row r="455" s="13" customFormat="1">
      <c r="A455" s="13"/>
      <c r="B455" s="232"/>
      <c r="C455" s="233"/>
      <c r="D455" s="234" t="s">
        <v>147</v>
      </c>
      <c r="E455" s="235" t="s">
        <v>1</v>
      </c>
      <c r="F455" s="236" t="s">
        <v>160</v>
      </c>
      <c r="G455" s="233"/>
      <c r="H455" s="235" t="s">
        <v>1</v>
      </c>
      <c r="I455" s="237"/>
      <c r="J455" s="233"/>
      <c r="K455" s="233"/>
      <c r="L455" s="238"/>
      <c r="M455" s="239"/>
      <c r="N455" s="240"/>
      <c r="O455" s="240"/>
      <c r="P455" s="240"/>
      <c r="Q455" s="240"/>
      <c r="R455" s="240"/>
      <c r="S455" s="240"/>
      <c r="T455" s="24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2" t="s">
        <v>147</v>
      </c>
      <c r="AU455" s="242" t="s">
        <v>85</v>
      </c>
      <c r="AV455" s="13" t="s">
        <v>83</v>
      </c>
      <c r="AW455" s="13" t="s">
        <v>31</v>
      </c>
      <c r="AX455" s="13" t="s">
        <v>75</v>
      </c>
      <c r="AY455" s="242" t="s">
        <v>131</v>
      </c>
    </row>
    <row r="456" s="14" customFormat="1">
      <c r="A456" s="14"/>
      <c r="B456" s="243"/>
      <c r="C456" s="244"/>
      <c r="D456" s="234" t="s">
        <v>147</v>
      </c>
      <c r="E456" s="245" t="s">
        <v>1</v>
      </c>
      <c r="F456" s="246" t="s">
        <v>479</v>
      </c>
      <c r="G456" s="244"/>
      <c r="H456" s="247">
        <v>240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147</v>
      </c>
      <c r="AU456" s="253" t="s">
        <v>85</v>
      </c>
      <c r="AV456" s="14" t="s">
        <v>85</v>
      </c>
      <c r="AW456" s="14" t="s">
        <v>31</v>
      </c>
      <c r="AX456" s="14" t="s">
        <v>75</v>
      </c>
      <c r="AY456" s="253" t="s">
        <v>131</v>
      </c>
    </row>
    <row r="457" s="15" customFormat="1">
      <c r="A457" s="15"/>
      <c r="B457" s="254"/>
      <c r="C457" s="255"/>
      <c r="D457" s="234" t="s">
        <v>147</v>
      </c>
      <c r="E457" s="256" t="s">
        <v>1</v>
      </c>
      <c r="F457" s="257" t="s">
        <v>162</v>
      </c>
      <c r="G457" s="255"/>
      <c r="H457" s="258">
        <v>535</v>
      </c>
      <c r="I457" s="259"/>
      <c r="J457" s="255"/>
      <c r="K457" s="255"/>
      <c r="L457" s="260"/>
      <c r="M457" s="261"/>
      <c r="N457" s="262"/>
      <c r="O457" s="262"/>
      <c r="P457" s="262"/>
      <c r="Q457" s="262"/>
      <c r="R457" s="262"/>
      <c r="S457" s="262"/>
      <c r="T457" s="263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4" t="s">
        <v>147</v>
      </c>
      <c r="AU457" s="264" t="s">
        <v>85</v>
      </c>
      <c r="AV457" s="15" t="s">
        <v>137</v>
      </c>
      <c r="AW457" s="15" t="s">
        <v>31</v>
      </c>
      <c r="AX457" s="15" t="s">
        <v>83</v>
      </c>
      <c r="AY457" s="264" t="s">
        <v>131</v>
      </c>
    </row>
    <row r="458" s="2" customFormat="1" ht="37.8" customHeight="1">
      <c r="A458" s="38"/>
      <c r="B458" s="39"/>
      <c r="C458" s="219" t="s">
        <v>480</v>
      </c>
      <c r="D458" s="219" t="s">
        <v>133</v>
      </c>
      <c r="E458" s="220" t="s">
        <v>164</v>
      </c>
      <c r="F458" s="221" t="s">
        <v>165</v>
      </c>
      <c r="G458" s="222" t="s">
        <v>151</v>
      </c>
      <c r="H458" s="223">
        <v>535</v>
      </c>
      <c r="I458" s="224"/>
      <c r="J458" s="223">
        <f>ROUND(I458*H458,2)</f>
        <v>0</v>
      </c>
      <c r="K458" s="225"/>
      <c r="L458" s="44"/>
      <c r="M458" s="226" t="s">
        <v>1</v>
      </c>
      <c r="N458" s="227" t="s">
        <v>40</v>
      </c>
      <c r="O458" s="91"/>
      <c r="P458" s="228">
        <f>O458*H458</f>
        <v>0</v>
      </c>
      <c r="Q458" s="228">
        <v>0</v>
      </c>
      <c r="R458" s="228">
        <f>Q458*H458</f>
        <v>0</v>
      </c>
      <c r="S458" s="228">
        <v>0</v>
      </c>
      <c r="T458" s="229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0" t="s">
        <v>137</v>
      </c>
      <c r="AT458" s="230" t="s">
        <v>133</v>
      </c>
      <c r="AU458" s="230" t="s">
        <v>85</v>
      </c>
      <c r="AY458" s="17" t="s">
        <v>131</v>
      </c>
      <c r="BE458" s="231">
        <f>IF(N458="základní",J458,0)</f>
        <v>0</v>
      </c>
      <c r="BF458" s="231">
        <f>IF(N458="snížená",J458,0)</f>
        <v>0</v>
      </c>
      <c r="BG458" s="231">
        <f>IF(N458="zákl. přenesená",J458,0)</f>
        <v>0</v>
      </c>
      <c r="BH458" s="231">
        <f>IF(N458="sníž. přenesená",J458,0)</f>
        <v>0</v>
      </c>
      <c r="BI458" s="231">
        <f>IF(N458="nulová",J458,0)</f>
        <v>0</v>
      </c>
      <c r="BJ458" s="17" t="s">
        <v>83</v>
      </c>
      <c r="BK458" s="231">
        <f>ROUND(I458*H458,2)</f>
        <v>0</v>
      </c>
      <c r="BL458" s="17" t="s">
        <v>137</v>
      </c>
      <c r="BM458" s="230" t="s">
        <v>481</v>
      </c>
    </row>
    <row r="459" s="2" customFormat="1" ht="44.25" customHeight="1">
      <c r="A459" s="38"/>
      <c r="B459" s="39"/>
      <c r="C459" s="219" t="s">
        <v>482</v>
      </c>
      <c r="D459" s="219" t="s">
        <v>133</v>
      </c>
      <c r="E459" s="220" t="s">
        <v>168</v>
      </c>
      <c r="F459" s="221" t="s">
        <v>169</v>
      </c>
      <c r="G459" s="222" t="s">
        <v>151</v>
      </c>
      <c r="H459" s="223">
        <v>6420</v>
      </c>
      <c r="I459" s="224"/>
      <c r="J459" s="223">
        <f>ROUND(I459*H459,2)</f>
        <v>0</v>
      </c>
      <c r="K459" s="225"/>
      <c r="L459" s="44"/>
      <c r="M459" s="226" t="s">
        <v>1</v>
      </c>
      <c r="N459" s="227" t="s">
        <v>40</v>
      </c>
      <c r="O459" s="91"/>
      <c r="P459" s="228">
        <f>O459*H459</f>
        <v>0</v>
      </c>
      <c r="Q459" s="228">
        <v>0</v>
      </c>
      <c r="R459" s="228">
        <f>Q459*H459</f>
        <v>0</v>
      </c>
      <c r="S459" s="228">
        <v>0</v>
      </c>
      <c r="T459" s="229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0" t="s">
        <v>137</v>
      </c>
      <c r="AT459" s="230" t="s">
        <v>133</v>
      </c>
      <c r="AU459" s="230" t="s">
        <v>85</v>
      </c>
      <c r="AY459" s="17" t="s">
        <v>131</v>
      </c>
      <c r="BE459" s="231">
        <f>IF(N459="základní",J459,0)</f>
        <v>0</v>
      </c>
      <c r="BF459" s="231">
        <f>IF(N459="snížená",J459,0)</f>
        <v>0</v>
      </c>
      <c r="BG459" s="231">
        <f>IF(N459="zákl. přenesená",J459,0)</f>
        <v>0</v>
      </c>
      <c r="BH459" s="231">
        <f>IF(N459="sníž. přenesená",J459,0)</f>
        <v>0</v>
      </c>
      <c r="BI459" s="231">
        <f>IF(N459="nulová",J459,0)</f>
        <v>0</v>
      </c>
      <c r="BJ459" s="17" t="s">
        <v>83</v>
      </c>
      <c r="BK459" s="231">
        <f>ROUND(I459*H459,2)</f>
        <v>0</v>
      </c>
      <c r="BL459" s="17" t="s">
        <v>137</v>
      </c>
      <c r="BM459" s="230" t="s">
        <v>483</v>
      </c>
    </row>
    <row r="460" s="13" customFormat="1">
      <c r="A460" s="13"/>
      <c r="B460" s="232"/>
      <c r="C460" s="233"/>
      <c r="D460" s="234" t="s">
        <v>147</v>
      </c>
      <c r="E460" s="235" t="s">
        <v>1</v>
      </c>
      <c r="F460" s="236" t="s">
        <v>171</v>
      </c>
      <c r="G460" s="233"/>
      <c r="H460" s="235" t="s">
        <v>1</v>
      </c>
      <c r="I460" s="237"/>
      <c r="J460" s="233"/>
      <c r="K460" s="233"/>
      <c r="L460" s="238"/>
      <c r="M460" s="239"/>
      <c r="N460" s="240"/>
      <c r="O460" s="240"/>
      <c r="P460" s="240"/>
      <c r="Q460" s="240"/>
      <c r="R460" s="240"/>
      <c r="S460" s="240"/>
      <c r="T460" s="24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2" t="s">
        <v>147</v>
      </c>
      <c r="AU460" s="242" t="s">
        <v>85</v>
      </c>
      <c r="AV460" s="13" t="s">
        <v>83</v>
      </c>
      <c r="AW460" s="13" t="s">
        <v>31</v>
      </c>
      <c r="AX460" s="13" t="s">
        <v>75</v>
      </c>
      <c r="AY460" s="242" t="s">
        <v>131</v>
      </c>
    </row>
    <row r="461" s="14" customFormat="1">
      <c r="A461" s="14"/>
      <c r="B461" s="243"/>
      <c r="C461" s="244"/>
      <c r="D461" s="234" t="s">
        <v>147</v>
      </c>
      <c r="E461" s="245" t="s">
        <v>1</v>
      </c>
      <c r="F461" s="246" t="s">
        <v>484</v>
      </c>
      <c r="G461" s="244"/>
      <c r="H461" s="247">
        <v>6420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3" t="s">
        <v>147</v>
      </c>
      <c r="AU461" s="253" t="s">
        <v>85</v>
      </c>
      <c r="AV461" s="14" t="s">
        <v>85</v>
      </c>
      <c r="AW461" s="14" t="s">
        <v>31</v>
      </c>
      <c r="AX461" s="14" t="s">
        <v>83</v>
      </c>
      <c r="AY461" s="253" t="s">
        <v>131</v>
      </c>
    </row>
    <row r="462" s="2" customFormat="1" ht="16.5" customHeight="1">
      <c r="A462" s="38"/>
      <c r="B462" s="39"/>
      <c r="C462" s="219" t="s">
        <v>485</v>
      </c>
      <c r="D462" s="219" t="s">
        <v>133</v>
      </c>
      <c r="E462" s="220" t="s">
        <v>174</v>
      </c>
      <c r="F462" s="221" t="s">
        <v>175</v>
      </c>
      <c r="G462" s="222" t="s">
        <v>151</v>
      </c>
      <c r="H462" s="223">
        <v>535</v>
      </c>
      <c r="I462" s="224"/>
      <c r="J462" s="223">
        <f>ROUND(I462*H462,2)</f>
        <v>0</v>
      </c>
      <c r="K462" s="225"/>
      <c r="L462" s="44"/>
      <c r="M462" s="226" t="s">
        <v>1</v>
      </c>
      <c r="N462" s="227" t="s">
        <v>40</v>
      </c>
      <c r="O462" s="91"/>
      <c r="P462" s="228">
        <f>O462*H462</f>
        <v>0</v>
      </c>
      <c r="Q462" s="228">
        <v>0</v>
      </c>
      <c r="R462" s="228">
        <f>Q462*H462</f>
        <v>0</v>
      </c>
      <c r="S462" s="228">
        <v>0</v>
      </c>
      <c r="T462" s="229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0" t="s">
        <v>137</v>
      </c>
      <c r="AT462" s="230" t="s">
        <v>133</v>
      </c>
      <c r="AU462" s="230" t="s">
        <v>85</v>
      </c>
      <c r="AY462" s="17" t="s">
        <v>131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7" t="s">
        <v>83</v>
      </c>
      <c r="BK462" s="231">
        <f>ROUND(I462*H462,2)</f>
        <v>0</v>
      </c>
      <c r="BL462" s="17" t="s">
        <v>137</v>
      </c>
      <c r="BM462" s="230" t="s">
        <v>486</v>
      </c>
    </row>
    <row r="463" s="2" customFormat="1" ht="33" customHeight="1">
      <c r="A463" s="38"/>
      <c r="B463" s="39"/>
      <c r="C463" s="219" t="s">
        <v>487</v>
      </c>
      <c r="D463" s="219" t="s">
        <v>133</v>
      </c>
      <c r="E463" s="220" t="s">
        <v>178</v>
      </c>
      <c r="F463" s="221" t="s">
        <v>179</v>
      </c>
      <c r="G463" s="222" t="s">
        <v>180</v>
      </c>
      <c r="H463" s="223">
        <v>1070</v>
      </c>
      <c r="I463" s="224"/>
      <c r="J463" s="223">
        <f>ROUND(I463*H463,2)</f>
        <v>0</v>
      </c>
      <c r="K463" s="225"/>
      <c r="L463" s="44"/>
      <c r="M463" s="226" t="s">
        <v>1</v>
      </c>
      <c r="N463" s="227" t="s">
        <v>40</v>
      </c>
      <c r="O463" s="91"/>
      <c r="P463" s="228">
        <f>O463*H463</f>
        <v>0</v>
      </c>
      <c r="Q463" s="228">
        <v>0</v>
      </c>
      <c r="R463" s="228">
        <f>Q463*H463</f>
        <v>0</v>
      </c>
      <c r="S463" s="228">
        <v>0</v>
      </c>
      <c r="T463" s="229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0" t="s">
        <v>137</v>
      </c>
      <c r="AT463" s="230" t="s">
        <v>133</v>
      </c>
      <c r="AU463" s="230" t="s">
        <v>85</v>
      </c>
      <c r="AY463" s="17" t="s">
        <v>131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7" t="s">
        <v>83</v>
      </c>
      <c r="BK463" s="231">
        <f>ROUND(I463*H463,2)</f>
        <v>0</v>
      </c>
      <c r="BL463" s="17" t="s">
        <v>137</v>
      </c>
      <c r="BM463" s="230" t="s">
        <v>488</v>
      </c>
    </row>
    <row r="464" s="14" customFormat="1">
      <c r="A464" s="14"/>
      <c r="B464" s="243"/>
      <c r="C464" s="244"/>
      <c r="D464" s="234" t="s">
        <v>147</v>
      </c>
      <c r="E464" s="245" t="s">
        <v>1</v>
      </c>
      <c r="F464" s="246" t="s">
        <v>489</v>
      </c>
      <c r="G464" s="244"/>
      <c r="H464" s="247">
        <v>1070</v>
      </c>
      <c r="I464" s="248"/>
      <c r="J464" s="244"/>
      <c r="K464" s="244"/>
      <c r="L464" s="249"/>
      <c r="M464" s="250"/>
      <c r="N464" s="251"/>
      <c r="O464" s="251"/>
      <c r="P464" s="251"/>
      <c r="Q464" s="251"/>
      <c r="R464" s="251"/>
      <c r="S464" s="251"/>
      <c r="T464" s="25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3" t="s">
        <v>147</v>
      </c>
      <c r="AU464" s="253" t="s">
        <v>85</v>
      </c>
      <c r="AV464" s="14" t="s">
        <v>85</v>
      </c>
      <c r="AW464" s="14" t="s">
        <v>31</v>
      </c>
      <c r="AX464" s="14" t="s">
        <v>83</v>
      </c>
      <c r="AY464" s="253" t="s">
        <v>131</v>
      </c>
    </row>
    <row r="465" s="2" customFormat="1" ht="24.15" customHeight="1">
      <c r="A465" s="38"/>
      <c r="B465" s="39"/>
      <c r="C465" s="219" t="s">
        <v>490</v>
      </c>
      <c r="D465" s="219" t="s">
        <v>133</v>
      </c>
      <c r="E465" s="220" t="s">
        <v>491</v>
      </c>
      <c r="F465" s="221" t="s">
        <v>492</v>
      </c>
      <c r="G465" s="222" t="s">
        <v>201</v>
      </c>
      <c r="H465" s="223">
        <v>2110</v>
      </c>
      <c r="I465" s="224"/>
      <c r="J465" s="223">
        <f>ROUND(I465*H465,2)</f>
        <v>0</v>
      </c>
      <c r="K465" s="225"/>
      <c r="L465" s="44"/>
      <c r="M465" s="226" t="s">
        <v>1</v>
      </c>
      <c r="N465" s="227" t="s">
        <v>40</v>
      </c>
      <c r="O465" s="91"/>
      <c r="P465" s="228">
        <f>O465*H465</f>
        <v>0</v>
      </c>
      <c r="Q465" s="228">
        <v>0</v>
      </c>
      <c r="R465" s="228">
        <f>Q465*H465</f>
        <v>0</v>
      </c>
      <c r="S465" s="228">
        <v>0</v>
      </c>
      <c r="T465" s="229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0" t="s">
        <v>137</v>
      </c>
      <c r="AT465" s="230" t="s">
        <v>133</v>
      </c>
      <c r="AU465" s="230" t="s">
        <v>85</v>
      </c>
      <c r="AY465" s="17" t="s">
        <v>131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7" t="s">
        <v>83</v>
      </c>
      <c r="BK465" s="231">
        <f>ROUND(I465*H465,2)</f>
        <v>0</v>
      </c>
      <c r="BL465" s="17" t="s">
        <v>137</v>
      </c>
      <c r="BM465" s="230" t="s">
        <v>493</v>
      </c>
    </row>
    <row r="466" s="13" customFormat="1">
      <c r="A466" s="13"/>
      <c r="B466" s="232"/>
      <c r="C466" s="233"/>
      <c r="D466" s="234" t="s">
        <v>147</v>
      </c>
      <c r="E466" s="235" t="s">
        <v>1</v>
      </c>
      <c r="F466" s="236" t="s">
        <v>154</v>
      </c>
      <c r="G466" s="233"/>
      <c r="H466" s="235" t="s">
        <v>1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147</v>
      </c>
      <c r="AU466" s="242" t="s">
        <v>85</v>
      </c>
      <c r="AV466" s="13" t="s">
        <v>83</v>
      </c>
      <c r="AW466" s="13" t="s">
        <v>31</v>
      </c>
      <c r="AX466" s="13" t="s">
        <v>75</v>
      </c>
      <c r="AY466" s="242" t="s">
        <v>131</v>
      </c>
    </row>
    <row r="467" s="14" customFormat="1">
      <c r="A467" s="14"/>
      <c r="B467" s="243"/>
      <c r="C467" s="244"/>
      <c r="D467" s="234" t="s">
        <v>147</v>
      </c>
      <c r="E467" s="245" t="s">
        <v>1</v>
      </c>
      <c r="F467" s="246" t="s">
        <v>494</v>
      </c>
      <c r="G467" s="244"/>
      <c r="H467" s="247">
        <v>190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147</v>
      </c>
      <c r="AU467" s="253" t="s">
        <v>85</v>
      </c>
      <c r="AV467" s="14" t="s">
        <v>85</v>
      </c>
      <c r="AW467" s="14" t="s">
        <v>31</v>
      </c>
      <c r="AX467" s="14" t="s">
        <v>75</v>
      </c>
      <c r="AY467" s="253" t="s">
        <v>131</v>
      </c>
    </row>
    <row r="468" s="13" customFormat="1">
      <c r="A468" s="13"/>
      <c r="B468" s="232"/>
      <c r="C468" s="233"/>
      <c r="D468" s="234" t="s">
        <v>147</v>
      </c>
      <c r="E468" s="235" t="s">
        <v>1</v>
      </c>
      <c r="F468" s="236" t="s">
        <v>156</v>
      </c>
      <c r="G468" s="233"/>
      <c r="H468" s="235" t="s">
        <v>1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147</v>
      </c>
      <c r="AU468" s="242" t="s">
        <v>85</v>
      </c>
      <c r="AV468" s="13" t="s">
        <v>83</v>
      </c>
      <c r="AW468" s="13" t="s">
        <v>31</v>
      </c>
      <c r="AX468" s="13" t="s">
        <v>75</v>
      </c>
      <c r="AY468" s="242" t="s">
        <v>131</v>
      </c>
    </row>
    <row r="469" s="14" customFormat="1">
      <c r="A469" s="14"/>
      <c r="B469" s="243"/>
      <c r="C469" s="244"/>
      <c r="D469" s="234" t="s">
        <v>147</v>
      </c>
      <c r="E469" s="245" t="s">
        <v>1</v>
      </c>
      <c r="F469" s="246" t="s">
        <v>495</v>
      </c>
      <c r="G469" s="244"/>
      <c r="H469" s="247">
        <v>270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3" t="s">
        <v>147</v>
      </c>
      <c r="AU469" s="253" t="s">
        <v>85</v>
      </c>
      <c r="AV469" s="14" t="s">
        <v>85</v>
      </c>
      <c r="AW469" s="14" t="s">
        <v>31</v>
      </c>
      <c r="AX469" s="14" t="s">
        <v>75</v>
      </c>
      <c r="AY469" s="253" t="s">
        <v>131</v>
      </c>
    </row>
    <row r="470" s="13" customFormat="1">
      <c r="A470" s="13"/>
      <c r="B470" s="232"/>
      <c r="C470" s="233"/>
      <c r="D470" s="234" t="s">
        <v>147</v>
      </c>
      <c r="E470" s="235" t="s">
        <v>1</v>
      </c>
      <c r="F470" s="236" t="s">
        <v>158</v>
      </c>
      <c r="G470" s="233"/>
      <c r="H470" s="235" t="s">
        <v>1</v>
      </c>
      <c r="I470" s="237"/>
      <c r="J470" s="233"/>
      <c r="K470" s="233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147</v>
      </c>
      <c r="AU470" s="242" t="s">
        <v>85</v>
      </c>
      <c r="AV470" s="13" t="s">
        <v>83</v>
      </c>
      <c r="AW470" s="13" t="s">
        <v>31</v>
      </c>
      <c r="AX470" s="13" t="s">
        <v>75</v>
      </c>
      <c r="AY470" s="242" t="s">
        <v>131</v>
      </c>
    </row>
    <row r="471" s="14" customFormat="1">
      <c r="A471" s="14"/>
      <c r="B471" s="243"/>
      <c r="C471" s="244"/>
      <c r="D471" s="234" t="s">
        <v>147</v>
      </c>
      <c r="E471" s="245" t="s">
        <v>1</v>
      </c>
      <c r="F471" s="246" t="s">
        <v>496</v>
      </c>
      <c r="G471" s="244"/>
      <c r="H471" s="247">
        <v>700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147</v>
      </c>
      <c r="AU471" s="253" t="s">
        <v>85</v>
      </c>
      <c r="AV471" s="14" t="s">
        <v>85</v>
      </c>
      <c r="AW471" s="14" t="s">
        <v>31</v>
      </c>
      <c r="AX471" s="14" t="s">
        <v>75</v>
      </c>
      <c r="AY471" s="253" t="s">
        <v>131</v>
      </c>
    </row>
    <row r="472" s="13" customFormat="1">
      <c r="A472" s="13"/>
      <c r="B472" s="232"/>
      <c r="C472" s="233"/>
      <c r="D472" s="234" t="s">
        <v>147</v>
      </c>
      <c r="E472" s="235" t="s">
        <v>1</v>
      </c>
      <c r="F472" s="236" t="s">
        <v>160</v>
      </c>
      <c r="G472" s="233"/>
      <c r="H472" s="235" t="s">
        <v>1</v>
      </c>
      <c r="I472" s="237"/>
      <c r="J472" s="233"/>
      <c r="K472" s="233"/>
      <c r="L472" s="238"/>
      <c r="M472" s="239"/>
      <c r="N472" s="240"/>
      <c r="O472" s="240"/>
      <c r="P472" s="240"/>
      <c r="Q472" s="240"/>
      <c r="R472" s="240"/>
      <c r="S472" s="240"/>
      <c r="T472" s="24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2" t="s">
        <v>147</v>
      </c>
      <c r="AU472" s="242" t="s">
        <v>85</v>
      </c>
      <c r="AV472" s="13" t="s">
        <v>83</v>
      </c>
      <c r="AW472" s="13" t="s">
        <v>31</v>
      </c>
      <c r="AX472" s="13" t="s">
        <v>75</v>
      </c>
      <c r="AY472" s="242" t="s">
        <v>131</v>
      </c>
    </row>
    <row r="473" s="14" customFormat="1">
      <c r="A473" s="14"/>
      <c r="B473" s="243"/>
      <c r="C473" s="244"/>
      <c r="D473" s="234" t="s">
        <v>147</v>
      </c>
      <c r="E473" s="245" t="s">
        <v>1</v>
      </c>
      <c r="F473" s="246" t="s">
        <v>497</v>
      </c>
      <c r="G473" s="244"/>
      <c r="H473" s="247">
        <v>950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3" t="s">
        <v>147</v>
      </c>
      <c r="AU473" s="253" t="s">
        <v>85</v>
      </c>
      <c r="AV473" s="14" t="s">
        <v>85</v>
      </c>
      <c r="AW473" s="14" t="s">
        <v>31</v>
      </c>
      <c r="AX473" s="14" t="s">
        <v>75</v>
      </c>
      <c r="AY473" s="253" t="s">
        <v>131</v>
      </c>
    </row>
    <row r="474" s="15" customFormat="1">
      <c r="A474" s="15"/>
      <c r="B474" s="254"/>
      <c r="C474" s="255"/>
      <c r="D474" s="234" t="s">
        <v>147</v>
      </c>
      <c r="E474" s="256" t="s">
        <v>1</v>
      </c>
      <c r="F474" s="257" t="s">
        <v>162</v>
      </c>
      <c r="G474" s="255"/>
      <c r="H474" s="258">
        <v>2110</v>
      </c>
      <c r="I474" s="259"/>
      <c r="J474" s="255"/>
      <c r="K474" s="255"/>
      <c r="L474" s="260"/>
      <c r="M474" s="279"/>
      <c r="N474" s="280"/>
      <c r="O474" s="280"/>
      <c r="P474" s="280"/>
      <c r="Q474" s="280"/>
      <c r="R474" s="280"/>
      <c r="S474" s="280"/>
      <c r="T474" s="281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4" t="s">
        <v>147</v>
      </c>
      <c r="AU474" s="264" t="s">
        <v>85</v>
      </c>
      <c r="AV474" s="15" t="s">
        <v>137</v>
      </c>
      <c r="AW474" s="15" t="s">
        <v>31</v>
      </c>
      <c r="AX474" s="15" t="s">
        <v>83</v>
      </c>
      <c r="AY474" s="264" t="s">
        <v>131</v>
      </c>
    </row>
    <row r="475" s="2" customFormat="1" ht="6.96" customHeight="1">
      <c r="A475" s="38"/>
      <c r="B475" s="66"/>
      <c r="C475" s="67"/>
      <c r="D475" s="67"/>
      <c r="E475" s="67"/>
      <c r="F475" s="67"/>
      <c r="G475" s="67"/>
      <c r="H475" s="67"/>
      <c r="I475" s="67"/>
      <c r="J475" s="67"/>
      <c r="K475" s="67"/>
      <c r="L475" s="44"/>
      <c r="M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</row>
  </sheetData>
  <sheetProtection sheet="1" autoFilter="0" formatColumns="0" formatRows="0" objects="1" scenarios="1" spinCount="100000" saltValue="JfWwaMN+Iv9Wt4YbYDex6MEFzw8GNY2xdiOFJTPbWM+3Jt5BV0r2ek59VN4vgjbOVby5EK5y6KZTD3+WIBZKZg==" hashValue="drsK4AyShINq63WMoSFVcwGtD/lFWJc5WLQ3iaFL/oPSdVJXjb8vkCSZahvuJnKlF0haKGCr9HzuAIOacrMjDg==" algorithmName="SHA-512" password="CC35"/>
  <autoFilter ref="C128:K47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Chodník Skláře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ROUND((SUM(BE129:BE256)),  2)</f>
        <v>0</v>
      </c>
      <c r="G33" s="38"/>
      <c r="H33" s="38"/>
      <c r="I33" s="155">
        <v>0.20999999999999999</v>
      </c>
      <c r="J33" s="154">
        <f>ROUND(((SUM(BE129:BE256))*I33),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ROUND((SUM(BF129:BF256)),  2)</f>
        <v>0</v>
      </c>
      <c r="G34" s="38"/>
      <c r="H34" s="38"/>
      <c r="I34" s="155">
        <v>0.12</v>
      </c>
      <c r="J34" s="154">
        <f>ROUND(((SUM(BF129:BF256))*I34),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ROUND((SUM(BG129:BG256)),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ROUND((SUM(BH129:BH256)),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ROUND((SUM(BI129:BI256)),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Skláře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Mariánské Lázně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499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500</v>
      </c>
      <c r="E100" s="188"/>
      <c r="F100" s="188"/>
      <c r="G100" s="188"/>
      <c r="H100" s="188"/>
      <c r="I100" s="188"/>
      <c r="J100" s="189">
        <f>J168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106</v>
      </c>
      <c r="E101" s="188"/>
      <c r="F101" s="188"/>
      <c r="G101" s="188"/>
      <c r="H101" s="188"/>
      <c r="I101" s="188"/>
      <c r="J101" s="189">
        <f>J177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501</v>
      </c>
      <c r="E102" s="188"/>
      <c r="F102" s="188"/>
      <c r="G102" s="188"/>
      <c r="H102" s="188"/>
      <c r="I102" s="188"/>
      <c r="J102" s="189">
        <f>J225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502</v>
      </c>
      <c r="E103" s="188"/>
      <c r="F103" s="188"/>
      <c r="G103" s="188"/>
      <c r="H103" s="188"/>
      <c r="I103" s="188"/>
      <c r="J103" s="189">
        <f>J229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503</v>
      </c>
      <c r="E104" s="188"/>
      <c r="F104" s="188"/>
      <c r="G104" s="188"/>
      <c r="H104" s="188"/>
      <c r="I104" s="188"/>
      <c r="J104" s="189">
        <f>J233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504</v>
      </c>
      <c r="E105" s="188"/>
      <c r="F105" s="188"/>
      <c r="G105" s="188"/>
      <c r="H105" s="188"/>
      <c r="I105" s="188"/>
      <c r="J105" s="189">
        <f>J239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113</v>
      </c>
      <c r="E106" s="188"/>
      <c r="F106" s="188"/>
      <c r="G106" s="188"/>
      <c r="H106" s="188"/>
      <c r="I106" s="188"/>
      <c r="J106" s="189">
        <f>J243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114</v>
      </c>
      <c r="E107" s="188"/>
      <c r="F107" s="188"/>
      <c r="G107" s="188"/>
      <c r="H107" s="188"/>
      <c r="I107" s="188"/>
      <c r="J107" s="189">
        <f>J249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505</v>
      </c>
      <c r="E108" s="182"/>
      <c r="F108" s="182"/>
      <c r="G108" s="182"/>
      <c r="H108" s="182"/>
      <c r="I108" s="182"/>
      <c r="J108" s="183">
        <f>J251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5"/>
      <c r="C109" s="186"/>
      <c r="D109" s="187" t="s">
        <v>506</v>
      </c>
      <c r="E109" s="188"/>
      <c r="F109" s="188"/>
      <c r="G109" s="188"/>
      <c r="H109" s="188"/>
      <c r="I109" s="188"/>
      <c r="J109" s="189">
        <f>J252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15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Chodník Skláře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02 - Stavební část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19</v>
      </c>
      <c r="D123" s="40"/>
      <c r="E123" s="40"/>
      <c r="F123" s="27" t="str">
        <f>F12</f>
        <v xml:space="preserve"> </v>
      </c>
      <c r="G123" s="40"/>
      <c r="H123" s="40"/>
      <c r="I123" s="32" t="s">
        <v>21</v>
      </c>
      <c r="J123" s="79" t="str">
        <f>IF(J12="","",J12)</f>
        <v>16. 9. 2025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23</v>
      </c>
      <c r="D125" s="40"/>
      <c r="E125" s="40"/>
      <c r="F125" s="27" t="str">
        <f>E15</f>
        <v>Město Mariánské Lázně</v>
      </c>
      <c r="G125" s="40"/>
      <c r="H125" s="40"/>
      <c r="I125" s="32" t="s">
        <v>29</v>
      </c>
      <c r="J125" s="36" t="str">
        <f>E21</f>
        <v>DPT s.r.o.Ostrov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32</v>
      </c>
      <c r="J126" s="36" t="str">
        <f>E24</f>
        <v>Neubauerová Soňa, SK-Projekt Ostrov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117</v>
      </c>
      <c r="D128" s="194" t="s">
        <v>60</v>
      </c>
      <c r="E128" s="194" t="s">
        <v>56</v>
      </c>
      <c r="F128" s="194" t="s">
        <v>57</v>
      </c>
      <c r="G128" s="194" t="s">
        <v>118</v>
      </c>
      <c r="H128" s="194" t="s">
        <v>119</v>
      </c>
      <c r="I128" s="194" t="s">
        <v>120</v>
      </c>
      <c r="J128" s="195" t="s">
        <v>100</v>
      </c>
      <c r="K128" s="196" t="s">
        <v>121</v>
      </c>
      <c r="L128" s="197"/>
      <c r="M128" s="100" t="s">
        <v>1</v>
      </c>
      <c r="N128" s="101" t="s">
        <v>39</v>
      </c>
      <c r="O128" s="101" t="s">
        <v>122</v>
      </c>
      <c r="P128" s="101" t="s">
        <v>123</v>
      </c>
      <c r="Q128" s="101" t="s">
        <v>124</v>
      </c>
      <c r="R128" s="101" t="s">
        <v>125</v>
      </c>
      <c r="S128" s="101" t="s">
        <v>126</v>
      </c>
      <c r="T128" s="102" t="s">
        <v>127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128</v>
      </c>
      <c r="D129" s="40"/>
      <c r="E129" s="40"/>
      <c r="F129" s="40"/>
      <c r="G129" s="40"/>
      <c r="H129" s="40"/>
      <c r="I129" s="40"/>
      <c r="J129" s="198">
        <f>BK129</f>
        <v>0</v>
      </c>
      <c r="K129" s="40"/>
      <c r="L129" s="44"/>
      <c r="M129" s="103"/>
      <c r="N129" s="199"/>
      <c r="O129" s="104"/>
      <c r="P129" s="200">
        <f>P130+P251</f>
        <v>0</v>
      </c>
      <c r="Q129" s="104"/>
      <c r="R129" s="200">
        <f>R130+R251</f>
        <v>588.60156280000001</v>
      </c>
      <c r="S129" s="104"/>
      <c r="T129" s="201">
        <f>T130+T251</f>
        <v>7.5119999999999996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74</v>
      </c>
      <c r="AU129" s="17" t="s">
        <v>102</v>
      </c>
      <c r="BK129" s="202">
        <f>BK130+BK251</f>
        <v>0</v>
      </c>
    </row>
    <row r="130" s="12" customFormat="1" ht="25.92" customHeight="1">
      <c r="A130" s="12"/>
      <c r="B130" s="203"/>
      <c r="C130" s="204"/>
      <c r="D130" s="205" t="s">
        <v>74</v>
      </c>
      <c r="E130" s="206" t="s">
        <v>129</v>
      </c>
      <c r="F130" s="206" t="s">
        <v>130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P131+P161+P168+P177+P225+P229+P233+P239+P243+P249</f>
        <v>0</v>
      </c>
      <c r="Q130" s="211"/>
      <c r="R130" s="212">
        <f>R131+R161+R168+R177+R225+R229+R233+R239+R243+R249</f>
        <v>588.60156280000001</v>
      </c>
      <c r="S130" s="211"/>
      <c r="T130" s="213">
        <f>T131+T161+T168+T177+T225+T229+T233+T239+T243+T249</f>
        <v>7.5119999999999996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83</v>
      </c>
      <c r="AT130" s="215" t="s">
        <v>74</v>
      </c>
      <c r="AU130" s="215" t="s">
        <v>75</v>
      </c>
      <c r="AY130" s="214" t="s">
        <v>131</v>
      </c>
      <c r="BK130" s="216">
        <f>BK131+BK161+BK168+BK177+BK225+BK229+BK233+BK239+BK243+BK249</f>
        <v>0</v>
      </c>
    </row>
    <row r="131" s="12" customFormat="1" ht="22.8" customHeight="1">
      <c r="A131" s="12"/>
      <c r="B131" s="203"/>
      <c r="C131" s="204"/>
      <c r="D131" s="205" t="s">
        <v>74</v>
      </c>
      <c r="E131" s="217" t="s">
        <v>83</v>
      </c>
      <c r="F131" s="217" t="s">
        <v>132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SUM(P132:P160)</f>
        <v>0</v>
      </c>
      <c r="Q131" s="211"/>
      <c r="R131" s="212">
        <f>SUM(R132:R160)</f>
        <v>0.59519999999999995</v>
      </c>
      <c r="S131" s="211"/>
      <c r="T131" s="213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83</v>
      </c>
      <c r="AT131" s="215" t="s">
        <v>74</v>
      </c>
      <c r="AU131" s="215" t="s">
        <v>83</v>
      </c>
      <c r="AY131" s="214" t="s">
        <v>131</v>
      </c>
      <c r="BK131" s="216">
        <f>SUM(BK132:BK160)</f>
        <v>0</v>
      </c>
    </row>
    <row r="132" s="2" customFormat="1" ht="37.8" customHeight="1">
      <c r="A132" s="38"/>
      <c r="B132" s="39"/>
      <c r="C132" s="219" t="s">
        <v>83</v>
      </c>
      <c r="D132" s="219" t="s">
        <v>133</v>
      </c>
      <c r="E132" s="220" t="s">
        <v>507</v>
      </c>
      <c r="F132" s="221" t="s">
        <v>508</v>
      </c>
      <c r="G132" s="222" t="s">
        <v>201</v>
      </c>
      <c r="H132" s="223">
        <v>40</v>
      </c>
      <c r="I132" s="224"/>
      <c r="J132" s="223">
        <f>ROUND(I132*H132,2)</f>
        <v>0</v>
      </c>
      <c r="K132" s="225"/>
      <c r="L132" s="44"/>
      <c r="M132" s="226" t="s">
        <v>1</v>
      </c>
      <c r="N132" s="227" t="s">
        <v>40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137</v>
      </c>
      <c r="AT132" s="230" t="s">
        <v>133</v>
      </c>
      <c r="AU132" s="230" t="s">
        <v>85</v>
      </c>
      <c r="AY132" s="17" t="s">
        <v>131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83</v>
      </c>
      <c r="BK132" s="231">
        <f>ROUND(I132*H132,2)</f>
        <v>0</v>
      </c>
      <c r="BL132" s="17" t="s">
        <v>137</v>
      </c>
      <c r="BM132" s="230" t="s">
        <v>509</v>
      </c>
    </row>
    <row r="133" s="2" customFormat="1" ht="16.5" customHeight="1">
      <c r="A133" s="38"/>
      <c r="B133" s="39"/>
      <c r="C133" s="219" t="s">
        <v>85</v>
      </c>
      <c r="D133" s="219" t="s">
        <v>133</v>
      </c>
      <c r="E133" s="220" t="s">
        <v>510</v>
      </c>
      <c r="F133" s="221" t="s">
        <v>511</v>
      </c>
      <c r="G133" s="222" t="s">
        <v>201</v>
      </c>
      <c r="H133" s="223">
        <v>40</v>
      </c>
      <c r="I133" s="224"/>
      <c r="J133" s="223">
        <f>ROUND(I133*H133,2)</f>
        <v>0</v>
      </c>
      <c r="K133" s="225"/>
      <c r="L133" s="44"/>
      <c r="M133" s="226" t="s">
        <v>1</v>
      </c>
      <c r="N133" s="227" t="s">
        <v>40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137</v>
      </c>
      <c r="AT133" s="230" t="s">
        <v>133</v>
      </c>
      <c r="AU133" s="230" t="s">
        <v>85</v>
      </c>
      <c r="AY133" s="17" t="s">
        <v>131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83</v>
      </c>
      <c r="BK133" s="231">
        <f>ROUND(I133*H133,2)</f>
        <v>0</v>
      </c>
      <c r="BL133" s="17" t="s">
        <v>137</v>
      </c>
      <c r="BM133" s="230" t="s">
        <v>512</v>
      </c>
    </row>
    <row r="134" s="2" customFormat="1" ht="33" customHeight="1">
      <c r="A134" s="38"/>
      <c r="B134" s="39"/>
      <c r="C134" s="219" t="s">
        <v>142</v>
      </c>
      <c r="D134" s="219" t="s">
        <v>133</v>
      </c>
      <c r="E134" s="220" t="s">
        <v>513</v>
      </c>
      <c r="F134" s="221" t="s">
        <v>514</v>
      </c>
      <c r="G134" s="222" t="s">
        <v>151</v>
      </c>
      <c r="H134" s="223">
        <v>154</v>
      </c>
      <c r="I134" s="224"/>
      <c r="J134" s="223">
        <f>ROUND(I134*H134,2)</f>
        <v>0</v>
      </c>
      <c r="K134" s="225"/>
      <c r="L134" s="44"/>
      <c r="M134" s="226" t="s">
        <v>1</v>
      </c>
      <c r="N134" s="227" t="s">
        <v>40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137</v>
      </c>
      <c r="AT134" s="230" t="s">
        <v>133</v>
      </c>
      <c r="AU134" s="230" t="s">
        <v>85</v>
      </c>
      <c r="AY134" s="17" t="s">
        <v>131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83</v>
      </c>
      <c r="BK134" s="231">
        <f>ROUND(I134*H134,2)</f>
        <v>0</v>
      </c>
      <c r="BL134" s="17" t="s">
        <v>137</v>
      </c>
      <c r="BM134" s="230" t="s">
        <v>515</v>
      </c>
    </row>
    <row r="135" s="13" customFormat="1">
      <c r="A135" s="13"/>
      <c r="B135" s="232"/>
      <c r="C135" s="233"/>
      <c r="D135" s="234" t="s">
        <v>147</v>
      </c>
      <c r="E135" s="235" t="s">
        <v>1</v>
      </c>
      <c r="F135" s="236" t="s">
        <v>516</v>
      </c>
      <c r="G135" s="233"/>
      <c r="H135" s="235" t="s">
        <v>1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147</v>
      </c>
      <c r="AU135" s="242" t="s">
        <v>85</v>
      </c>
      <c r="AV135" s="13" t="s">
        <v>83</v>
      </c>
      <c r="AW135" s="13" t="s">
        <v>31</v>
      </c>
      <c r="AX135" s="13" t="s">
        <v>75</v>
      </c>
      <c r="AY135" s="242" t="s">
        <v>131</v>
      </c>
    </row>
    <row r="136" s="14" customFormat="1">
      <c r="A136" s="14"/>
      <c r="B136" s="243"/>
      <c r="C136" s="244"/>
      <c r="D136" s="234" t="s">
        <v>147</v>
      </c>
      <c r="E136" s="245" t="s">
        <v>1</v>
      </c>
      <c r="F136" s="246" t="s">
        <v>517</v>
      </c>
      <c r="G136" s="244"/>
      <c r="H136" s="247">
        <v>154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147</v>
      </c>
      <c r="AU136" s="253" t="s">
        <v>85</v>
      </c>
      <c r="AV136" s="14" t="s">
        <v>85</v>
      </c>
      <c r="AW136" s="14" t="s">
        <v>31</v>
      </c>
      <c r="AX136" s="14" t="s">
        <v>83</v>
      </c>
      <c r="AY136" s="253" t="s">
        <v>131</v>
      </c>
    </row>
    <row r="137" s="2" customFormat="1" ht="33" customHeight="1">
      <c r="A137" s="38"/>
      <c r="B137" s="39"/>
      <c r="C137" s="219" t="s">
        <v>137</v>
      </c>
      <c r="D137" s="219" t="s">
        <v>133</v>
      </c>
      <c r="E137" s="220" t="s">
        <v>518</v>
      </c>
      <c r="F137" s="221" t="s">
        <v>519</v>
      </c>
      <c r="G137" s="222" t="s">
        <v>151</v>
      </c>
      <c r="H137" s="223">
        <v>840</v>
      </c>
      <c r="I137" s="224"/>
      <c r="J137" s="223">
        <f>ROUND(I137*H137,2)</f>
        <v>0</v>
      </c>
      <c r="K137" s="225"/>
      <c r="L137" s="44"/>
      <c r="M137" s="226" t="s">
        <v>1</v>
      </c>
      <c r="N137" s="227" t="s">
        <v>40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137</v>
      </c>
      <c r="AT137" s="230" t="s">
        <v>133</v>
      </c>
      <c r="AU137" s="230" t="s">
        <v>85</v>
      </c>
      <c r="AY137" s="17" t="s">
        <v>131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83</v>
      </c>
      <c r="BK137" s="231">
        <f>ROUND(I137*H137,2)</f>
        <v>0</v>
      </c>
      <c r="BL137" s="17" t="s">
        <v>137</v>
      </c>
      <c r="BM137" s="230" t="s">
        <v>520</v>
      </c>
    </row>
    <row r="138" s="14" customFormat="1">
      <c r="A138" s="14"/>
      <c r="B138" s="243"/>
      <c r="C138" s="244"/>
      <c r="D138" s="234" t="s">
        <v>147</v>
      </c>
      <c r="E138" s="245" t="s">
        <v>1</v>
      </c>
      <c r="F138" s="246" t="s">
        <v>521</v>
      </c>
      <c r="G138" s="244"/>
      <c r="H138" s="247">
        <v>840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147</v>
      </c>
      <c r="AU138" s="253" t="s">
        <v>85</v>
      </c>
      <c r="AV138" s="14" t="s">
        <v>85</v>
      </c>
      <c r="AW138" s="14" t="s">
        <v>31</v>
      </c>
      <c r="AX138" s="14" t="s">
        <v>83</v>
      </c>
      <c r="AY138" s="253" t="s">
        <v>131</v>
      </c>
    </row>
    <row r="139" s="2" customFormat="1" ht="33" customHeight="1">
      <c r="A139" s="38"/>
      <c r="B139" s="39"/>
      <c r="C139" s="219" t="s">
        <v>163</v>
      </c>
      <c r="D139" s="219" t="s">
        <v>133</v>
      </c>
      <c r="E139" s="220" t="s">
        <v>522</v>
      </c>
      <c r="F139" s="221" t="s">
        <v>523</v>
      </c>
      <c r="G139" s="222" t="s">
        <v>201</v>
      </c>
      <c r="H139" s="223">
        <v>120</v>
      </c>
      <c r="I139" s="224"/>
      <c r="J139" s="223">
        <f>ROUND(I139*H139,2)</f>
        <v>0</v>
      </c>
      <c r="K139" s="225"/>
      <c r="L139" s="44"/>
      <c r="M139" s="226" t="s">
        <v>1</v>
      </c>
      <c r="N139" s="227" t="s">
        <v>40</v>
      </c>
      <c r="O139" s="91"/>
      <c r="P139" s="228">
        <f>O139*H139</f>
        <v>0</v>
      </c>
      <c r="Q139" s="228">
        <v>0.00496</v>
      </c>
      <c r="R139" s="228">
        <f>Q139*H139</f>
        <v>0.59519999999999995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137</v>
      </c>
      <c r="AT139" s="230" t="s">
        <v>133</v>
      </c>
      <c r="AU139" s="230" t="s">
        <v>85</v>
      </c>
      <c r="AY139" s="17" t="s">
        <v>131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83</v>
      </c>
      <c r="BK139" s="231">
        <f>ROUND(I139*H139,2)</f>
        <v>0</v>
      </c>
      <c r="BL139" s="17" t="s">
        <v>137</v>
      </c>
      <c r="BM139" s="230" t="s">
        <v>524</v>
      </c>
    </row>
    <row r="140" s="13" customFormat="1">
      <c r="A140" s="13"/>
      <c r="B140" s="232"/>
      <c r="C140" s="233"/>
      <c r="D140" s="234" t="s">
        <v>147</v>
      </c>
      <c r="E140" s="235" t="s">
        <v>1</v>
      </c>
      <c r="F140" s="236" t="s">
        <v>525</v>
      </c>
      <c r="G140" s="233"/>
      <c r="H140" s="235" t="s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147</v>
      </c>
      <c r="AU140" s="242" t="s">
        <v>85</v>
      </c>
      <c r="AV140" s="13" t="s">
        <v>83</v>
      </c>
      <c r="AW140" s="13" t="s">
        <v>31</v>
      </c>
      <c r="AX140" s="13" t="s">
        <v>75</v>
      </c>
      <c r="AY140" s="242" t="s">
        <v>131</v>
      </c>
    </row>
    <row r="141" s="14" customFormat="1">
      <c r="A141" s="14"/>
      <c r="B141" s="243"/>
      <c r="C141" s="244"/>
      <c r="D141" s="234" t="s">
        <v>147</v>
      </c>
      <c r="E141" s="245" t="s">
        <v>1</v>
      </c>
      <c r="F141" s="246" t="s">
        <v>526</v>
      </c>
      <c r="G141" s="244"/>
      <c r="H141" s="247">
        <v>120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147</v>
      </c>
      <c r="AU141" s="253" t="s">
        <v>85</v>
      </c>
      <c r="AV141" s="14" t="s">
        <v>85</v>
      </c>
      <c r="AW141" s="14" t="s">
        <v>31</v>
      </c>
      <c r="AX141" s="14" t="s">
        <v>83</v>
      </c>
      <c r="AY141" s="253" t="s">
        <v>131</v>
      </c>
    </row>
    <row r="142" s="2" customFormat="1" ht="33" customHeight="1">
      <c r="A142" s="38"/>
      <c r="B142" s="39"/>
      <c r="C142" s="219" t="s">
        <v>167</v>
      </c>
      <c r="D142" s="219" t="s">
        <v>133</v>
      </c>
      <c r="E142" s="220" t="s">
        <v>527</v>
      </c>
      <c r="F142" s="221" t="s">
        <v>528</v>
      </c>
      <c r="G142" s="222" t="s">
        <v>201</v>
      </c>
      <c r="H142" s="223">
        <v>120</v>
      </c>
      <c r="I142" s="224"/>
      <c r="J142" s="223">
        <f>ROUND(I142*H142,2)</f>
        <v>0</v>
      </c>
      <c r="K142" s="225"/>
      <c r="L142" s="44"/>
      <c r="M142" s="226" t="s">
        <v>1</v>
      </c>
      <c r="N142" s="227" t="s">
        <v>40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137</v>
      </c>
      <c r="AT142" s="230" t="s">
        <v>133</v>
      </c>
      <c r="AU142" s="230" t="s">
        <v>85</v>
      </c>
      <c r="AY142" s="17" t="s">
        <v>131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83</v>
      </c>
      <c r="BK142" s="231">
        <f>ROUND(I142*H142,2)</f>
        <v>0</v>
      </c>
      <c r="BL142" s="17" t="s">
        <v>137</v>
      </c>
      <c r="BM142" s="230" t="s">
        <v>529</v>
      </c>
    </row>
    <row r="143" s="2" customFormat="1" ht="24.15" customHeight="1">
      <c r="A143" s="38"/>
      <c r="B143" s="39"/>
      <c r="C143" s="219" t="s">
        <v>173</v>
      </c>
      <c r="D143" s="219" t="s">
        <v>133</v>
      </c>
      <c r="E143" s="220" t="s">
        <v>530</v>
      </c>
      <c r="F143" s="221" t="s">
        <v>531</v>
      </c>
      <c r="G143" s="222" t="s">
        <v>245</v>
      </c>
      <c r="H143" s="223">
        <v>321</v>
      </c>
      <c r="I143" s="224"/>
      <c r="J143" s="223">
        <f>ROUND(I143*H143,2)</f>
        <v>0</v>
      </c>
      <c r="K143" s="225"/>
      <c r="L143" s="44"/>
      <c r="M143" s="226" t="s">
        <v>1</v>
      </c>
      <c r="N143" s="227" t="s">
        <v>40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137</v>
      </c>
      <c r="AT143" s="230" t="s">
        <v>133</v>
      </c>
      <c r="AU143" s="230" t="s">
        <v>85</v>
      </c>
      <c r="AY143" s="17" t="s">
        <v>131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83</v>
      </c>
      <c r="BK143" s="231">
        <f>ROUND(I143*H143,2)</f>
        <v>0</v>
      </c>
      <c r="BL143" s="17" t="s">
        <v>137</v>
      </c>
      <c r="BM143" s="230" t="s">
        <v>532</v>
      </c>
    </row>
    <row r="144" s="13" customFormat="1">
      <c r="A144" s="13"/>
      <c r="B144" s="232"/>
      <c r="C144" s="233"/>
      <c r="D144" s="234" t="s">
        <v>147</v>
      </c>
      <c r="E144" s="235" t="s">
        <v>1</v>
      </c>
      <c r="F144" s="236" t="s">
        <v>533</v>
      </c>
      <c r="G144" s="233"/>
      <c r="H144" s="235" t="s">
        <v>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147</v>
      </c>
      <c r="AU144" s="242" t="s">
        <v>85</v>
      </c>
      <c r="AV144" s="13" t="s">
        <v>83</v>
      </c>
      <c r="AW144" s="13" t="s">
        <v>31</v>
      </c>
      <c r="AX144" s="13" t="s">
        <v>75</v>
      </c>
      <c r="AY144" s="242" t="s">
        <v>131</v>
      </c>
    </row>
    <row r="145" s="14" customFormat="1">
      <c r="A145" s="14"/>
      <c r="B145" s="243"/>
      <c r="C145" s="244"/>
      <c r="D145" s="234" t="s">
        <v>147</v>
      </c>
      <c r="E145" s="245" t="s">
        <v>1</v>
      </c>
      <c r="F145" s="246" t="s">
        <v>534</v>
      </c>
      <c r="G145" s="244"/>
      <c r="H145" s="247">
        <v>321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147</v>
      </c>
      <c r="AU145" s="253" t="s">
        <v>85</v>
      </c>
      <c r="AV145" s="14" t="s">
        <v>85</v>
      </c>
      <c r="AW145" s="14" t="s">
        <v>31</v>
      </c>
      <c r="AX145" s="14" t="s">
        <v>83</v>
      </c>
      <c r="AY145" s="253" t="s">
        <v>131</v>
      </c>
    </row>
    <row r="146" s="2" customFormat="1" ht="37.8" customHeight="1">
      <c r="A146" s="38"/>
      <c r="B146" s="39"/>
      <c r="C146" s="219" t="s">
        <v>177</v>
      </c>
      <c r="D146" s="219" t="s">
        <v>133</v>
      </c>
      <c r="E146" s="220" t="s">
        <v>164</v>
      </c>
      <c r="F146" s="221" t="s">
        <v>165</v>
      </c>
      <c r="G146" s="222" t="s">
        <v>151</v>
      </c>
      <c r="H146" s="223">
        <v>1010</v>
      </c>
      <c r="I146" s="224"/>
      <c r="J146" s="223">
        <f>ROUND(I146*H146,2)</f>
        <v>0</v>
      </c>
      <c r="K146" s="225"/>
      <c r="L146" s="44"/>
      <c r="M146" s="226" t="s">
        <v>1</v>
      </c>
      <c r="N146" s="227" t="s">
        <v>40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137</v>
      </c>
      <c r="AT146" s="230" t="s">
        <v>133</v>
      </c>
      <c r="AU146" s="230" t="s">
        <v>85</v>
      </c>
      <c r="AY146" s="17" t="s">
        <v>131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83</v>
      </c>
      <c r="BK146" s="231">
        <f>ROUND(I146*H146,2)</f>
        <v>0</v>
      </c>
      <c r="BL146" s="17" t="s">
        <v>137</v>
      </c>
      <c r="BM146" s="230" t="s">
        <v>535</v>
      </c>
    </row>
    <row r="147" s="13" customFormat="1">
      <c r="A147" s="13"/>
      <c r="B147" s="232"/>
      <c r="C147" s="233"/>
      <c r="D147" s="234" t="s">
        <v>147</v>
      </c>
      <c r="E147" s="235" t="s">
        <v>1</v>
      </c>
      <c r="F147" s="236" t="s">
        <v>536</v>
      </c>
      <c r="G147" s="233"/>
      <c r="H147" s="235" t="s">
        <v>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147</v>
      </c>
      <c r="AU147" s="242" t="s">
        <v>85</v>
      </c>
      <c r="AV147" s="13" t="s">
        <v>83</v>
      </c>
      <c r="AW147" s="13" t="s">
        <v>31</v>
      </c>
      <c r="AX147" s="13" t="s">
        <v>75</v>
      </c>
      <c r="AY147" s="242" t="s">
        <v>131</v>
      </c>
    </row>
    <row r="148" s="14" customFormat="1">
      <c r="A148" s="14"/>
      <c r="B148" s="243"/>
      <c r="C148" s="244"/>
      <c r="D148" s="234" t="s">
        <v>147</v>
      </c>
      <c r="E148" s="245" t="s">
        <v>1</v>
      </c>
      <c r="F148" s="246" t="s">
        <v>537</v>
      </c>
      <c r="G148" s="244"/>
      <c r="H148" s="247">
        <v>1010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147</v>
      </c>
      <c r="AU148" s="253" t="s">
        <v>85</v>
      </c>
      <c r="AV148" s="14" t="s">
        <v>85</v>
      </c>
      <c r="AW148" s="14" t="s">
        <v>31</v>
      </c>
      <c r="AX148" s="14" t="s">
        <v>83</v>
      </c>
      <c r="AY148" s="253" t="s">
        <v>131</v>
      </c>
    </row>
    <row r="149" s="2" customFormat="1" ht="44.25" customHeight="1">
      <c r="A149" s="38"/>
      <c r="B149" s="39"/>
      <c r="C149" s="219" t="s">
        <v>183</v>
      </c>
      <c r="D149" s="219" t="s">
        <v>133</v>
      </c>
      <c r="E149" s="220" t="s">
        <v>168</v>
      </c>
      <c r="F149" s="221" t="s">
        <v>169</v>
      </c>
      <c r="G149" s="222" t="s">
        <v>151</v>
      </c>
      <c r="H149" s="223">
        <v>12120</v>
      </c>
      <c r="I149" s="224"/>
      <c r="J149" s="223">
        <f>ROUND(I149*H149,2)</f>
        <v>0</v>
      </c>
      <c r="K149" s="225"/>
      <c r="L149" s="44"/>
      <c r="M149" s="226" t="s">
        <v>1</v>
      </c>
      <c r="N149" s="227" t="s">
        <v>40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137</v>
      </c>
      <c r="AT149" s="230" t="s">
        <v>133</v>
      </c>
      <c r="AU149" s="230" t="s">
        <v>85</v>
      </c>
      <c r="AY149" s="17" t="s">
        <v>131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83</v>
      </c>
      <c r="BK149" s="231">
        <f>ROUND(I149*H149,2)</f>
        <v>0</v>
      </c>
      <c r="BL149" s="17" t="s">
        <v>137</v>
      </c>
      <c r="BM149" s="230" t="s">
        <v>538</v>
      </c>
    </row>
    <row r="150" s="13" customFormat="1">
      <c r="A150" s="13"/>
      <c r="B150" s="232"/>
      <c r="C150" s="233"/>
      <c r="D150" s="234" t="s">
        <v>147</v>
      </c>
      <c r="E150" s="235" t="s">
        <v>1</v>
      </c>
      <c r="F150" s="236" t="s">
        <v>171</v>
      </c>
      <c r="G150" s="233"/>
      <c r="H150" s="235" t="s">
        <v>1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147</v>
      </c>
      <c r="AU150" s="242" t="s">
        <v>85</v>
      </c>
      <c r="AV150" s="13" t="s">
        <v>83</v>
      </c>
      <c r="AW150" s="13" t="s">
        <v>31</v>
      </c>
      <c r="AX150" s="13" t="s">
        <v>75</v>
      </c>
      <c r="AY150" s="242" t="s">
        <v>131</v>
      </c>
    </row>
    <row r="151" s="14" customFormat="1">
      <c r="A151" s="14"/>
      <c r="B151" s="243"/>
      <c r="C151" s="244"/>
      <c r="D151" s="234" t="s">
        <v>147</v>
      </c>
      <c r="E151" s="245" t="s">
        <v>1</v>
      </c>
      <c r="F151" s="246" t="s">
        <v>539</v>
      </c>
      <c r="G151" s="244"/>
      <c r="H151" s="247">
        <v>12120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147</v>
      </c>
      <c r="AU151" s="253" t="s">
        <v>85</v>
      </c>
      <c r="AV151" s="14" t="s">
        <v>85</v>
      </c>
      <c r="AW151" s="14" t="s">
        <v>31</v>
      </c>
      <c r="AX151" s="14" t="s">
        <v>83</v>
      </c>
      <c r="AY151" s="253" t="s">
        <v>131</v>
      </c>
    </row>
    <row r="152" s="2" customFormat="1" ht="16.5" customHeight="1">
      <c r="A152" s="38"/>
      <c r="B152" s="39"/>
      <c r="C152" s="219" t="s">
        <v>192</v>
      </c>
      <c r="D152" s="219" t="s">
        <v>133</v>
      </c>
      <c r="E152" s="220" t="s">
        <v>174</v>
      </c>
      <c r="F152" s="221" t="s">
        <v>175</v>
      </c>
      <c r="G152" s="222" t="s">
        <v>151</v>
      </c>
      <c r="H152" s="223">
        <v>1010</v>
      </c>
      <c r="I152" s="224"/>
      <c r="J152" s="223">
        <f>ROUND(I152*H152,2)</f>
        <v>0</v>
      </c>
      <c r="K152" s="225"/>
      <c r="L152" s="44"/>
      <c r="M152" s="226" t="s">
        <v>1</v>
      </c>
      <c r="N152" s="227" t="s">
        <v>40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137</v>
      </c>
      <c r="AT152" s="230" t="s">
        <v>133</v>
      </c>
      <c r="AU152" s="230" t="s">
        <v>85</v>
      </c>
      <c r="AY152" s="17" t="s">
        <v>131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83</v>
      </c>
      <c r="BK152" s="231">
        <f>ROUND(I152*H152,2)</f>
        <v>0</v>
      </c>
      <c r="BL152" s="17" t="s">
        <v>137</v>
      </c>
      <c r="BM152" s="230" t="s">
        <v>540</v>
      </c>
    </row>
    <row r="153" s="2" customFormat="1" ht="33" customHeight="1">
      <c r="A153" s="38"/>
      <c r="B153" s="39"/>
      <c r="C153" s="219" t="s">
        <v>198</v>
      </c>
      <c r="D153" s="219" t="s">
        <v>133</v>
      </c>
      <c r="E153" s="220" t="s">
        <v>178</v>
      </c>
      <c r="F153" s="221" t="s">
        <v>179</v>
      </c>
      <c r="G153" s="222" t="s">
        <v>180</v>
      </c>
      <c r="H153" s="223">
        <v>2020</v>
      </c>
      <c r="I153" s="224"/>
      <c r="J153" s="223">
        <f>ROUND(I153*H153,2)</f>
        <v>0</v>
      </c>
      <c r="K153" s="225"/>
      <c r="L153" s="44"/>
      <c r="M153" s="226" t="s">
        <v>1</v>
      </c>
      <c r="N153" s="227" t="s">
        <v>40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137</v>
      </c>
      <c r="AT153" s="230" t="s">
        <v>133</v>
      </c>
      <c r="AU153" s="230" t="s">
        <v>85</v>
      </c>
      <c r="AY153" s="17" t="s">
        <v>131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83</v>
      </c>
      <c r="BK153" s="231">
        <f>ROUND(I153*H153,2)</f>
        <v>0</v>
      </c>
      <c r="BL153" s="17" t="s">
        <v>137</v>
      </c>
      <c r="BM153" s="230" t="s">
        <v>541</v>
      </c>
    </row>
    <row r="154" s="14" customFormat="1">
      <c r="A154" s="14"/>
      <c r="B154" s="243"/>
      <c r="C154" s="244"/>
      <c r="D154" s="234" t="s">
        <v>147</v>
      </c>
      <c r="E154" s="245" t="s">
        <v>1</v>
      </c>
      <c r="F154" s="246" t="s">
        <v>542</v>
      </c>
      <c r="G154" s="244"/>
      <c r="H154" s="247">
        <v>2020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147</v>
      </c>
      <c r="AU154" s="253" t="s">
        <v>85</v>
      </c>
      <c r="AV154" s="14" t="s">
        <v>85</v>
      </c>
      <c r="AW154" s="14" t="s">
        <v>31</v>
      </c>
      <c r="AX154" s="14" t="s">
        <v>83</v>
      </c>
      <c r="AY154" s="253" t="s">
        <v>131</v>
      </c>
    </row>
    <row r="155" s="2" customFormat="1" ht="24.15" customHeight="1">
      <c r="A155" s="38"/>
      <c r="B155" s="39"/>
      <c r="C155" s="219" t="s">
        <v>8</v>
      </c>
      <c r="D155" s="219" t="s">
        <v>133</v>
      </c>
      <c r="E155" s="220" t="s">
        <v>543</v>
      </c>
      <c r="F155" s="221" t="s">
        <v>544</v>
      </c>
      <c r="G155" s="222" t="s">
        <v>151</v>
      </c>
      <c r="H155" s="223">
        <v>510</v>
      </c>
      <c r="I155" s="224"/>
      <c r="J155" s="223">
        <f>ROUND(I155*H155,2)</f>
        <v>0</v>
      </c>
      <c r="K155" s="225"/>
      <c r="L155" s="44"/>
      <c r="M155" s="226" t="s">
        <v>1</v>
      </c>
      <c r="N155" s="227" t="s">
        <v>40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137</v>
      </c>
      <c r="AT155" s="230" t="s">
        <v>133</v>
      </c>
      <c r="AU155" s="230" t="s">
        <v>85</v>
      </c>
      <c r="AY155" s="17" t="s">
        <v>131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83</v>
      </c>
      <c r="BK155" s="231">
        <f>ROUND(I155*H155,2)</f>
        <v>0</v>
      </c>
      <c r="BL155" s="17" t="s">
        <v>137</v>
      </c>
      <c r="BM155" s="230" t="s">
        <v>545</v>
      </c>
    </row>
    <row r="156" s="13" customFormat="1">
      <c r="A156" s="13"/>
      <c r="B156" s="232"/>
      <c r="C156" s="233"/>
      <c r="D156" s="234" t="s">
        <v>147</v>
      </c>
      <c r="E156" s="235" t="s">
        <v>1</v>
      </c>
      <c r="F156" s="236" t="s">
        <v>546</v>
      </c>
      <c r="G156" s="233"/>
      <c r="H156" s="235" t="s">
        <v>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147</v>
      </c>
      <c r="AU156" s="242" t="s">
        <v>85</v>
      </c>
      <c r="AV156" s="13" t="s">
        <v>83</v>
      </c>
      <c r="AW156" s="13" t="s">
        <v>31</v>
      </c>
      <c r="AX156" s="13" t="s">
        <v>75</v>
      </c>
      <c r="AY156" s="242" t="s">
        <v>131</v>
      </c>
    </row>
    <row r="157" s="13" customFormat="1">
      <c r="A157" s="13"/>
      <c r="B157" s="232"/>
      <c r="C157" s="233"/>
      <c r="D157" s="234" t="s">
        <v>147</v>
      </c>
      <c r="E157" s="235" t="s">
        <v>1</v>
      </c>
      <c r="F157" s="236" t="s">
        <v>187</v>
      </c>
      <c r="G157" s="233"/>
      <c r="H157" s="235" t="s">
        <v>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147</v>
      </c>
      <c r="AU157" s="242" t="s">
        <v>85</v>
      </c>
      <c r="AV157" s="13" t="s">
        <v>83</v>
      </c>
      <c r="AW157" s="13" t="s">
        <v>31</v>
      </c>
      <c r="AX157" s="13" t="s">
        <v>75</v>
      </c>
      <c r="AY157" s="242" t="s">
        <v>131</v>
      </c>
    </row>
    <row r="158" s="14" customFormat="1">
      <c r="A158" s="14"/>
      <c r="B158" s="243"/>
      <c r="C158" s="244"/>
      <c r="D158" s="234" t="s">
        <v>147</v>
      </c>
      <c r="E158" s="245" t="s">
        <v>1</v>
      </c>
      <c r="F158" s="246" t="s">
        <v>547</v>
      </c>
      <c r="G158" s="244"/>
      <c r="H158" s="247">
        <v>510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147</v>
      </c>
      <c r="AU158" s="253" t="s">
        <v>85</v>
      </c>
      <c r="AV158" s="14" t="s">
        <v>85</v>
      </c>
      <c r="AW158" s="14" t="s">
        <v>31</v>
      </c>
      <c r="AX158" s="14" t="s">
        <v>83</v>
      </c>
      <c r="AY158" s="253" t="s">
        <v>131</v>
      </c>
    </row>
    <row r="159" s="2" customFormat="1" ht="16.5" customHeight="1">
      <c r="A159" s="38"/>
      <c r="B159" s="39"/>
      <c r="C159" s="265" t="s">
        <v>216</v>
      </c>
      <c r="D159" s="265" t="s">
        <v>193</v>
      </c>
      <c r="E159" s="266" t="s">
        <v>194</v>
      </c>
      <c r="F159" s="267" t="s">
        <v>195</v>
      </c>
      <c r="G159" s="268" t="s">
        <v>180</v>
      </c>
      <c r="H159" s="269">
        <v>1020</v>
      </c>
      <c r="I159" s="270"/>
      <c r="J159" s="269">
        <f>ROUND(I159*H159,2)</f>
        <v>0</v>
      </c>
      <c r="K159" s="271"/>
      <c r="L159" s="272"/>
      <c r="M159" s="273" t="s">
        <v>1</v>
      </c>
      <c r="N159" s="274" t="s">
        <v>40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177</v>
      </c>
      <c r="AT159" s="230" t="s">
        <v>193</v>
      </c>
      <c r="AU159" s="230" t="s">
        <v>85</v>
      </c>
      <c r="AY159" s="17" t="s">
        <v>131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83</v>
      </c>
      <c r="BK159" s="231">
        <f>ROUND(I159*H159,2)</f>
        <v>0</v>
      </c>
      <c r="BL159" s="17" t="s">
        <v>137</v>
      </c>
      <c r="BM159" s="230" t="s">
        <v>548</v>
      </c>
    </row>
    <row r="160" s="14" customFormat="1">
      <c r="A160" s="14"/>
      <c r="B160" s="243"/>
      <c r="C160" s="244"/>
      <c r="D160" s="234" t="s">
        <v>147</v>
      </c>
      <c r="E160" s="245" t="s">
        <v>1</v>
      </c>
      <c r="F160" s="246" t="s">
        <v>549</v>
      </c>
      <c r="G160" s="244"/>
      <c r="H160" s="247">
        <v>1020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147</v>
      </c>
      <c r="AU160" s="253" t="s">
        <v>85</v>
      </c>
      <c r="AV160" s="14" t="s">
        <v>85</v>
      </c>
      <c r="AW160" s="14" t="s">
        <v>31</v>
      </c>
      <c r="AX160" s="14" t="s">
        <v>83</v>
      </c>
      <c r="AY160" s="253" t="s">
        <v>131</v>
      </c>
    </row>
    <row r="161" s="12" customFormat="1" ht="22.8" customHeight="1">
      <c r="A161" s="12"/>
      <c r="B161" s="203"/>
      <c r="C161" s="204"/>
      <c r="D161" s="205" t="s">
        <v>74</v>
      </c>
      <c r="E161" s="217" t="s">
        <v>85</v>
      </c>
      <c r="F161" s="217" t="s">
        <v>550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SUM(P162:P167)</f>
        <v>0</v>
      </c>
      <c r="Q161" s="211"/>
      <c r="R161" s="212">
        <f>SUM(R162:R167)</f>
        <v>2.8148399999999998</v>
      </c>
      <c r="S161" s="211"/>
      <c r="T161" s="213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83</v>
      </c>
      <c r="AT161" s="215" t="s">
        <v>74</v>
      </c>
      <c r="AU161" s="215" t="s">
        <v>83</v>
      </c>
      <c r="AY161" s="214" t="s">
        <v>131</v>
      </c>
      <c r="BK161" s="216">
        <f>SUM(BK162:BK167)</f>
        <v>0</v>
      </c>
    </row>
    <row r="162" s="2" customFormat="1" ht="16.5" customHeight="1">
      <c r="A162" s="38"/>
      <c r="B162" s="39"/>
      <c r="C162" s="219" t="s">
        <v>220</v>
      </c>
      <c r="D162" s="219" t="s">
        <v>133</v>
      </c>
      <c r="E162" s="220" t="s">
        <v>551</v>
      </c>
      <c r="F162" s="221" t="s">
        <v>552</v>
      </c>
      <c r="G162" s="222" t="s">
        <v>151</v>
      </c>
      <c r="H162" s="223">
        <v>154</v>
      </c>
      <c r="I162" s="224"/>
      <c r="J162" s="223">
        <f>ROUND(I162*H162,2)</f>
        <v>0</v>
      </c>
      <c r="K162" s="225"/>
      <c r="L162" s="44"/>
      <c r="M162" s="226" t="s">
        <v>1</v>
      </c>
      <c r="N162" s="227" t="s">
        <v>40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137</v>
      </c>
      <c r="AT162" s="230" t="s">
        <v>133</v>
      </c>
      <c r="AU162" s="230" t="s">
        <v>85</v>
      </c>
      <c r="AY162" s="17" t="s">
        <v>131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83</v>
      </c>
      <c r="BK162" s="231">
        <f>ROUND(I162*H162,2)</f>
        <v>0</v>
      </c>
      <c r="BL162" s="17" t="s">
        <v>137</v>
      </c>
      <c r="BM162" s="230" t="s">
        <v>553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554</v>
      </c>
      <c r="G163" s="233"/>
      <c r="H163" s="235" t="s">
        <v>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147</v>
      </c>
      <c r="AU163" s="242" t="s">
        <v>85</v>
      </c>
      <c r="AV163" s="13" t="s">
        <v>83</v>
      </c>
      <c r="AW163" s="13" t="s">
        <v>31</v>
      </c>
      <c r="AX163" s="13" t="s">
        <v>75</v>
      </c>
      <c r="AY163" s="242" t="s">
        <v>131</v>
      </c>
    </row>
    <row r="164" s="14" customFormat="1">
      <c r="A164" s="14"/>
      <c r="B164" s="243"/>
      <c r="C164" s="244"/>
      <c r="D164" s="234" t="s">
        <v>147</v>
      </c>
      <c r="E164" s="245" t="s">
        <v>1</v>
      </c>
      <c r="F164" s="246" t="s">
        <v>517</v>
      </c>
      <c r="G164" s="244"/>
      <c r="H164" s="247">
        <v>154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147</v>
      </c>
      <c r="AU164" s="253" t="s">
        <v>85</v>
      </c>
      <c r="AV164" s="14" t="s">
        <v>85</v>
      </c>
      <c r="AW164" s="14" t="s">
        <v>31</v>
      </c>
      <c r="AX164" s="14" t="s">
        <v>83</v>
      </c>
      <c r="AY164" s="253" t="s">
        <v>131</v>
      </c>
    </row>
    <row r="165" s="2" customFormat="1" ht="24.15" customHeight="1">
      <c r="A165" s="38"/>
      <c r="B165" s="39"/>
      <c r="C165" s="219" t="s">
        <v>225</v>
      </c>
      <c r="D165" s="219" t="s">
        <v>133</v>
      </c>
      <c r="E165" s="220" t="s">
        <v>555</v>
      </c>
      <c r="F165" s="221" t="s">
        <v>556</v>
      </c>
      <c r="G165" s="222" t="s">
        <v>201</v>
      </c>
      <c r="H165" s="223">
        <v>1.2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40</v>
      </c>
      <c r="O165" s="91"/>
      <c r="P165" s="228">
        <f>O165*H165</f>
        <v>0</v>
      </c>
      <c r="Q165" s="228">
        <v>2.3456999999999999</v>
      </c>
      <c r="R165" s="228">
        <f>Q165*H165</f>
        <v>2.8148399999999998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137</v>
      </c>
      <c r="AT165" s="230" t="s">
        <v>133</v>
      </c>
      <c r="AU165" s="230" t="s">
        <v>85</v>
      </c>
      <c r="AY165" s="17" t="s">
        <v>131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83</v>
      </c>
      <c r="BK165" s="231">
        <f>ROUND(I165*H165,2)</f>
        <v>0</v>
      </c>
      <c r="BL165" s="17" t="s">
        <v>137</v>
      </c>
      <c r="BM165" s="230" t="s">
        <v>557</v>
      </c>
    </row>
    <row r="166" s="13" customFormat="1">
      <c r="A166" s="13"/>
      <c r="B166" s="232"/>
      <c r="C166" s="233"/>
      <c r="D166" s="234" t="s">
        <v>147</v>
      </c>
      <c r="E166" s="235" t="s">
        <v>1</v>
      </c>
      <c r="F166" s="236" t="s">
        <v>558</v>
      </c>
      <c r="G166" s="233"/>
      <c r="H166" s="235" t="s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147</v>
      </c>
      <c r="AU166" s="242" t="s">
        <v>85</v>
      </c>
      <c r="AV166" s="13" t="s">
        <v>83</v>
      </c>
      <c r="AW166" s="13" t="s">
        <v>31</v>
      </c>
      <c r="AX166" s="13" t="s">
        <v>75</v>
      </c>
      <c r="AY166" s="242" t="s">
        <v>131</v>
      </c>
    </row>
    <row r="167" s="14" customFormat="1">
      <c r="A167" s="14"/>
      <c r="B167" s="243"/>
      <c r="C167" s="244"/>
      <c r="D167" s="234" t="s">
        <v>147</v>
      </c>
      <c r="E167" s="245" t="s">
        <v>1</v>
      </c>
      <c r="F167" s="246" t="s">
        <v>559</v>
      </c>
      <c r="G167" s="244"/>
      <c r="H167" s="247">
        <v>1.2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147</v>
      </c>
      <c r="AU167" s="253" t="s">
        <v>85</v>
      </c>
      <c r="AV167" s="14" t="s">
        <v>85</v>
      </c>
      <c r="AW167" s="14" t="s">
        <v>31</v>
      </c>
      <c r="AX167" s="14" t="s">
        <v>83</v>
      </c>
      <c r="AY167" s="253" t="s">
        <v>131</v>
      </c>
    </row>
    <row r="168" s="12" customFormat="1" ht="22.8" customHeight="1">
      <c r="A168" s="12"/>
      <c r="B168" s="203"/>
      <c r="C168" s="204"/>
      <c r="D168" s="205" t="s">
        <v>74</v>
      </c>
      <c r="E168" s="217" t="s">
        <v>7</v>
      </c>
      <c r="F168" s="217" t="s">
        <v>560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SUM(P169:P176)</f>
        <v>0</v>
      </c>
      <c r="Q168" s="211"/>
      <c r="R168" s="212">
        <f>SUM(R169:R176)</f>
        <v>0.54600000000000004</v>
      </c>
      <c r="S168" s="211"/>
      <c r="T168" s="213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83</v>
      </c>
      <c r="AT168" s="215" t="s">
        <v>74</v>
      </c>
      <c r="AU168" s="215" t="s">
        <v>83</v>
      </c>
      <c r="AY168" s="214" t="s">
        <v>131</v>
      </c>
      <c r="BK168" s="216">
        <f>SUM(BK169:BK176)</f>
        <v>0</v>
      </c>
    </row>
    <row r="169" s="2" customFormat="1" ht="33" customHeight="1">
      <c r="A169" s="38"/>
      <c r="B169" s="39"/>
      <c r="C169" s="219" t="s">
        <v>229</v>
      </c>
      <c r="D169" s="219" t="s">
        <v>133</v>
      </c>
      <c r="E169" s="220" t="s">
        <v>561</v>
      </c>
      <c r="F169" s="221" t="s">
        <v>562</v>
      </c>
      <c r="G169" s="222" t="s">
        <v>151</v>
      </c>
      <c r="H169" s="223">
        <v>34</v>
      </c>
      <c r="I169" s="224"/>
      <c r="J169" s="223">
        <f>ROUND(I169*H169,2)</f>
        <v>0</v>
      </c>
      <c r="K169" s="225"/>
      <c r="L169" s="44"/>
      <c r="M169" s="226" t="s">
        <v>1</v>
      </c>
      <c r="N169" s="227" t="s">
        <v>40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137</v>
      </c>
      <c r="AT169" s="230" t="s">
        <v>133</v>
      </c>
      <c r="AU169" s="230" t="s">
        <v>85</v>
      </c>
      <c r="AY169" s="17" t="s">
        <v>131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83</v>
      </c>
      <c r="BK169" s="231">
        <f>ROUND(I169*H169,2)</f>
        <v>0</v>
      </c>
      <c r="BL169" s="17" t="s">
        <v>137</v>
      </c>
      <c r="BM169" s="230" t="s">
        <v>563</v>
      </c>
    </row>
    <row r="170" s="13" customFormat="1">
      <c r="A170" s="13"/>
      <c r="B170" s="232"/>
      <c r="C170" s="233"/>
      <c r="D170" s="234" t="s">
        <v>147</v>
      </c>
      <c r="E170" s="235" t="s">
        <v>1</v>
      </c>
      <c r="F170" s="236" t="s">
        <v>564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147</v>
      </c>
      <c r="AU170" s="242" t="s">
        <v>85</v>
      </c>
      <c r="AV170" s="13" t="s">
        <v>83</v>
      </c>
      <c r="AW170" s="13" t="s">
        <v>31</v>
      </c>
      <c r="AX170" s="13" t="s">
        <v>75</v>
      </c>
      <c r="AY170" s="242" t="s">
        <v>131</v>
      </c>
    </row>
    <row r="171" s="14" customFormat="1">
      <c r="A171" s="14"/>
      <c r="B171" s="243"/>
      <c r="C171" s="244"/>
      <c r="D171" s="234" t="s">
        <v>147</v>
      </c>
      <c r="E171" s="245" t="s">
        <v>1</v>
      </c>
      <c r="F171" s="246" t="s">
        <v>565</v>
      </c>
      <c r="G171" s="244"/>
      <c r="H171" s="247">
        <v>34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147</v>
      </c>
      <c r="AU171" s="253" t="s">
        <v>85</v>
      </c>
      <c r="AV171" s="14" t="s">
        <v>85</v>
      </c>
      <c r="AW171" s="14" t="s">
        <v>31</v>
      </c>
      <c r="AX171" s="14" t="s">
        <v>83</v>
      </c>
      <c r="AY171" s="253" t="s">
        <v>131</v>
      </c>
    </row>
    <row r="172" s="2" customFormat="1" ht="24.15" customHeight="1">
      <c r="A172" s="38"/>
      <c r="B172" s="39"/>
      <c r="C172" s="219" t="s">
        <v>236</v>
      </c>
      <c r="D172" s="219" t="s">
        <v>133</v>
      </c>
      <c r="E172" s="220" t="s">
        <v>566</v>
      </c>
      <c r="F172" s="221" t="s">
        <v>567</v>
      </c>
      <c r="G172" s="222" t="s">
        <v>201</v>
      </c>
      <c r="H172" s="223">
        <v>840</v>
      </c>
      <c r="I172" s="224"/>
      <c r="J172" s="223">
        <f>ROUND(I172*H172,2)</f>
        <v>0</v>
      </c>
      <c r="K172" s="225"/>
      <c r="L172" s="44"/>
      <c r="M172" s="226" t="s">
        <v>1</v>
      </c>
      <c r="N172" s="227" t="s">
        <v>40</v>
      </c>
      <c r="O172" s="91"/>
      <c r="P172" s="228">
        <f>O172*H172</f>
        <v>0</v>
      </c>
      <c r="Q172" s="228">
        <v>0.00017000000000000001</v>
      </c>
      <c r="R172" s="228">
        <f>Q172*H172</f>
        <v>0.14280000000000001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137</v>
      </c>
      <c r="AT172" s="230" t="s">
        <v>133</v>
      </c>
      <c r="AU172" s="230" t="s">
        <v>85</v>
      </c>
      <c r="AY172" s="17" t="s">
        <v>131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83</v>
      </c>
      <c r="BK172" s="231">
        <f>ROUND(I172*H172,2)</f>
        <v>0</v>
      </c>
      <c r="BL172" s="17" t="s">
        <v>137</v>
      </c>
      <c r="BM172" s="230" t="s">
        <v>568</v>
      </c>
    </row>
    <row r="173" s="13" customFormat="1">
      <c r="A173" s="13"/>
      <c r="B173" s="232"/>
      <c r="C173" s="233"/>
      <c r="D173" s="234" t="s">
        <v>147</v>
      </c>
      <c r="E173" s="235" t="s">
        <v>1</v>
      </c>
      <c r="F173" s="236" t="s">
        <v>569</v>
      </c>
      <c r="G173" s="233"/>
      <c r="H173" s="235" t="s">
        <v>1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147</v>
      </c>
      <c r="AU173" s="242" t="s">
        <v>85</v>
      </c>
      <c r="AV173" s="13" t="s">
        <v>83</v>
      </c>
      <c r="AW173" s="13" t="s">
        <v>31</v>
      </c>
      <c r="AX173" s="13" t="s">
        <v>75</v>
      </c>
      <c r="AY173" s="242" t="s">
        <v>131</v>
      </c>
    </row>
    <row r="174" s="14" customFormat="1">
      <c r="A174" s="14"/>
      <c r="B174" s="243"/>
      <c r="C174" s="244"/>
      <c r="D174" s="234" t="s">
        <v>147</v>
      </c>
      <c r="E174" s="245" t="s">
        <v>1</v>
      </c>
      <c r="F174" s="246" t="s">
        <v>570</v>
      </c>
      <c r="G174" s="244"/>
      <c r="H174" s="247">
        <v>840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147</v>
      </c>
      <c r="AU174" s="253" t="s">
        <v>85</v>
      </c>
      <c r="AV174" s="14" t="s">
        <v>85</v>
      </c>
      <c r="AW174" s="14" t="s">
        <v>31</v>
      </c>
      <c r="AX174" s="14" t="s">
        <v>83</v>
      </c>
      <c r="AY174" s="253" t="s">
        <v>131</v>
      </c>
    </row>
    <row r="175" s="2" customFormat="1" ht="24.15" customHeight="1">
      <c r="A175" s="38"/>
      <c r="B175" s="39"/>
      <c r="C175" s="265" t="s">
        <v>242</v>
      </c>
      <c r="D175" s="265" t="s">
        <v>193</v>
      </c>
      <c r="E175" s="266" t="s">
        <v>571</v>
      </c>
      <c r="F175" s="267" t="s">
        <v>572</v>
      </c>
      <c r="G175" s="268" t="s">
        <v>201</v>
      </c>
      <c r="H175" s="269">
        <v>1008</v>
      </c>
      <c r="I175" s="270"/>
      <c r="J175" s="269">
        <f>ROUND(I175*H175,2)</f>
        <v>0</v>
      </c>
      <c r="K175" s="271"/>
      <c r="L175" s="272"/>
      <c r="M175" s="273" t="s">
        <v>1</v>
      </c>
      <c r="N175" s="274" t="s">
        <v>40</v>
      </c>
      <c r="O175" s="91"/>
      <c r="P175" s="228">
        <f>O175*H175</f>
        <v>0</v>
      </c>
      <c r="Q175" s="228">
        <v>0.00040000000000000002</v>
      </c>
      <c r="R175" s="228">
        <f>Q175*H175</f>
        <v>0.4032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177</v>
      </c>
      <c r="AT175" s="230" t="s">
        <v>193</v>
      </c>
      <c r="AU175" s="230" t="s">
        <v>85</v>
      </c>
      <c r="AY175" s="17" t="s">
        <v>131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83</v>
      </c>
      <c r="BK175" s="231">
        <f>ROUND(I175*H175,2)</f>
        <v>0</v>
      </c>
      <c r="BL175" s="17" t="s">
        <v>137</v>
      </c>
      <c r="BM175" s="230" t="s">
        <v>573</v>
      </c>
    </row>
    <row r="176" s="14" customFormat="1">
      <c r="A176" s="14"/>
      <c r="B176" s="243"/>
      <c r="C176" s="244"/>
      <c r="D176" s="234" t="s">
        <v>147</v>
      </c>
      <c r="E176" s="245" t="s">
        <v>1</v>
      </c>
      <c r="F176" s="246" t="s">
        <v>574</v>
      </c>
      <c r="G176" s="244"/>
      <c r="H176" s="247">
        <v>1008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147</v>
      </c>
      <c r="AU176" s="253" t="s">
        <v>85</v>
      </c>
      <c r="AV176" s="14" t="s">
        <v>85</v>
      </c>
      <c r="AW176" s="14" t="s">
        <v>31</v>
      </c>
      <c r="AX176" s="14" t="s">
        <v>83</v>
      </c>
      <c r="AY176" s="253" t="s">
        <v>131</v>
      </c>
    </row>
    <row r="177" s="12" customFormat="1" ht="22.8" customHeight="1">
      <c r="A177" s="12"/>
      <c r="B177" s="203"/>
      <c r="C177" s="204"/>
      <c r="D177" s="205" t="s">
        <v>74</v>
      </c>
      <c r="E177" s="217" t="s">
        <v>142</v>
      </c>
      <c r="F177" s="217" t="s">
        <v>241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SUM(P178:P224)</f>
        <v>0</v>
      </c>
      <c r="Q177" s="211"/>
      <c r="R177" s="212">
        <f>SUM(R178:R224)</f>
        <v>584.51507279999998</v>
      </c>
      <c r="S177" s="211"/>
      <c r="T177" s="213">
        <f>SUM(T178:T224)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83</v>
      </c>
      <c r="AT177" s="215" t="s">
        <v>74</v>
      </c>
      <c r="AU177" s="215" t="s">
        <v>83</v>
      </c>
      <c r="AY177" s="214" t="s">
        <v>131</v>
      </c>
      <c r="BK177" s="216">
        <f>SUM(BK178:BK224)</f>
        <v>0</v>
      </c>
    </row>
    <row r="178" s="2" customFormat="1" ht="55.5" customHeight="1">
      <c r="A178" s="38"/>
      <c r="B178" s="39"/>
      <c r="C178" s="219" t="s">
        <v>251</v>
      </c>
      <c r="D178" s="219" t="s">
        <v>133</v>
      </c>
      <c r="E178" s="220" t="s">
        <v>575</v>
      </c>
      <c r="F178" s="221" t="s">
        <v>576</v>
      </c>
      <c r="G178" s="222" t="s">
        <v>151</v>
      </c>
      <c r="H178" s="223">
        <v>218</v>
      </c>
      <c r="I178" s="224"/>
      <c r="J178" s="223">
        <f>ROUND(I178*H178,2)</f>
        <v>0</v>
      </c>
      <c r="K178" s="225"/>
      <c r="L178" s="44"/>
      <c r="M178" s="226" t="s">
        <v>1</v>
      </c>
      <c r="N178" s="227" t="s">
        <v>40</v>
      </c>
      <c r="O178" s="91"/>
      <c r="P178" s="228">
        <f>O178*H178</f>
        <v>0</v>
      </c>
      <c r="Q178" s="228">
        <v>2.5</v>
      </c>
      <c r="R178" s="228">
        <f>Q178*H178</f>
        <v>545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137</v>
      </c>
      <c r="AT178" s="230" t="s">
        <v>133</v>
      </c>
      <c r="AU178" s="230" t="s">
        <v>85</v>
      </c>
      <c r="AY178" s="17" t="s">
        <v>131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83</v>
      </c>
      <c r="BK178" s="231">
        <f>ROUND(I178*H178,2)</f>
        <v>0</v>
      </c>
      <c r="BL178" s="17" t="s">
        <v>137</v>
      </c>
      <c r="BM178" s="230" t="s">
        <v>577</v>
      </c>
    </row>
    <row r="179" s="2" customFormat="1">
      <c r="A179" s="38"/>
      <c r="B179" s="39"/>
      <c r="C179" s="40"/>
      <c r="D179" s="234" t="s">
        <v>329</v>
      </c>
      <c r="E179" s="40"/>
      <c r="F179" s="275" t="s">
        <v>578</v>
      </c>
      <c r="G179" s="40"/>
      <c r="H179" s="40"/>
      <c r="I179" s="276"/>
      <c r="J179" s="40"/>
      <c r="K179" s="40"/>
      <c r="L179" s="44"/>
      <c r="M179" s="277"/>
      <c r="N179" s="27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329</v>
      </c>
      <c r="AU179" s="17" t="s">
        <v>85</v>
      </c>
    </row>
    <row r="180" s="14" customFormat="1">
      <c r="A180" s="14"/>
      <c r="B180" s="243"/>
      <c r="C180" s="244"/>
      <c r="D180" s="234" t="s">
        <v>147</v>
      </c>
      <c r="E180" s="245" t="s">
        <v>1</v>
      </c>
      <c r="F180" s="246" t="s">
        <v>579</v>
      </c>
      <c r="G180" s="244"/>
      <c r="H180" s="247">
        <v>43.5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147</v>
      </c>
      <c r="AU180" s="253" t="s">
        <v>85</v>
      </c>
      <c r="AV180" s="14" t="s">
        <v>85</v>
      </c>
      <c r="AW180" s="14" t="s">
        <v>31</v>
      </c>
      <c r="AX180" s="14" t="s">
        <v>75</v>
      </c>
      <c r="AY180" s="253" t="s">
        <v>131</v>
      </c>
    </row>
    <row r="181" s="14" customFormat="1">
      <c r="A181" s="14"/>
      <c r="B181" s="243"/>
      <c r="C181" s="244"/>
      <c r="D181" s="234" t="s">
        <v>147</v>
      </c>
      <c r="E181" s="245" t="s">
        <v>1</v>
      </c>
      <c r="F181" s="246" t="s">
        <v>580</v>
      </c>
      <c r="G181" s="244"/>
      <c r="H181" s="247">
        <v>18.91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147</v>
      </c>
      <c r="AU181" s="253" t="s">
        <v>85</v>
      </c>
      <c r="AV181" s="14" t="s">
        <v>85</v>
      </c>
      <c r="AW181" s="14" t="s">
        <v>31</v>
      </c>
      <c r="AX181" s="14" t="s">
        <v>75</v>
      </c>
      <c r="AY181" s="253" t="s">
        <v>131</v>
      </c>
    </row>
    <row r="182" s="14" customFormat="1">
      <c r="A182" s="14"/>
      <c r="B182" s="243"/>
      <c r="C182" s="244"/>
      <c r="D182" s="234" t="s">
        <v>147</v>
      </c>
      <c r="E182" s="245" t="s">
        <v>1</v>
      </c>
      <c r="F182" s="246" t="s">
        <v>581</v>
      </c>
      <c r="G182" s="244"/>
      <c r="H182" s="247">
        <v>51.719999999999999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147</v>
      </c>
      <c r="AU182" s="253" t="s">
        <v>85</v>
      </c>
      <c r="AV182" s="14" t="s">
        <v>85</v>
      </c>
      <c r="AW182" s="14" t="s">
        <v>31</v>
      </c>
      <c r="AX182" s="14" t="s">
        <v>75</v>
      </c>
      <c r="AY182" s="253" t="s">
        <v>131</v>
      </c>
    </row>
    <row r="183" s="14" customFormat="1">
      <c r="A183" s="14"/>
      <c r="B183" s="243"/>
      <c r="C183" s="244"/>
      <c r="D183" s="234" t="s">
        <v>147</v>
      </c>
      <c r="E183" s="245" t="s">
        <v>1</v>
      </c>
      <c r="F183" s="246" t="s">
        <v>582</v>
      </c>
      <c r="G183" s="244"/>
      <c r="H183" s="247">
        <v>37.979999999999997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147</v>
      </c>
      <c r="AU183" s="253" t="s">
        <v>85</v>
      </c>
      <c r="AV183" s="14" t="s">
        <v>85</v>
      </c>
      <c r="AW183" s="14" t="s">
        <v>31</v>
      </c>
      <c r="AX183" s="14" t="s">
        <v>75</v>
      </c>
      <c r="AY183" s="253" t="s">
        <v>131</v>
      </c>
    </row>
    <row r="184" s="14" customFormat="1">
      <c r="A184" s="14"/>
      <c r="B184" s="243"/>
      <c r="C184" s="244"/>
      <c r="D184" s="234" t="s">
        <v>147</v>
      </c>
      <c r="E184" s="245" t="s">
        <v>1</v>
      </c>
      <c r="F184" s="246" t="s">
        <v>583</v>
      </c>
      <c r="G184" s="244"/>
      <c r="H184" s="247">
        <v>38.609999999999999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147</v>
      </c>
      <c r="AU184" s="253" t="s">
        <v>85</v>
      </c>
      <c r="AV184" s="14" t="s">
        <v>85</v>
      </c>
      <c r="AW184" s="14" t="s">
        <v>31</v>
      </c>
      <c r="AX184" s="14" t="s">
        <v>75</v>
      </c>
      <c r="AY184" s="253" t="s">
        <v>131</v>
      </c>
    </row>
    <row r="185" s="14" customFormat="1">
      <c r="A185" s="14"/>
      <c r="B185" s="243"/>
      <c r="C185" s="244"/>
      <c r="D185" s="234" t="s">
        <v>147</v>
      </c>
      <c r="E185" s="245" t="s">
        <v>1</v>
      </c>
      <c r="F185" s="246" t="s">
        <v>584</v>
      </c>
      <c r="G185" s="244"/>
      <c r="H185" s="247">
        <v>27.280000000000001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147</v>
      </c>
      <c r="AU185" s="253" t="s">
        <v>85</v>
      </c>
      <c r="AV185" s="14" t="s">
        <v>85</v>
      </c>
      <c r="AW185" s="14" t="s">
        <v>31</v>
      </c>
      <c r="AX185" s="14" t="s">
        <v>75</v>
      </c>
      <c r="AY185" s="253" t="s">
        <v>131</v>
      </c>
    </row>
    <row r="186" s="15" customFormat="1">
      <c r="A186" s="15"/>
      <c r="B186" s="254"/>
      <c r="C186" s="255"/>
      <c r="D186" s="234" t="s">
        <v>147</v>
      </c>
      <c r="E186" s="256" t="s">
        <v>1</v>
      </c>
      <c r="F186" s="257" t="s">
        <v>162</v>
      </c>
      <c r="G186" s="255"/>
      <c r="H186" s="258">
        <v>217.99999999999997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147</v>
      </c>
      <c r="AU186" s="264" t="s">
        <v>85</v>
      </c>
      <c r="AV186" s="15" t="s">
        <v>137</v>
      </c>
      <c r="AW186" s="15" t="s">
        <v>31</v>
      </c>
      <c r="AX186" s="15" t="s">
        <v>83</v>
      </c>
      <c r="AY186" s="264" t="s">
        <v>131</v>
      </c>
    </row>
    <row r="187" s="2" customFormat="1" ht="24.15" customHeight="1">
      <c r="A187" s="38"/>
      <c r="B187" s="39"/>
      <c r="C187" s="219" t="s">
        <v>248</v>
      </c>
      <c r="D187" s="219" t="s">
        <v>133</v>
      </c>
      <c r="E187" s="220" t="s">
        <v>585</v>
      </c>
      <c r="F187" s="221" t="s">
        <v>586</v>
      </c>
      <c r="G187" s="222" t="s">
        <v>151</v>
      </c>
      <c r="H187" s="223">
        <v>3.4300000000000002</v>
      </c>
      <c r="I187" s="224"/>
      <c r="J187" s="223">
        <f>ROUND(I187*H187,2)</f>
        <v>0</v>
      </c>
      <c r="K187" s="225"/>
      <c r="L187" s="44"/>
      <c r="M187" s="226" t="s">
        <v>1</v>
      </c>
      <c r="N187" s="227" t="s">
        <v>40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137</v>
      </c>
      <c r="AT187" s="230" t="s">
        <v>133</v>
      </c>
      <c r="AU187" s="230" t="s">
        <v>85</v>
      </c>
      <c r="AY187" s="17" t="s">
        <v>131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83</v>
      </c>
      <c r="BK187" s="231">
        <f>ROUND(I187*H187,2)</f>
        <v>0</v>
      </c>
      <c r="BL187" s="17" t="s">
        <v>137</v>
      </c>
      <c r="BM187" s="230" t="s">
        <v>587</v>
      </c>
    </row>
    <row r="188" s="2" customFormat="1">
      <c r="A188" s="38"/>
      <c r="B188" s="39"/>
      <c r="C188" s="40"/>
      <c r="D188" s="234" t="s">
        <v>329</v>
      </c>
      <c r="E188" s="40"/>
      <c r="F188" s="275" t="s">
        <v>588</v>
      </c>
      <c r="G188" s="40"/>
      <c r="H188" s="40"/>
      <c r="I188" s="276"/>
      <c r="J188" s="40"/>
      <c r="K188" s="40"/>
      <c r="L188" s="44"/>
      <c r="M188" s="277"/>
      <c r="N188" s="278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329</v>
      </c>
      <c r="AU188" s="17" t="s">
        <v>85</v>
      </c>
    </row>
    <row r="189" s="13" customFormat="1">
      <c r="A189" s="13"/>
      <c r="B189" s="232"/>
      <c r="C189" s="233"/>
      <c r="D189" s="234" t="s">
        <v>147</v>
      </c>
      <c r="E189" s="235" t="s">
        <v>1</v>
      </c>
      <c r="F189" s="236" t="s">
        <v>589</v>
      </c>
      <c r="G189" s="233"/>
      <c r="H189" s="235" t="s">
        <v>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147</v>
      </c>
      <c r="AU189" s="242" t="s">
        <v>85</v>
      </c>
      <c r="AV189" s="13" t="s">
        <v>83</v>
      </c>
      <c r="AW189" s="13" t="s">
        <v>31</v>
      </c>
      <c r="AX189" s="13" t="s">
        <v>75</v>
      </c>
      <c r="AY189" s="242" t="s">
        <v>131</v>
      </c>
    </row>
    <row r="190" s="13" customFormat="1">
      <c r="A190" s="13"/>
      <c r="B190" s="232"/>
      <c r="C190" s="233"/>
      <c r="D190" s="234" t="s">
        <v>147</v>
      </c>
      <c r="E190" s="235" t="s">
        <v>1</v>
      </c>
      <c r="F190" s="236" t="s">
        <v>590</v>
      </c>
      <c r="G190" s="233"/>
      <c r="H190" s="235" t="s">
        <v>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147</v>
      </c>
      <c r="AU190" s="242" t="s">
        <v>85</v>
      </c>
      <c r="AV190" s="13" t="s">
        <v>83</v>
      </c>
      <c r="AW190" s="13" t="s">
        <v>31</v>
      </c>
      <c r="AX190" s="13" t="s">
        <v>75</v>
      </c>
      <c r="AY190" s="242" t="s">
        <v>131</v>
      </c>
    </row>
    <row r="191" s="14" customFormat="1">
      <c r="A191" s="14"/>
      <c r="B191" s="243"/>
      <c r="C191" s="244"/>
      <c r="D191" s="234" t="s">
        <v>147</v>
      </c>
      <c r="E191" s="245" t="s">
        <v>1</v>
      </c>
      <c r="F191" s="246" t="s">
        <v>591</v>
      </c>
      <c r="G191" s="244"/>
      <c r="H191" s="247">
        <v>1.51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147</v>
      </c>
      <c r="AU191" s="253" t="s">
        <v>85</v>
      </c>
      <c r="AV191" s="14" t="s">
        <v>85</v>
      </c>
      <c r="AW191" s="14" t="s">
        <v>31</v>
      </c>
      <c r="AX191" s="14" t="s">
        <v>75</v>
      </c>
      <c r="AY191" s="253" t="s">
        <v>131</v>
      </c>
    </row>
    <row r="192" s="13" customFormat="1">
      <c r="A192" s="13"/>
      <c r="B192" s="232"/>
      <c r="C192" s="233"/>
      <c r="D192" s="234" t="s">
        <v>147</v>
      </c>
      <c r="E192" s="235" t="s">
        <v>1</v>
      </c>
      <c r="F192" s="236" t="s">
        <v>592</v>
      </c>
      <c r="G192" s="233"/>
      <c r="H192" s="235" t="s">
        <v>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147</v>
      </c>
      <c r="AU192" s="242" t="s">
        <v>85</v>
      </c>
      <c r="AV192" s="13" t="s">
        <v>83</v>
      </c>
      <c r="AW192" s="13" t="s">
        <v>31</v>
      </c>
      <c r="AX192" s="13" t="s">
        <v>75</v>
      </c>
      <c r="AY192" s="242" t="s">
        <v>131</v>
      </c>
    </row>
    <row r="193" s="14" customFormat="1">
      <c r="A193" s="14"/>
      <c r="B193" s="243"/>
      <c r="C193" s="244"/>
      <c r="D193" s="234" t="s">
        <v>147</v>
      </c>
      <c r="E193" s="245" t="s">
        <v>1</v>
      </c>
      <c r="F193" s="246" t="s">
        <v>593</v>
      </c>
      <c r="G193" s="244"/>
      <c r="H193" s="247">
        <v>1.9199999999999999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147</v>
      </c>
      <c r="AU193" s="253" t="s">
        <v>85</v>
      </c>
      <c r="AV193" s="14" t="s">
        <v>85</v>
      </c>
      <c r="AW193" s="14" t="s">
        <v>31</v>
      </c>
      <c r="AX193" s="14" t="s">
        <v>75</v>
      </c>
      <c r="AY193" s="253" t="s">
        <v>131</v>
      </c>
    </row>
    <row r="194" s="15" customFormat="1">
      <c r="A194" s="15"/>
      <c r="B194" s="254"/>
      <c r="C194" s="255"/>
      <c r="D194" s="234" t="s">
        <v>147</v>
      </c>
      <c r="E194" s="256" t="s">
        <v>1</v>
      </c>
      <c r="F194" s="257" t="s">
        <v>162</v>
      </c>
      <c r="G194" s="255"/>
      <c r="H194" s="258">
        <v>3.4299999999999997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147</v>
      </c>
      <c r="AU194" s="264" t="s">
        <v>85</v>
      </c>
      <c r="AV194" s="15" t="s">
        <v>137</v>
      </c>
      <c r="AW194" s="15" t="s">
        <v>31</v>
      </c>
      <c r="AX194" s="15" t="s">
        <v>83</v>
      </c>
      <c r="AY194" s="264" t="s">
        <v>131</v>
      </c>
    </row>
    <row r="195" s="2" customFormat="1" ht="24.15" customHeight="1">
      <c r="A195" s="38"/>
      <c r="B195" s="39"/>
      <c r="C195" s="219" t="s">
        <v>7</v>
      </c>
      <c r="D195" s="219" t="s">
        <v>133</v>
      </c>
      <c r="E195" s="220" t="s">
        <v>594</v>
      </c>
      <c r="F195" s="221" t="s">
        <v>595</v>
      </c>
      <c r="G195" s="222" t="s">
        <v>145</v>
      </c>
      <c r="H195" s="223">
        <v>2</v>
      </c>
      <c r="I195" s="224"/>
      <c r="J195" s="223">
        <f>ROUND(I195*H195,2)</f>
        <v>0</v>
      </c>
      <c r="K195" s="225"/>
      <c r="L195" s="44"/>
      <c r="M195" s="226" t="s">
        <v>1</v>
      </c>
      <c r="N195" s="227" t="s">
        <v>40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137</v>
      </c>
      <c r="AT195" s="230" t="s">
        <v>133</v>
      </c>
      <c r="AU195" s="230" t="s">
        <v>85</v>
      </c>
      <c r="AY195" s="17" t="s">
        <v>131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83</v>
      </c>
      <c r="BK195" s="231">
        <f>ROUND(I195*H195,2)</f>
        <v>0</v>
      </c>
      <c r="BL195" s="17" t="s">
        <v>137</v>
      </c>
      <c r="BM195" s="230" t="s">
        <v>596</v>
      </c>
    </row>
    <row r="196" s="13" customFormat="1">
      <c r="A196" s="13"/>
      <c r="B196" s="232"/>
      <c r="C196" s="233"/>
      <c r="D196" s="234" t="s">
        <v>147</v>
      </c>
      <c r="E196" s="235" t="s">
        <v>1</v>
      </c>
      <c r="F196" s="236" t="s">
        <v>597</v>
      </c>
      <c r="G196" s="233"/>
      <c r="H196" s="235" t="s">
        <v>1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147</v>
      </c>
      <c r="AU196" s="242" t="s">
        <v>85</v>
      </c>
      <c r="AV196" s="13" t="s">
        <v>83</v>
      </c>
      <c r="AW196" s="13" t="s">
        <v>31</v>
      </c>
      <c r="AX196" s="13" t="s">
        <v>75</v>
      </c>
      <c r="AY196" s="242" t="s">
        <v>131</v>
      </c>
    </row>
    <row r="197" s="14" customFormat="1">
      <c r="A197" s="14"/>
      <c r="B197" s="243"/>
      <c r="C197" s="244"/>
      <c r="D197" s="234" t="s">
        <v>147</v>
      </c>
      <c r="E197" s="245" t="s">
        <v>1</v>
      </c>
      <c r="F197" s="246" t="s">
        <v>83</v>
      </c>
      <c r="G197" s="244"/>
      <c r="H197" s="247">
        <v>1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147</v>
      </c>
      <c r="AU197" s="253" t="s">
        <v>85</v>
      </c>
      <c r="AV197" s="14" t="s">
        <v>85</v>
      </c>
      <c r="AW197" s="14" t="s">
        <v>31</v>
      </c>
      <c r="AX197" s="14" t="s">
        <v>75</v>
      </c>
      <c r="AY197" s="253" t="s">
        <v>131</v>
      </c>
    </row>
    <row r="198" s="13" customFormat="1">
      <c r="A198" s="13"/>
      <c r="B198" s="232"/>
      <c r="C198" s="233"/>
      <c r="D198" s="234" t="s">
        <v>147</v>
      </c>
      <c r="E198" s="235" t="s">
        <v>1</v>
      </c>
      <c r="F198" s="236" t="s">
        <v>598</v>
      </c>
      <c r="G198" s="233"/>
      <c r="H198" s="235" t="s">
        <v>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147</v>
      </c>
      <c r="AU198" s="242" t="s">
        <v>85</v>
      </c>
      <c r="AV198" s="13" t="s">
        <v>83</v>
      </c>
      <c r="AW198" s="13" t="s">
        <v>31</v>
      </c>
      <c r="AX198" s="13" t="s">
        <v>75</v>
      </c>
      <c r="AY198" s="242" t="s">
        <v>131</v>
      </c>
    </row>
    <row r="199" s="14" customFormat="1">
      <c r="A199" s="14"/>
      <c r="B199" s="243"/>
      <c r="C199" s="244"/>
      <c r="D199" s="234" t="s">
        <v>147</v>
      </c>
      <c r="E199" s="245" t="s">
        <v>1</v>
      </c>
      <c r="F199" s="246" t="s">
        <v>83</v>
      </c>
      <c r="G199" s="244"/>
      <c r="H199" s="247">
        <v>1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147</v>
      </c>
      <c r="AU199" s="253" t="s">
        <v>85</v>
      </c>
      <c r="AV199" s="14" t="s">
        <v>85</v>
      </c>
      <c r="AW199" s="14" t="s">
        <v>31</v>
      </c>
      <c r="AX199" s="14" t="s">
        <v>75</v>
      </c>
      <c r="AY199" s="253" t="s">
        <v>131</v>
      </c>
    </row>
    <row r="200" s="15" customFormat="1">
      <c r="A200" s="15"/>
      <c r="B200" s="254"/>
      <c r="C200" s="255"/>
      <c r="D200" s="234" t="s">
        <v>147</v>
      </c>
      <c r="E200" s="256" t="s">
        <v>1</v>
      </c>
      <c r="F200" s="257" t="s">
        <v>162</v>
      </c>
      <c r="G200" s="255"/>
      <c r="H200" s="258">
        <v>2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147</v>
      </c>
      <c r="AU200" s="264" t="s">
        <v>85</v>
      </c>
      <c r="AV200" s="15" t="s">
        <v>137</v>
      </c>
      <c r="AW200" s="15" t="s">
        <v>31</v>
      </c>
      <c r="AX200" s="15" t="s">
        <v>83</v>
      </c>
      <c r="AY200" s="264" t="s">
        <v>131</v>
      </c>
    </row>
    <row r="201" s="2" customFormat="1" ht="21.75" customHeight="1">
      <c r="A201" s="38"/>
      <c r="B201" s="39"/>
      <c r="C201" s="219" t="s">
        <v>269</v>
      </c>
      <c r="D201" s="219" t="s">
        <v>133</v>
      </c>
      <c r="E201" s="220" t="s">
        <v>599</v>
      </c>
      <c r="F201" s="221" t="s">
        <v>600</v>
      </c>
      <c r="G201" s="222" t="s">
        <v>201</v>
      </c>
      <c r="H201" s="223">
        <v>22</v>
      </c>
      <c r="I201" s="224"/>
      <c r="J201" s="223">
        <f>ROUND(I201*H201,2)</f>
        <v>0</v>
      </c>
      <c r="K201" s="225"/>
      <c r="L201" s="44"/>
      <c r="M201" s="226" t="s">
        <v>1</v>
      </c>
      <c r="N201" s="227" t="s">
        <v>40</v>
      </c>
      <c r="O201" s="91"/>
      <c r="P201" s="228">
        <f>O201*H201</f>
        <v>0</v>
      </c>
      <c r="Q201" s="228">
        <v>0.0086499999999999997</v>
      </c>
      <c r="R201" s="228">
        <f>Q201*H201</f>
        <v>0.1903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137</v>
      </c>
      <c r="AT201" s="230" t="s">
        <v>133</v>
      </c>
      <c r="AU201" s="230" t="s">
        <v>85</v>
      </c>
      <c r="AY201" s="17" t="s">
        <v>131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83</v>
      </c>
      <c r="BK201" s="231">
        <f>ROUND(I201*H201,2)</f>
        <v>0</v>
      </c>
      <c r="BL201" s="17" t="s">
        <v>137</v>
      </c>
      <c r="BM201" s="230" t="s">
        <v>601</v>
      </c>
    </row>
    <row r="202" s="14" customFormat="1">
      <c r="A202" s="14"/>
      <c r="B202" s="243"/>
      <c r="C202" s="244"/>
      <c r="D202" s="234" t="s">
        <v>147</v>
      </c>
      <c r="E202" s="245" t="s">
        <v>1</v>
      </c>
      <c r="F202" s="246" t="s">
        <v>602</v>
      </c>
      <c r="G202" s="244"/>
      <c r="H202" s="247">
        <v>4.5499999999999998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147</v>
      </c>
      <c r="AU202" s="253" t="s">
        <v>85</v>
      </c>
      <c r="AV202" s="14" t="s">
        <v>85</v>
      </c>
      <c r="AW202" s="14" t="s">
        <v>31</v>
      </c>
      <c r="AX202" s="14" t="s">
        <v>75</v>
      </c>
      <c r="AY202" s="253" t="s">
        <v>131</v>
      </c>
    </row>
    <row r="203" s="14" customFormat="1">
      <c r="A203" s="14"/>
      <c r="B203" s="243"/>
      <c r="C203" s="244"/>
      <c r="D203" s="234" t="s">
        <v>147</v>
      </c>
      <c r="E203" s="245" t="s">
        <v>1</v>
      </c>
      <c r="F203" s="246" t="s">
        <v>603</v>
      </c>
      <c r="G203" s="244"/>
      <c r="H203" s="247">
        <v>4.4699999999999998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147</v>
      </c>
      <c r="AU203" s="253" t="s">
        <v>85</v>
      </c>
      <c r="AV203" s="14" t="s">
        <v>85</v>
      </c>
      <c r="AW203" s="14" t="s">
        <v>31</v>
      </c>
      <c r="AX203" s="14" t="s">
        <v>75</v>
      </c>
      <c r="AY203" s="253" t="s">
        <v>131</v>
      </c>
    </row>
    <row r="204" s="14" customFormat="1">
      <c r="A204" s="14"/>
      <c r="B204" s="243"/>
      <c r="C204" s="244"/>
      <c r="D204" s="234" t="s">
        <v>147</v>
      </c>
      <c r="E204" s="245" t="s">
        <v>1</v>
      </c>
      <c r="F204" s="246" t="s">
        <v>604</v>
      </c>
      <c r="G204" s="244"/>
      <c r="H204" s="247">
        <v>12.98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147</v>
      </c>
      <c r="AU204" s="253" t="s">
        <v>85</v>
      </c>
      <c r="AV204" s="14" t="s">
        <v>85</v>
      </c>
      <c r="AW204" s="14" t="s">
        <v>31</v>
      </c>
      <c r="AX204" s="14" t="s">
        <v>75</v>
      </c>
      <c r="AY204" s="253" t="s">
        <v>131</v>
      </c>
    </row>
    <row r="205" s="15" customFormat="1">
      <c r="A205" s="15"/>
      <c r="B205" s="254"/>
      <c r="C205" s="255"/>
      <c r="D205" s="234" t="s">
        <v>147</v>
      </c>
      <c r="E205" s="256" t="s">
        <v>1</v>
      </c>
      <c r="F205" s="257" t="s">
        <v>162</v>
      </c>
      <c r="G205" s="255"/>
      <c r="H205" s="258">
        <v>22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147</v>
      </c>
      <c r="AU205" s="264" t="s">
        <v>85</v>
      </c>
      <c r="AV205" s="15" t="s">
        <v>137</v>
      </c>
      <c r="AW205" s="15" t="s">
        <v>31</v>
      </c>
      <c r="AX205" s="15" t="s">
        <v>83</v>
      </c>
      <c r="AY205" s="264" t="s">
        <v>131</v>
      </c>
    </row>
    <row r="206" s="2" customFormat="1" ht="21.75" customHeight="1">
      <c r="A206" s="38"/>
      <c r="B206" s="39"/>
      <c r="C206" s="219" t="s">
        <v>275</v>
      </c>
      <c r="D206" s="219" t="s">
        <v>133</v>
      </c>
      <c r="E206" s="220" t="s">
        <v>605</v>
      </c>
      <c r="F206" s="221" t="s">
        <v>606</v>
      </c>
      <c r="G206" s="222" t="s">
        <v>201</v>
      </c>
      <c r="H206" s="223">
        <v>22</v>
      </c>
      <c r="I206" s="224"/>
      <c r="J206" s="223">
        <f>ROUND(I206*H206,2)</f>
        <v>0</v>
      </c>
      <c r="K206" s="225"/>
      <c r="L206" s="44"/>
      <c r="M206" s="226" t="s">
        <v>1</v>
      </c>
      <c r="N206" s="227" t="s">
        <v>40</v>
      </c>
      <c r="O206" s="91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137</v>
      </c>
      <c r="AT206" s="230" t="s">
        <v>133</v>
      </c>
      <c r="AU206" s="230" t="s">
        <v>85</v>
      </c>
      <c r="AY206" s="17" t="s">
        <v>131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83</v>
      </c>
      <c r="BK206" s="231">
        <f>ROUND(I206*H206,2)</f>
        <v>0</v>
      </c>
      <c r="BL206" s="17" t="s">
        <v>137</v>
      </c>
      <c r="BM206" s="230" t="s">
        <v>607</v>
      </c>
    </row>
    <row r="207" s="2" customFormat="1" ht="24.15" customHeight="1">
      <c r="A207" s="38"/>
      <c r="B207" s="39"/>
      <c r="C207" s="219" t="s">
        <v>282</v>
      </c>
      <c r="D207" s="219" t="s">
        <v>133</v>
      </c>
      <c r="E207" s="220" t="s">
        <v>608</v>
      </c>
      <c r="F207" s="221" t="s">
        <v>609</v>
      </c>
      <c r="G207" s="222" t="s">
        <v>180</v>
      </c>
      <c r="H207" s="223">
        <v>0.26000000000000001</v>
      </c>
      <c r="I207" s="224"/>
      <c r="J207" s="223">
        <f>ROUND(I207*H207,2)</f>
        <v>0</v>
      </c>
      <c r="K207" s="225"/>
      <c r="L207" s="44"/>
      <c r="M207" s="226" t="s">
        <v>1</v>
      </c>
      <c r="N207" s="227" t="s">
        <v>40</v>
      </c>
      <c r="O207" s="91"/>
      <c r="P207" s="228">
        <f>O207*H207</f>
        <v>0</v>
      </c>
      <c r="Q207" s="228">
        <v>1.09528</v>
      </c>
      <c r="R207" s="228">
        <f>Q207*H207</f>
        <v>0.28477279999999999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137</v>
      </c>
      <c r="AT207" s="230" t="s">
        <v>133</v>
      </c>
      <c r="AU207" s="230" t="s">
        <v>85</v>
      </c>
      <c r="AY207" s="17" t="s">
        <v>131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83</v>
      </c>
      <c r="BK207" s="231">
        <f>ROUND(I207*H207,2)</f>
        <v>0</v>
      </c>
      <c r="BL207" s="17" t="s">
        <v>137</v>
      </c>
      <c r="BM207" s="230" t="s">
        <v>610</v>
      </c>
    </row>
    <row r="208" s="13" customFormat="1">
      <c r="A208" s="13"/>
      <c r="B208" s="232"/>
      <c r="C208" s="233"/>
      <c r="D208" s="234" t="s">
        <v>147</v>
      </c>
      <c r="E208" s="235" t="s">
        <v>1</v>
      </c>
      <c r="F208" s="236" t="s">
        <v>590</v>
      </c>
      <c r="G208" s="233"/>
      <c r="H208" s="235" t="s">
        <v>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147</v>
      </c>
      <c r="AU208" s="242" t="s">
        <v>85</v>
      </c>
      <c r="AV208" s="13" t="s">
        <v>83</v>
      </c>
      <c r="AW208" s="13" t="s">
        <v>31</v>
      </c>
      <c r="AX208" s="13" t="s">
        <v>75</v>
      </c>
      <c r="AY208" s="242" t="s">
        <v>131</v>
      </c>
    </row>
    <row r="209" s="14" customFormat="1">
      <c r="A209" s="14"/>
      <c r="B209" s="243"/>
      <c r="C209" s="244"/>
      <c r="D209" s="234" t="s">
        <v>147</v>
      </c>
      <c r="E209" s="245" t="s">
        <v>1</v>
      </c>
      <c r="F209" s="246" t="s">
        <v>611</v>
      </c>
      <c r="G209" s="244"/>
      <c r="H209" s="247">
        <v>0.12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147</v>
      </c>
      <c r="AU209" s="253" t="s">
        <v>85</v>
      </c>
      <c r="AV209" s="14" t="s">
        <v>85</v>
      </c>
      <c r="AW209" s="14" t="s">
        <v>31</v>
      </c>
      <c r="AX209" s="14" t="s">
        <v>75</v>
      </c>
      <c r="AY209" s="253" t="s">
        <v>131</v>
      </c>
    </row>
    <row r="210" s="13" customFormat="1">
      <c r="A210" s="13"/>
      <c r="B210" s="232"/>
      <c r="C210" s="233"/>
      <c r="D210" s="234" t="s">
        <v>147</v>
      </c>
      <c r="E210" s="235" t="s">
        <v>1</v>
      </c>
      <c r="F210" s="236" t="s">
        <v>592</v>
      </c>
      <c r="G210" s="233"/>
      <c r="H210" s="235" t="s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147</v>
      </c>
      <c r="AU210" s="242" t="s">
        <v>85</v>
      </c>
      <c r="AV210" s="13" t="s">
        <v>83</v>
      </c>
      <c r="AW210" s="13" t="s">
        <v>31</v>
      </c>
      <c r="AX210" s="13" t="s">
        <v>75</v>
      </c>
      <c r="AY210" s="242" t="s">
        <v>131</v>
      </c>
    </row>
    <row r="211" s="14" customFormat="1">
      <c r="A211" s="14"/>
      <c r="B211" s="243"/>
      <c r="C211" s="244"/>
      <c r="D211" s="234" t="s">
        <v>147</v>
      </c>
      <c r="E211" s="245" t="s">
        <v>1</v>
      </c>
      <c r="F211" s="246" t="s">
        <v>612</v>
      </c>
      <c r="G211" s="244"/>
      <c r="H211" s="247">
        <v>0.14000000000000001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147</v>
      </c>
      <c r="AU211" s="253" t="s">
        <v>85</v>
      </c>
      <c r="AV211" s="14" t="s">
        <v>85</v>
      </c>
      <c r="AW211" s="14" t="s">
        <v>31</v>
      </c>
      <c r="AX211" s="14" t="s">
        <v>75</v>
      </c>
      <c r="AY211" s="253" t="s">
        <v>131</v>
      </c>
    </row>
    <row r="212" s="15" customFormat="1">
      <c r="A212" s="15"/>
      <c r="B212" s="254"/>
      <c r="C212" s="255"/>
      <c r="D212" s="234" t="s">
        <v>147</v>
      </c>
      <c r="E212" s="256" t="s">
        <v>1</v>
      </c>
      <c r="F212" s="257" t="s">
        <v>162</v>
      </c>
      <c r="G212" s="255"/>
      <c r="H212" s="258">
        <v>0.26000000000000001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147</v>
      </c>
      <c r="AU212" s="264" t="s">
        <v>85</v>
      </c>
      <c r="AV212" s="15" t="s">
        <v>137</v>
      </c>
      <c r="AW212" s="15" t="s">
        <v>31</v>
      </c>
      <c r="AX212" s="15" t="s">
        <v>83</v>
      </c>
      <c r="AY212" s="264" t="s">
        <v>131</v>
      </c>
    </row>
    <row r="213" s="2" customFormat="1" ht="37.8" customHeight="1">
      <c r="A213" s="38"/>
      <c r="B213" s="39"/>
      <c r="C213" s="219" t="s">
        <v>286</v>
      </c>
      <c r="D213" s="219" t="s">
        <v>133</v>
      </c>
      <c r="E213" s="220" t="s">
        <v>613</v>
      </c>
      <c r="F213" s="221" t="s">
        <v>614</v>
      </c>
      <c r="G213" s="222" t="s">
        <v>201</v>
      </c>
      <c r="H213" s="223">
        <v>10</v>
      </c>
      <c r="I213" s="224"/>
      <c r="J213" s="223">
        <f>ROUND(I213*H213,2)</f>
        <v>0</v>
      </c>
      <c r="K213" s="225"/>
      <c r="L213" s="44"/>
      <c r="M213" s="226" t="s">
        <v>1</v>
      </c>
      <c r="N213" s="227" t="s">
        <v>40</v>
      </c>
      <c r="O213" s="91"/>
      <c r="P213" s="228">
        <f>O213*H213</f>
        <v>0</v>
      </c>
      <c r="Q213" s="228">
        <v>0.69999999999999996</v>
      </c>
      <c r="R213" s="228">
        <f>Q213*H213</f>
        <v>7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137</v>
      </c>
      <c r="AT213" s="230" t="s">
        <v>133</v>
      </c>
      <c r="AU213" s="230" t="s">
        <v>85</v>
      </c>
      <c r="AY213" s="17" t="s">
        <v>131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83</v>
      </c>
      <c r="BK213" s="231">
        <f>ROUND(I213*H213,2)</f>
        <v>0</v>
      </c>
      <c r="BL213" s="17" t="s">
        <v>137</v>
      </c>
      <c r="BM213" s="230" t="s">
        <v>615</v>
      </c>
    </row>
    <row r="214" s="2" customFormat="1">
      <c r="A214" s="38"/>
      <c r="B214" s="39"/>
      <c r="C214" s="40"/>
      <c r="D214" s="234" t="s">
        <v>329</v>
      </c>
      <c r="E214" s="40"/>
      <c r="F214" s="275" t="s">
        <v>616</v>
      </c>
      <c r="G214" s="40"/>
      <c r="H214" s="40"/>
      <c r="I214" s="276"/>
      <c r="J214" s="40"/>
      <c r="K214" s="40"/>
      <c r="L214" s="44"/>
      <c r="M214" s="277"/>
      <c r="N214" s="278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329</v>
      </c>
      <c r="AU214" s="17" t="s">
        <v>85</v>
      </c>
    </row>
    <row r="215" s="13" customFormat="1">
      <c r="A215" s="13"/>
      <c r="B215" s="232"/>
      <c r="C215" s="233"/>
      <c r="D215" s="234" t="s">
        <v>147</v>
      </c>
      <c r="E215" s="235" t="s">
        <v>1</v>
      </c>
      <c r="F215" s="236" t="s">
        <v>617</v>
      </c>
      <c r="G215" s="233"/>
      <c r="H215" s="235" t="s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147</v>
      </c>
      <c r="AU215" s="242" t="s">
        <v>85</v>
      </c>
      <c r="AV215" s="13" t="s">
        <v>83</v>
      </c>
      <c r="AW215" s="13" t="s">
        <v>31</v>
      </c>
      <c r="AX215" s="13" t="s">
        <v>75</v>
      </c>
      <c r="AY215" s="242" t="s">
        <v>131</v>
      </c>
    </row>
    <row r="216" s="14" customFormat="1">
      <c r="A216" s="14"/>
      <c r="B216" s="243"/>
      <c r="C216" s="244"/>
      <c r="D216" s="234" t="s">
        <v>147</v>
      </c>
      <c r="E216" s="245" t="s">
        <v>1</v>
      </c>
      <c r="F216" s="246" t="s">
        <v>618</v>
      </c>
      <c r="G216" s="244"/>
      <c r="H216" s="247">
        <v>10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147</v>
      </c>
      <c r="AU216" s="253" t="s">
        <v>85</v>
      </c>
      <c r="AV216" s="14" t="s">
        <v>85</v>
      </c>
      <c r="AW216" s="14" t="s">
        <v>31</v>
      </c>
      <c r="AX216" s="14" t="s">
        <v>83</v>
      </c>
      <c r="AY216" s="253" t="s">
        <v>131</v>
      </c>
    </row>
    <row r="217" s="2" customFormat="1" ht="21.75" customHeight="1">
      <c r="A217" s="38"/>
      <c r="B217" s="39"/>
      <c r="C217" s="219" t="s">
        <v>291</v>
      </c>
      <c r="D217" s="219" t="s">
        <v>133</v>
      </c>
      <c r="E217" s="220" t="s">
        <v>619</v>
      </c>
      <c r="F217" s="221" t="s">
        <v>620</v>
      </c>
      <c r="G217" s="222" t="s">
        <v>151</v>
      </c>
      <c r="H217" s="223">
        <v>213</v>
      </c>
      <c r="I217" s="224"/>
      <c r="J217" s="223">
        <f>ROUND(I217*H217,2)</f>
        <v>0</v>
      </c>
      <c r="K217" s="225"/>
      <c r="L217" s="44"/>
      <c r="M217" s="226" t="s">
        <v>1</v>
      </c>
      <c r="N217" s="227" t="s">
        <v>40</v>
      </c>
      <c r="O217" s="91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137</v>
      </c>
      <c r="AT217" s="230" t="s">
        <v>133</v>
      </c>
      <c r="AU217" s="230" t="s">
        <v>85</v>
      </c>
      <c r="AY217" s="17" t="s">
        <v>131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83</v>
      </c>
      <c r="BK217" s="231">
        <f>ROUND(I217*H217,2)</f>
        <v>0</v>
      </c>
      <c r="BL217" s="17" t="s">
        <v>137</v>
      </c>
      <c r="BM217" s="230" t="s">
        <v>621</v>
      </c>
    </row>
    <row r="218" s="13" customFormat="1">
      <c r="A218" s="13"/>
      <c r="B218" s="232"/>
      <c r="C218" s="233"/>
      <c r="D218" s="234" t="s">
        <v>147</v>
      </c>
      <c r="E218" s="235" t="s">
        <v>1</v>
      </c>
      <c r="F218" s="236" t="s">
        <v>622</v>
      </c>
      <c r="G218" s="233"/>
      <c r="H218" s="235" t="s">
        <v>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147</v>
      </c>
      <c r="AU218" s="242" t="s">
        <v>85</v>
      </c>
      <c r="AV218" s="13" t="s">
        <v>83</v>
      </c>
      <c r="AW218" s="13" t="s">
        <v>31</v>
      </c>
      <c r="AX218" s="13" t="s">
        <v>75</v>
      </c>
      <c r="AY218" s="242" t="s">
        <v>131</v>
      </c>
    </row>
    <row r="219" s="14" customFormat="1">
      <c r="A219" s="14"/>
      <c r="B219" s="243"/>
      <c r="C219" s="244"/>
      <c r="D219" s="234" t="s">
        <v>147</v>
      </c>
      <c r="E219" s="245" t="s">
        <v>1</v>
      </c>
      <c r="F219" s="246" t="s">
        <v>623</v>
      </c>
      <c r="G219" s="244"/>
      <c r="H219" s="247">
        <v>213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147</v>
      </c>
      <c r="AU219" s="253" t="s">
        <v>85</v>
      </c>
      <c r="AV219" s="14" t="s">
        <v>85</v>
      </c>
      <c r="AW219" s="14" t="s">
        <v>31</v>
      </c>
      <c r="AX219" s="14" t="s">
        <v>83</v>
      </c>
      <c r="AY219" s="253" t="s">
        <v>131</v>
      </c>
    </row>
    <row r="220" s="2" customFormat="1" ht="16.5" customHeight="1">
      <c r="A220" s="38"/>
      <c r="B220" s="39"/>
      <c r="C220" s="265" t="s">
        <v>297</v>
      </c>
      <c r="D220" s="265" t="s">
        <v>193</v>
      </c>
      <c r="E220" s="266" t="s">
        <v>624</v>
      </c>
      <c r="F220" s="267" t="s">
        <v>625</v>
      </c>
      <c r="G220" s="268" t="s">
        <v>180</v>
      </c>
      <c r="H220" s="269">
        <v>456</v>
      </c>
      <c r="I220" s="270"/>
      <c r="J220" s="269">
        <f>ROUND(I220*H220,2)</f>
        <v>0</v>
      </c>
      <c r="K220" s="271"/>
      <c r="L220" s="272"/>
      <c r="M220" s="273" t="s">
        <v>1</v>
      </c>
      <c r="N220" s="274" t="s">
        <v>40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177</v>
      </c>
      <c r="AT220" s="230" t="s">
        <v>193</v>
      </c>
      <c r="AU220" s="230" t="s">
        <v>85</v>
      </c>
      <c r="AY220" s="17" t="s">
        <v>131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83</v>
      </c>
      <c r="BK220" s="231">
        <f>ROUND(I220*H220,2)</f>
        <v>0</v>
      </c>
      <c r="BL220" s="17" t="s">
        <v>137</v>
      </c>
      <c r="BM220" s="230" t="s">
        <v>626</v>
      </c>
    </row>
    <row r="221" s="14" customFormat="1">
      <c r="A221" s="14"/>
      <c r="B221" s="243"/>
      <c r="C221" s="244"/>
      <c r="D221" s="234" t="s">
        <v>147</v>
      </c>
      <c r="E221" s="245" t="s">
        <v>1</v>
      </c>
      <c r="F221" s="246" t="s">
        <v>627</v>
      </c>
      <c r="G221" s="244"/>
      <c r="H221" s="247">
        <v>456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147</v>
      </c>
      <c r="AU221" s="253" t="s">
        <v>85</v>
      </c>
      <c r="AV221" s="14" t="s">
        <v>85</v>
      </c>
      <c r="AW221" s="14" t="s">
        <v>31</v>
      </c>
      <c r="AX221" s="14" t="s">
        <v>83</v>
      </c>
      <c r="AY221" s="253" t="s">
        <v>131</v>
      </c>
    </row>
    <row r="222" s="2" customFormat="1" ht="37.8" customHeight="1">
      <c r="A222" s="38"/>
      <c r="B222" s="39"/>
      <c r="C222" s="219" t="s">
        <v>305</v>
      </c>
      <c r="D222" s="219" t="s">
        <v>133</v>
      </c>
      <c r="E222" s="220" t="s">
        <v>628</v>
      </c>
      <c r="F222" s="221" t="s">
        <v>629</v>
      </c>
      <c r="G222" s="222" t="s">
        <v>136</v>
      </c>
      <c r="H222" s="223">
        <v>534</v>
      </c>
      <c r="I222" s="224"/>
      <c r="J222" s="223">
        <f>ROUND(I222*H222,2)</f>
        <v>0</v>
      </c>
      <c r="K222" s="225"/>
      <c r="L222" s="44"/>
      <c r="M222" s="226" t="s">
        <v>1</v>
      </c>
      <c r="N222" s="227" t="s">
        <v>40</v>
      </c>
      <c r="O222" s="91"/>
      <c r="P222" s="228">
        <f>O222*H222</f>
        <v>0</v>
      </c>
      <c r="Q222" s="228">
        <v>0.059999999999999998</v>
      </c>
      <c r="R222" s="228">
        <f>Q222*H222</f>
        <v>32.039999999999999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137</v>
      </c>
      <c r="AT222" s="230" t="s">
        <v>133</v>
      </c>
      <c r="AU222" s="230" t="s">
        <v>85</v>
      </c>
      <c r="AY222" s="17" t="s">
        <v>131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83</v>
      </c>
      <c r="BK222" s="231">
        <f>ROUND(I222*H222,2)</f>
        <v>0</v>
      </c>
      <c r="BL222" s="17" t="s">
        <v>137</v>
      </c>
      <c r="BM222" s="230" t="s">
        <v>630</v>
      </c>
    </row>
    <row r="223" s="13" customFormat="1">
      <c r="A223" s="13"/>
      <c r="B223" s="232"/>
      <c r="C223" s="233"/>
      <c r="D223" s="234" t="s">
        <v>147</v>
      </c>
      <c r="E223" s="235" t="s">
        <v>1</v>
      </c>
      <c r="F223" s="236" t="s">
        <v>631</v>
      </c>
      <c r="G223" s="233"/>
      <c r="H223" s="235" t="s">
        <v>1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147</v>
      </c>
      <c r="AU223" s="242" t="s">
        <v>85</v>
      </c>
      <c r="AV223" s="13" t="s">
        <v>83</v>
      </c>
      <c r="AW223" s="13" t="s">
        <v>31</v>
      </c>
      <c r="AX223" s="13" t="s">
        <v>75</v>
      </c>
      <c r="AY223" s="242" t="s">
        <v>131</v>
      </c>
    </row>
    <row r="224" s="14" customFormat="1">
      <c r="A224" s="14"/>
      <c r="B224" s="243"/>
      <c r="C224" s="244"/>
      <c r="D224" s="234" t="s">
        <v>147</v>
      </c>
      <c r="E224" s="245" t="s">
        <v>1</v>
      </c>
      <c r="F224" s="246" t="s">
        <v>632</v>
      </c>
      <c r="G224" s="244"/>
      <c r="H224" s="247">
        <v>534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147</v>
      </c>
      <c r="AU224" s="253" t="s">
        <v>85</v>
      </c>
      <c r="AV224" s="14" t="s">
        <v>85</v>
      </c>
      <c r="AW224" s="14" t="s">
        <v>31</v>
      </c>
      <c r="AX224" s="14" t="s">
        <v>83</v>
      </c>
      <c r="AY224" s="253" t="s">
        <v>131</v>
      </c>
    </row>
    <row r="225" s="12" customFormat="1" ht="22.8" customHeight="1">
      <c r="A225" s="12"/>
      <c r="B225" s="203"/>
      <c r="C225" s="204"/>
      <c r="D225" s="205" t="s">
        <v>74</v>
      </c>
      <c r="E225" s="217" t="s">
        <v>482</v>
      </c>
      <c r="F225" s="217" t="s">
        <v>633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SUM(P226:P228)</f>
        <v>0</v>
      </c>
      <c r="Q225" s="211"/>
      <c r="R225" s="212">
        <f>SUM(R226:R228)</f>
        <v>0.090749999999999997</v>
      </c>
      <c r="S225" s="211"/>
      <c r="T225" s="213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83</v>
      </c>
      <c r="AT225" s="215" t="s">
        <v>74</v>
      </c>
      <c r="AU225" s="215" t="s">
        <v>83</v>
      </c>
      <c r="AY225" s="214" t="s">
        <v>131</v>
      </c>
      <c r="BK225" s="216">
        <f>SUM(BK226:BK228)</f>
        <v>0</v>
      </c>
    </row>
    <row r="226" s="2" customFormat="1" ht="24.15" customHeight="1">
      <c r="A226" s="38"/>
      <c r="B226" s="39"/>
      <c r="C226" s="219" t="s">
        <v>309</v>
      </c>
      <c r="D226" s="219" t="s">
        <v>133</v>
      </c>
      <c r="E226" s="220" t="s">
        <v>634</v>
      </c>
      <c r="F226" s="221" t="s">
        <v>635</v>
      </c>
      <c r="G226" s="222" t="s">
        <v>245</v>
      </c>
      <c r="H226" s="223">
        <v>275</v>
      </c>
      <c r="I226" s="224"/>
      <c r="J226" s="223">
        <f>ROUND(I226*H226,2)</f>
        <v>0</v>
      </c>
      <c r="K226" s="225"/>
      <c r="L226" s="44"/>
      <c r="M226" s="226" t="s">
        <v>1</v>
      </c>
      <c r="N226" s="227" t="s">
        <v>40</v>
      </c>
      <c r="O226" s="91"/>
      <c r="P226" s="228">
        <f>O226*H226</f>
        <v>0</v>
      </c>
      <c r="Q226" s="228">
        <v>0.00033</v>
      </c>
      <c r="R226" s="228">
        <f>Q226*H226</f>
        <v>0.090749999999999997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137</v>
      </c>
      <c r="AT226" s="230" t="s">
        <v>133</v>
      </c>
      <c r="AU226" s="230" t="s">
        <v>85</v>
      </c>
      <c r="AY226" s="17" t="s">
        <v>131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83</v>
      </c>
      <c r="BK226" s="231">
        <f>ROUND(I226*H226,2)</f>
        <v>0</v>
      </c>
      <c r="BL226" s="17" t="s">
        <v>137</v>
      </c>
      <c r="BM226" s="230" t="s">
        <v>636</v>
      </c>
    </row>
    <row r="227" s="2" customFormat="1">
      <c r="A227" s="38"/>
      <c r="B227" s="39"/>
      <c r="C227" s="40"/>
      <c r="D227" s="234" t="s">
        <v>329</v>
      </c>
      <c r="E227" s="40"/>
      <c r="F227" s="275" t="s">
        <v>637</v>
      </c>
      <c r="G227" s="40"/>
      <c r="H227" s="40"/>
      <c r="I227" s="276"/>
      <c r="J227" s="40"/>
      <c r="K227" s="40"/>
      <c r="L227" s="44"/>
      <c r="M227" s="277"/>
      <c r="N227" s="27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329</v>
      </c>
      <c r="AU227" s="17" t="s">
        <v>85</v>
      </c>
    </row>
    <row r="228" s="14" customFormat="1">
      <c r="A228" s="14"/>
      <c r="B228" s="243"/>
      <c r="C228" s="244"/>
      <c r="D228" s="234" t="s">
        <v>147</v>
      </c>
      <c r="E228" s="245" t="s">
        <v>1</v>
      </c>
      <c r="F228" s="246" t="s">
        <v>638</v>
      </c>
      <c r="G228" s="244"/>
      <c r="H228" s="247">
        <v>275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147</v>
      </c>
      <c r="AU228" s="253" t="s">
        <v>85</v>
      </c>
      <c r="AV228" s="14" t="s">
        <v>85</v>
      </c>
      <c r="AW228" s="14" t="s">
        <v>31</v>
      </c>
      <c r="AX228" s="14" t="s">
        <v>83</v>
      </c>
      <c r="AY228" s="253" t="s">
        <v>131</v>
      </c>
    </row>
    <row r="229" s="12" customFormat="1" ht="22.8" customHeight="1">
      <c r="A229" s="12"/>
      <c r="B229" s="203"/>
      <c r="C229" s="204"/>
      <c r="D229" s="205" t="s">
        <v>74</v>
      </c>
      <c r="E229" s="217" t="s">
        <v>485</v>
      </c>
      <c r="F229" s="217" t="s">
        <v>639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SUM(P230:P232)</f>
        <v>0</v>
      </c>
      <c r="Q229" s="211"/>
      <c r="R229" s="212">
        <f>SUM(R230:R232)</f>
        <v>0</v>
      </c>
      <c r="S229" s="211"/>
      <c r="T229" s="213">
        <f>SUM(T230:T232)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83</v>
      </c>
      <c r="AT229" s="215" t="s">
        <v>74</v>
      </c>
      <c r="AU229" s="215" t="s">
        <v>83</v>
      </c>
      <c r="AY229" s="214" t="s">
        <v>131</v>
      </c>
      <c r="BK229" s="216">
        <f>SUM(BK230:BK232)</f>
        <v>0</v>
      </c>
    </row>
    <row r="230" s="2" customFormat="1" ht="33" customHeight="1">
      <c r="A230" s="38"/>
      <c r="B230" s="39"/>
      <c r="C230" s="219" t="s">
        <v>240</v>
      </c>
      <c r="D230" s="219" t="s">
        <v>133</v>
      </c>
      <c r="E230" s="220" t="s">
        <v>640</v>
      </c>
      <c r="F230" s="221" t="s">
        <v>641</v>
      </c>
      <c r="G230" s="222" t="s">
        <v>151</v>
      </c>
      <c r="H230" s="223">
        <v>31</v>
      </c>
      <c r="I230" s="224"/>
      <c r="J230" s="223">
        <f>ROUND(I230*H230,2)</f>
        <v>0</v>
      </c>
      <c r="K230" s="225"/>
      <c r="L230" s="44"/>
      <c r="M230" s="226" t="s">
        <v>1</v>
      </c>
      <c r="N230" s="227" t="s">
        <v>40</v>
      </c>
      <c r="O230" s="91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0" t="s">
        <v>137</v>
      </c>
      <c r="AT230" s="230" t="s">
        <v>133</v>
      </c>
      <c r="AU230" s="230" t="s">
        <v>85</v>
      </c>
      <c r="AY230" s="17" t="s">
        <v>131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7" t="s">
        <v>83</v>
      </c>
      <c r="BK230" s="231">
        <f>ROUND(I230*H230,2)</f>
        <v>0</v>
      </c>
      <c r="BL230" s="17" t="s">
        <v>137</v>
      </c>
      <c r="BM230" s="230" t="s">
        <v>642</v>
      </c>
    </row>
    <row r="231" s="13" customFormat="1">
      <c r="A231" s="13"/>
      <c r="B231" s="232"/>
      <c r="C231" s="233"/>
      <c r="D231" s="234" t="s">
        <v>147</v>
      </c>
      <c r="E231" s="235" t="s">
        <v>1</v>
      </c>
      <c r="F231" s="236" t="s">
        <v>643</v>
      </c>
      <c r="G231" s="233"/>
      <c r="H231" s="235" t="s">
        <v>1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147</v>
      </c>
      <c r="AU231" s="242" t="s">
        <v>85</v>
      </c>
      <c r="AV231" s="13" t="s">
        <v>83</v>
      </c>
      <c r="AW231" s="13" t="s">
        <v>31</v>
      </c>
      <c r="AX231" s="13" t="s">
        <v>75</v>
      </c>
      <c r="AY231" s="242" t="s">
        <v>131</v>
      </c>
    </row>
    <row r="232" s="14" customFormat="1">
      <c r="A232" s="14"/>
      <c r="B232" s="243"/>
      <c r="C232" s="244"/>
      <c r="D232" s="234" t="s">
        <v>147</v>
      </c>
      <c r="E232" s="245" t="s">
        <v>1</v>
      </c>
      <c r="F232" s="246" t="s">
        <v>644</v>
      </c>
      <c r="G232" s="244"/>
      <c r="H232" s="247">
        <v>31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147</v>
      </c>
      <c r="AU232" s="253" t="s">
        <v>85</v>
      </c>
      <c r="AV232" s="14" t="s">
        <v>85</v>
      </c>
      <c r="AW232" s="14" t="s">
        <v>31</v>
      </c>
      <c r="AX232" s="14" t="s">
        <v>83</v>
      </c>
      <c r="AY232" s="253" t="s">
        <v>131</v>
      </c>
    </row>
    <row r="233" s="12" customFormat="1" ht="22.8" customHeight="1">
      <c r="A233" s="12"/>
      <c r="B233" s="203"/>
      <c r="C233" s="204"/>
      <c r="D233" s="205" t="s">
        <v>74</v>
      </c>
      <c r="E233" s="217" t="s">
        <v>645</v>
      </c>
      <c r="F233" s="217" t="s">
        <v>646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SUM(P234:P238)</f>
        <v>0</v>
      </c>
      <c r="Q233" s="211"/>
      <c r="R233" s="212">
        <f>SUM(R234:R238)</f>
        <v>0</v>
      </c>
      <c r="S233" s="211"/>
      <c r="T233" s="213">
        <f>SUM(T234:T238)</f>
        <v>7.5119999999999996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83</v>
      </c>
      <c r="AT233" s="215" t="s">
        <v>74</v>
      </c>
      <c r="AU233" s="215" t="s">
        <v>83</v>
      </c>
      <c r="AY233" s="214" t="s">
        <v>131</v>
      </c>
      <c r="BK233" s="216">
        <f>SUM(BK234:BK238)</f>
        <v>0</v>
      </c>
    </row>
    <row r="234" s="2" customFormat="1" ht="16.5" customHeight="1">
      <c r="A234" s="38"/>
      <c r="B234" s="39"/>
      <c r="C234" s="219" t="s">
        <v>316</v>
      </c>
      <c r="D234" s="219" t="s">
        <v>133</v>
      </c>
      <c r="E234" s="220" t="s">
        <v>647</v>
      </c>
      <c r="F234" s="221" t="s">
        <v>648</v>
      </c>
      <c r="G234" s="222" t="s">
        <v>151</v>
      </c>
      <c r="H234" s="223">
        <v>3.1299999999999999</v>
      </c>
      <c r="I234" s="224"/>
      <c r="J234" s="223">
        <f>ROUND(I234*H234,2)</f>
        <v>0</v>
      </c>
      <c r="K234" s="225"/>
      <c r="L234" s="44"/>
      <c r="M234" s="226" t="s">
        <v>1</v>
      </c>
      <c r="N234" s="227" t="s">
        <v>40</v>
      </c>
      <c r="O234" s="91"/>
      <c r="P234" s="228">
        <f>O234*H234</f>
        <v>0</v>
      </c>
      <c r="Q234" s="228">
        <v>0</v>
      </c>
      <c r="R234" s="228">
        <f>Q234*H234</f>
        <v>0</v>
      </c>
      <c r="S234" s="228">
        <v>2.3999999999999999</v>
      </c>
      <c r="T234" s="229">
        <f>S234*H234</f>
        <v>7.5119999999999996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0" t="s">
        <v>137</v>
      </c>
      <c r="AT234" s="230" t="s">
        <v>133</v>
      </c>
      <c r="AU234" s="230" t="s">
        <v>85</v>
      </c>
      <c r="AY234" s="17" t="s">
        <v>131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7" t="s">
        <v>83</v>
      </c>
      <c r="BK234" s="231">
        <f>ROUND(I234*H234,2)</f>
        <v>0</v>
      </c>
      <c r="BL234" s="17" t="s">
        <v>137</v>
      </c>
      <c r="BM234" s="230" t="s">
        <v>649</v>
      </c>
    </row>
    <row r="235" s="13" customFormat="1">
      <c r="A235" s="13"/>
      <c r="B235" s="232"/>
      <c r="C235" s="233"/>
      <c r="D235" s="234" t="s">
        <v>147</v>
      </c>
      <c r="E235" s="235" t="s">
        <v>1</v>
      </c>
      <c r="F235" s="236" t="s">
        <v>650</v>
      </c>
      <c r="G235" s="233"/>
      <c r="H235" s="235" t="s">
        <v>1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147</v>
      </c>
      <c r="AU235" s="242" t="s">
        <v>85</v>
      </c>
      <c r="AV235" s="13" t="s">
        <v>83</v>
      </c>
      <c r="AW235" s="13" t="s">
        <v>31</v>
      </c>
      <c r="AX235" s="13" t="s">
        <v>75</v>
      </c>
      <c r="AY235" s="242" t="s">
        <v>131</v>
      </c>
    </row>
    <row r="236" s="14" customFormat="1">
      <c r="A236" s="14"/>
      <c r="B236" s="243"/>
      <c r="C236" s="244"/>
      <c r="D236" s="234" t="s">
        <v>147</v>
      </c>
      <c r="E236" s="245" t="s">
        <v>1</v>
      </c>
      <c r="F236" s="246" t="s">
        <v>651</v>
      </c>
      <c r="G236" s="244"/>
      <c r="H236" s="247">
        <v>1.3799999999999999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147</v>
      </c>
      <c r="AU236" s="253" t="s">
        <v>85</v>
      </c>
      <c r="AV236" s="14" t="s">
        <v>85</v>
      </c>
      <c r="AW236" s="14" t="s">
        <v>31</v>
      </c>
      <c r="AX236" s="14" t="s">
        <v>75</v>
      </c>
      <c r="AY236" s="253" t="s">
        <v>131</v>
      </c>
    </row>
    <row r="237" s="14" customFormat="1">
      <c r="A237" s="14"/>
      <c r="B237" s="243"/>
      <c r="C237" s="244"/>
      <c r="D237" s="234" t="s">
        <v>147</v>
      </c>
      <c r="E237" s="245" t="s">
        <v>1</v>
      </c>
      <c r="F237" s="246" t="s">
        <v>652</v>
      </c>
      <c r="G237" s="244"/>
      <c r="H237" s="247">
        <v>1.75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147</v>
      </c>
      <c r="AU237" s="253" t="s">
        <v>85</v>
      </c>
      <c r="AV237" s="14" t="s">
        <v>85</v>
      </c>
      <c r="AW237" s="14" t="s">
        <v>31</v>
      </c>
      <c r="AX237" s="14" t="s">
        <v>75</v>
      </c>
      <c r="AY237" s="253" t="s">
        <v>131</v>
      </c>
    </row>
    <row r="238" s="15" customFormat="1">
      <c r="A238" s="15"/>
      <c r="B238" s="254"/>
      <c r="C238" s="255"/>
      <c r="D238" s="234" t="s">
        <v>147</v>
      </c>
      <c r="E238" s="256" t="s">
        <v>1</v>
      </c>
      <c r="F238" s="257" t="s">
        <v>162</v>
      </c>
      <c r="G238" s="255"/>
      <c r="H238" s="258">
        <v>3.1299999999999999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4" t="s">
        <v>147</v>
      </c>
      <c r="AU238" s="264" t="s">
        <v>85</v>
      </c>
      <c r="AV238" s="15" t="s">
        <v>137</v>
      </c>
      <c r="AW238" s="15" t="s">
        <v>31</v>
      </c>
      <c r="AX238" s="15" t="s">
        <v>83</v>
      </c>
      <c r="AY238" s="264" t="s">
        <v>131</v>
      </c>
    </row>
    <row r="239" s="12" customFormat="1" ht="22.8" customHeight="1">
      <c r="A239" s="12"/>
      <c r="B239" s="203"/>
      <c r="C239" s="204"/>
      <c r="D239" s="205" t="s">
        <v>74</v>
      </c>
      <c r="E239" s="217" t="s">
        <v>653</v>
      </c>
      <c r="F239" s="217" t="s">
        <v>654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SUM(P240:P242)</f>
        <v>0</v>
      </c>
      <c r="Q239" s="211"/>
      <c r="R239" s="212">
        <f>SUM(R240:R242)</f>
        <v>0.039699999999999999</v>
      </c>
      <c r="S239" s="211"/>
      <c r="T239" s="213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83</v>
      </c>
      <c r="AT239" s="215" t="s">
        <v>74</v>
      </c>
      <c r="AU239" s="215" t="s">
        <v>83</v>
      </c>
      <c r="AY239" s="214" t="s">
        <v>131</v>
      </c>
      <c r="BK239" s="216">
        <f>SUM(BK240:BK242)</f>
        <v>0</v>
      </c>
    </row>
    <row r="240" s="2" customFormat="1" ht="21.75" customHeight="1">
      <c r="A240" s="38"/>
      <c r="B240" s="39"/>
      <c r="C240" s="219" t="s">
        <v>320</v>
      </c>
      <c r="D240" s="219" t="s">
        <v>133</v>
      </c>
      <c r="E240" s="220" t="s">
        <v>655</v>
      </c>
      <c r="F240" s="221" t="s">
        <v>656</v>
      </c>
      <c r="G240" s="222" t="s">
        <v>201</v>
      </c>
      <c r="H240" s="223">
        <v>10</v>
      </c>
      <c r="I240" s="224"/>
      <c r="J240" s="223">
        <f>ROUND(I240*H240,2)</f>
        <v>0</v>
      </c>
      <c r="K240" s="225"/>
      <c r="L240" s="44"/>
      <c r="M240" s="226" t="s">
        <v>1</v>
      </c>
      <c r="N240" s="227" t="s">
        <v>40</v>
      </c>
      <c r="O240" s="91"/>
      <c r="P240" s="228">
        <f>O240*H240</f>
        <v>0</v>
      </c>
      <c r="Q240" s="228">
        <v>0.0039699999999999996</v>
      </c>
      <c r="R240" s="228">
        <f>Q240*H240</f>
        <v>0.039699999999999999</v>
      </c>
      <c r="S240" s="228">
        <v>0</v>
      </c>
      <c r="T240" s="229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0" t="s">
        <v>137</v>
      </c>
      <c r="AT240" s="230" t="s">
        <v>133</v>
      </c>
      <c r="AU240" s="230" t="s">
        <v>85</v>
      </c>
      <c r="AY240" s="17" t="s">
        <v>131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7" t="s">
        <v>83</v>
      </c>
      <c r="BK240" s="231">
        <f>ROUND(I240*H240,2)</f>
        <v>0</v>
      </c>
      <c r="BL240" s="17" t="s">
        <v>137</v>
      </c>
      <c r="BM240" s="230" t="s">
        <v>657</v>
      </c>
    </row>
    <row r="241" s="13" customFormat="1">
      <c r="A241" s="13"/>
      <c r="B241" s="232"/>
      <c r="C241" s="233"/>
      <c r="D241" s="234" t="s">
        <v>147</v>
      </c>
      <c r="E241" s="235" t="s">
        <v>1</v>
      </c>
      <c r="F241" s="236" t="s">
        <v>658</v>
      </c>
      <c r="G241" s="233"/>
      <c r="H241" s="235" t="s">
        <v>1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147</v>
      </c>
      <c r="AU241" s="242" t="s">
        <v>85</v>
      </c>
      <c r="AV241" s="13" t="s">
        <v>83</v>
      </c>
      <c r="AW241" s="13" t="s">
        <v>31</v>
      </c>
      <c r="AX241" s="13" t="s">
        <v>75</v>
      </c>
      <c r="AY241" s="242" t="s">
        <v>131</v>
      </c>
    </row>
    <row r="242" s="14" customFormat="1">
      <c r="A242" s="14"/>
      <c r="B242" s="243"/>
      <c r="C242" s="244"/>
      <c r="D242" s="234" t="s">
        <v>147</v>
      </c>
      <c r="E242" s="245" t="s">
        <v>1</v>
      </c>
      <c r="F242" s="246" t="s">
        <v>618</v>
      </c>
      <c r="G242" s="244"/>
      <c r="H242" s="247">
        <v>10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147</v>
      </c>
      <c r="AU242" s="253" t="s">
        <v>85</v>
      </c>
      <c r="AV242" s="14" t="s">
        <v>85</v>
      </c>
      <c r="AW242" s="14" t="s">
        <v>31</v>
      </c>
      <c r="AX242" s="14" t="s">
        <v>83</v>
      </c>
      <c r="AY242" s="253" t="s">
        <v>131</v>
      </c>
    </row>
    <row r="243" s="12" customFormat="1" ht="22.8" customHeight="1">
      <c r="A243" s="12"/>
      <c r="B243" s="203"/>
      <c r="C243" s="204"/>
      <c r="D243" s="205" t="s">
        <v>74</v>
      </c>
      <c r="E243" s="217" t="s">
        <v>450</v>
      </c>
      <c r="F243" s="217" t="s">
        <v>451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SUM(P244:P248)</f>
        <v>0</v>
      </c>
      <c r="Q243" s="211"/>
      <c r="R243" s="212">
        <f>SUM(R244:R248)</f>
        <v>0</v>
      </c>
      <c r="S243" s="211"/>
      <c r="T243" s="213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83</v>
      </c>
      <c r="AT243" s="215" t="s">
        <v>74</v>
      </c>
      <c r="AU243" s="215" t="s">
        <v>83</v>
      </c>
      <c r="AY243" s="214" t="s">
        <v>131</v>
      </c>
      <c r="BK243" s="216">
        <f>SUM(BK244:BK248)</f>
        <v>0</v>
      </c>
    </row>
    <row r="244" s="2" customFormat="1" ht="24.15" customHeight="1">
      <c r="A244" s="38"/>
      <c r="B244" s="39"/>
      <c r="C244" s="219" t="s">
        <v>325</v>
      </c>
      <c r="D244" s="219" t="s">
        <v>133</v>
      </c>
      <c r="E244" s="220" t="s">
        <v>659</v>
      </c>
      <c r="F244" s="221" t="s">
        <v>660</v>
      </c>
      <c r="G244" s="222" t="s">
        <v>180</v>
      </c>
      <c r="H244" s="223">
        <v>7.5099999999999998</v>
      </c>
      <c r="I244" s="224"/>
      <c r="J244" s="223">
        <f>ROUND(I244*H244,2)</f>
        <v>0</v>
      </c>
      <c r="K244" s="225"/>
      <c r="L244" s="44"/>
      <c r="M244" s="226" t="s">
        <v>1</v>
      </c>
      <c r="N244" s="227" t="s">
        <v>40</v>
      </c>
      <c r="O244" s="91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0" t="s">
        <v>137</v>
      </c>
      <c r="AT244" s="230" t="s">
        <v>133</v>
      </c>
      <c r="AU244" s="230" t="s">
        <v>85</v>
      </c>
      <c r="AY244" s="17" t="s">
        <v>131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7" t="s">
        <v>83</v>
      </c>
      <c r="BK244" s="231">
        <f>ROUND(I244*H244,2)</f>
        <v>0</v>
      </c>
      <c r="BL244" s="17" t="s">
        <v>137</v>
      </c>
      <c r="BM244" s="230" t="s">
        <v>661</v>
      </c>
    </row>
    <row r="245" s="2" customFormat="1" ht="24.15" customHeight="1">
      <c r="A245" s="38"/>
      <c r="B245" s="39"/>
      <c r="C245" s="219" t="s">
        <v>331</v>
      </c>
      <c r="D245" s="219" t="s">
        <v>133</v>
      </c>
      <c r="E245" s="220" t="s">
        <v>662</v>
      </c>
      <c r="F245" s="221" t="s">
        <v>663</v>
      </c>
      <c r="G245" s="222" t="s">
        <v>180</v>
      </c>
      <c r="H245" s="223">
        <v>157.71000000000001</v>
      </c>
      <c r="I245" s="224"/>
      <c r="J245" s="223">
        <f>ROUND(I245*H245,2)</f>
        <v>0</v>
      </c>
      <c r="K245" s="225"/>
      <c r="L245" s="44"/>
      <c r="M245" s="226" t="s">
        <v>1</v>
      </c>
      <c r="N245" s="227" t="s">
        <v>40</v>
      </c>
      <c r="O245" s="91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0" t="s">
        <v>137</v>
      </c>
      <c r="AT245" s="230" t="s">
        <v>133</v>
      </c>
      <c r="AU245" s="230" t="s">
        <v>85</v>
      </c>
      <c r="AY245" s="17" t="s">
        <v>131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7" t="s">
        <v>83</v>
      </c>
      <c r="BK245" s="231">
        <f>ROUND(I245*H245,2)</f>
        <v>0</v>
      </c>
      <c r="BL245" s="17" t="s">
        <v>137</v>
      </c>
      <c r="BM245" s="230" t="s">
        <v>664</v>
      </c>
    </row>
    <row r="246" s="13" customFormat="1">
      <c r="A246" s="13"/>
      <c r="B246" s="232"/>
      <c r="C246" s="233"/>
      <c r="D246" s="234" t="s">
        <v>147</v>
      </c>
      <c r="E246" s="235" t="s">
        <v>1</v>
      </c>
      <c r="F246" s="236" t="s">
        <v>460</v>
      </c>
      <c r="G246" s="233"/>
      <c r="H246" s="235" t="s">
        <v>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147</v>
      </c>
      <c r="AU246" s="242" t="s">
        <v>85</v>
      </c>
      <c r="AV246" s="13" t="s">
        <v>83</v>
      </c>
      <c r="AW246" s="13" t="s">
        <v>31</v>
      </c>
      <c r="AX246" s="13" t="s">
        <v>75</v>
      </c>
      <c r="AY246" s="242" t="s">
        <v>131</v>
      </c>
    </row>
    <row r="247" s="14" customFormat="1">
      <c r="A247" s="14"/>
      <c r="B247" s="243"/>
      <c r="C247" s="244"/>
      <c r="D247" s="234" t="s">
        <v>147</v>
      </c>
      <c r="E247" s="245" t="s">
        <v>1</v>
      </c>
      <c r="F247" s="246" t="s">
        <v>665</v>
      </c>
      <c r="G247" s="244"/>
      <c r="H247" s="247">
        <v>157.71000000000001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147</v>
      </c>
      <c r="AU247" s="253" t="s">
        <v>85</v>
      </c>
      <c r="AV247" s="14" t="s">
        <v>85</v>
      </c>
      <c r="AW247" s="14" t="s">
        <v>31</v>
      </c>
      <c r="AX247" s="14" t="s">
        <v>83</v>
      </c>
      <c r="AY247" s="253" t="s">
        <v>131</v>
      </c>
    </row>
    <row r="248" s="2" customFormat="1" ht="37.8" customHeight="1">
      <c r="A248" s="38"/>
      <c r="B248" s="39"/>
      <c r="C248" s="219" t="s">
        <v>338</v>
      </c>
      <c r="D248" s="219" t="s">
        <v>133</v>
      </c>
      <c r="E248" s="220" t="s">
        <v>666</v>
      </c>
      <c r="F248" s="221" t="s">
        <v>667</v>
      </c>
      <c r="G248" s="222" t="s">
        <v>180</v>
      </c>
      <c r="H248" s="223">
        <v>7.5099999999999998</v>
      </c>
      <c r="I248" s="224"/>
      <c r="J248" s="223">
        <f>ROUND(I248*H248,2)</f>
        <v>0</v>
      </c>
      <c r="K248" s="225"/>
      <c r="L248" s="44"/>
      <c r="M248" s="226" t="s">
        <v>1</v>
      </c>
      <c r="N248" s="227" t="s">
        <v>40</v>
      </c>
      <c r="O248" s="91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0" t="s">
        <v>137</v>
      </c>
      <c r="AT248" s="230" t="s">
        <v>133</v>
      </c>
      <c r="AU248" s="230" t="s">
        <v>85</v>
      </c>
      <c r="AY248" s="17" t="s">
        <v>131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7" t="s">
        <v>83</v>
      </c>
      <c r="BK248" s="231">
        <f>ROUND(I248*H248,2)</f>
        <v>0</v>
      </c>
      <c r="BL248" s="17" t="s">
        <v>137</v>
      </c>
      <c r="BM248" s="230" t="s">
        <v>668</v>
      </c>
    </row>
    <row r="249" s="12" customFormat="1" ht="22.8" customHeight="1">
      <c r="A249" s="12"/>
      <c r="B249" s="203"/>
      <c r="C249" s="204"/>
      <c r="D249" s="205" t="s">
        <v>74</v>
      </c>
      <c r="E249" s="217" t="s">
        <v>466</v>
      </c>
      <c r="F249" s="217" t="s">
        <v>467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P250</f>
        <v>0</v>
      </c>
      <c r="Q249" s="211"/>
      <c r="R249" s="212">
        <f>R250</f>
        <v>0</v>
      </c>
      <c r="S249" s="211"/>
      <c r="T249" s="213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83</v>
      </c>
      <c r="AT249" s="215" t="s">
        <v>74</v>
      </c>
      <c r="AU249" s="215" t="s">
        <v>83</v>
      </c>
      <c r="AY249" s="214" t="s">
        <v>131</v>
      </c>
      <c r="BK249" s="216">
        <f>BK250</f>
        <v>0</v>
      </c>
    </row>
    <row r="250" s="2" customFormat="1" ht="21.75" customHeight="1">
      <c r="A250" s="38"/>
      <c r="B250" s="39"/>
      <c r="C250" s="219" t="s">
        <v>343</v>
      </c>
      <c r="D250" s="219" t="s">
        <v>133</v>
      </c>
      <c r="E250" s="220" t="s">
        <v>669</v>
      </c>
      <c r="F250" s="221" t="s">
        <v>670</v>
      </c>
      <c r="G250" s="222" t="s">
        <v>180</v>
      </c>
      <c r="H250" s="223">
        <v>588.60000000000002</v>
      </c>
      <c r="I250" s="224"/>
      <c r="J250" s="223">
        <f>ROUND(I250*H250,2)</f>
        <v>0</v>
      </c>
      <c r="K250" s="225"/>
      <c r="L250" s="44"/>
      <c r="M250" s="226" t="s">
        <v>1</v>
      </c>
      <c r="N250" s="227" t="s">
        <v>40</v>
      </c>
      <c r="O250" s="91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0" t="s">
        <v>137</v>
      </c>
      <c r="AT250" s="230" t="s">
        <v>133</v>
      </c>
      <c r="AU250" s="230" t="s">
        <v>85</v>
      </c>
      <c r="AY250" s="17" t="s">
        <v>131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7" t="s">
        <v>83</v>
      </c>
      <c r="BK250" s="231">
        <f>ROUND(I250*H250,2)</f>
        <v>0</v>
      </c>
      <c r="BL250" s="17" t="s">
        <v>137</v>
      </c>
      <c r="BM250" s="230" t="s">
        <v>671</v>
      </c>
    </row>
    <row r="251" s="12" customFormat="1" ht="25.92" customHeight="1">
      <c r="A251" s="12"/>
      <c r="B251" s="203"/>
      <c r="C251" s="204"/>
      <c r="D251" s="205" t="s">
        <v>74</v>
      </c>
      <c r="E251" s="206" t="s">
        <v>672</v>
      </c>
      <c r="F251" s="206" t="s">
        <v>673</v>
      </c>
      <c r="G251" s="204"/>
      <c r="H251" s="204"/>
      <c r="I251" s="207"/>
      <c r="J251" s="208">
        <f>BK251</f>
        <v>0</v>
      </c>
      <c r="K251" s="204"/>
      <c r="L251" s="209"/>
      <c r="M251" s="210"/>
      <c r="N251" s="211"/>
      <c r="O251" s="211"/>
      <c r="P251" s="212">
        <f>P252</f>
        <v>0</v>
      </c>
      <c r="Q251" s="211"/>
      <c r="R251" s="212">
        <f>R252</f>
        <v>0</v>
      </c>
      <c r="S251" s="211"/>
      <c r="T251" s="213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85</v>
      </c>
      <c r="AT251" s="215" t="s">
        <v>74</v>
      </c>
      <c r="AU251" s="215" t="s">
        <v>75</v>
      </c>
      <c r="AY251" s="214" t="s">
        <v>131</v>
      </c>
      <c r="BK251" s="216">
        <f>BK252</f>
        <v>0</v>
      </c>
    </row>
    <row r="252" s="12" customFormat="1" ht="22.8" customHeight="1">
      <c r="A252" s="12"/>
      <c r="B252" s="203"/>
      <c r="C252" s="204"/>
      <c r="D252" s="205" t="s">
        <v>74</v>
      </c>
      <c r="E252" s="217" t="s">
        <v>674</v>
      </c>
      <c r="F252" s="217" t="s">
        <v>675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SUM(P253:P256)</f>
        <v>0</v>
      </c>
      <c r="Q252" s="211"/>
      <c r="R252" s="212">
        <f>SUM(R253:R256)</f>
        <v>0</v>
      </c>
      <c r="S252" s="211"/>
      <c r="T252" s="213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85</v>
      </c>
      <c r="AT252" s="215" t="s">
        <v>74</v>
      </c>
      <c r="AU252" s="215" t="s">
        <v>83</v>
      </c>
      <c r="AY252" s="214" t="s">
        <v>131</v>
      </c>
      <c r="BK252" s="216">
        <f>SUM(BK253:BK256)</f>
        <v>0</v>
      </c>
    </row>
    <row r="253" s="2" customFormat="1" ht="37.8" customHeight="1">
      <c r="A253" s="38"/>
      <c r="B253" s="39"/>
      <c r="C253" s="219" t="s">
        <v>347</v>
      </c>
      <c r="D253" s="219" t="s">
        <v>133</v>
      </c>
      <c r="E253" s="220" t="s">
        <v>676</v>
      </c>
      <c r="F253" s="221" t="s">
        <v>677</v>
      </c>
      <c r="G253" s="222" t="s">
        <v>232</v>
      </c>
      <c r="H253" s="223">
        <v>9244</v>
      </c>
      <c r="I253" s="224"/>
      <c r="J253" s="223">
        <f>ROUND(I253*H253,2)</f>
        <v>0</v>
      </c>
      <c r="K253" s="225"/>
      <c r="L253" s="44"/>
      <c r="M253" s="226" t="s">
        <v>1</v>
      </c>
      <c r="N253" s="227" t="s">
        <v>40</v>
      </c>
      <c r="O253" s="91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0" t="s">
        <v>229</v>
      </c>
      <c r="AT253" s="230" t="s">
        <v>133</v>
      </c>
      <c r="AU253" s="230" t="s">
        <v>85</v>
      </c>
      <c r="AY253" s="17" t="s">
        <v>131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7" t="s">
        <v>83</v>
      </c>
      <c r="BK253" s="231">
        <f>ROUND(I253*H253,2)</f>
        <v>0</v>
      </c>
      <c r="BL253" s="17" t="s">
        <v>229</v>
      </c>
      <c r="BM253" s="230" t="s">
        <v>678</v>
      </c>
    </row>
    <row r="254" s="2" customFormat="1">
      <c r="A254" s="38"/>
      <c r="B254" s="39"/>
      <c r="C254" s="40"/>
      <c r="D254" s="234" t="s">
        <v>329</v>
      </c>
      <c r="E254" s="40"/>
      <c r="F254" s="275" t="s">
        <v>679</v>
      </c>
      <c r="G254" s="40"/>
      <c r="H254" s="40"/>
      <c r="I254" s="276"/>
      <c r="J254" s="40"/>
      <c r="K254" s="40"/>
      <c r="L254" s="44"/>
      <c r="M254" s="277"/>
      <c r="N254" s="278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329</v>
      </c>
      <c r="AU254" s="17" t="s">
        <v>85</v>
      </c>
    </row>
    <row r="255" s="2" customFormat="1" ht="37.8" customHeight="1">
      <c r="A255" s="38"/>
      <c r="B255" s="39"/>
      <c r="C255" s="219" t="s">
        <v>351</v>
      </c>
      <c r="D255" s="219" t="s">
        <v>133</v>
      </c>
      <c r="E255" s="220" t="s">
        <v>680</v>
      </c>
      <c r="F255" s="221" t="s">
        <v>681</v>
      </c>
      <c r="G255" s="222" t="s">
        <v>232</v>
      </c>
      <c r="H255" s="223">
        <v>16836</v>
      </c>
      <c r="I255" s="224"/>
      <c r="J255" s="223">
        <f>ROUND(I255*H255,2)</f>
        <v>0</v>
      </c>
      <c r="K255" s="225"/>
      <c r="L255" s="44"/>
      <c r="M255" s="226" t="s">
        <v>1</v>
      </c>
      <c r="N255" s="227" t="s">
        <v>40</v>
      </c>
      <c r="O255" s="91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0" t="s">
        <v>229</v>
      </c>
      <c r="AT255" s="230" t="s">
        <v>133</v>
      </c>
      <c r="AU255" s="230" t="s">
        <v>85</v>
      </c>
      <c r="AY255" s="17" t="s">
        <v>131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7" t="s">
        <v>83</v>
      </c>
      <c r="BK255" s="231">
        <f>ROUND(I255*H255,2)</f>
        <v>0</v>
      </c>
      <c r="BL255" s="17" t="s">
        <v>229</v>
      </c>
      <c r="BM255" s="230" t="s">
        <v>682</v>
      </c>
    </row>
    <row r="256" s="2" customFormat="1">
      <c r="A256" s="38"/>
      <c r="B256" s="39"/>
      <c r="C256" s="40"/>
      <c r="D256" s="234" t="s">
        <v>329</v>
      </c>
      <c r="E256" s="40"/>
      <c r="F256" s="275" t="s">
        <v>330</v>
      </c>
      <c r="G256" s="40"/>
      <c r="H256" s="40"/>
      <c r="I256" s="276"/>
      <c r="J256" s="40"/>
      <c r="K256" s="40"/>
      <c r="L256" s="44"/>
      <c r="M256" s="282"/>
      <c r="N256" s="283"/>
      <c r="O256" s="284"/>
      <c r="P256" s="284"/>
      <c r="Q256" s="284"/>
      <c r="R256" s="284"/>
      <c r="S256" s="284"/>
      <c r="T256" s="2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329</v>
      </c>
      <c r="AU256" s="17" t="s">
        <v>85</v>
      </c>
    </row>
    <row r="257" s="2" customFormat="1" ht="6.96" customHeight="1">
      <c r="A257" s="38"/>
      <c r="B257" s="66"/>
      <c r="C257" s="67"/>
      <c r="D257" s="67"/>
      <c r="E257" s="67"/>
      <c r="F257" s="67"/>
      <c r="G257" s="67"/>
      <c r="H257" s="67"/>
      <c r="I257" s="67"/>
      <c r="J257" s="67"/>
      <c r="K257" s="67"/>
      <c r="L257" s="44"/>
      <c r="M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</row>
  </sheetData>
  <sheetProtection sheet="1" autoFilter="0" formatColumns="0" formatRows="0" objects="1" scenarios="1" spinCount="100000" saltValue="Vkx44EYWpIIwxYr8GzOTYnHU8jFqA1obTc2pZgnY57g4dAypZsKFWSvN60M9ktiFDVskJ6Wjoy6+UiaX3orrcQ==" hashValue="Kzp9eaYegnoTI1iv7ivbqAiUNZgDLLJOR7Ohd/U+SnNn8rj7Ueh7eRF2fNRVT+tBLyz2NwbTS3d+BRSVI2Frzw==" algorithmName="SHA-512" password="CC35"/>
  <autoFilter ref="C128:K256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Chodník Skláře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684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685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Neubauerová Soňa, SK-Projekt Ostrov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686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ROUND((SUM(BE122:BE228)),  2)</f>
        <v>0</v>
      </c>
      <c r="G33" s="38"/>
      <c r="H33" s="38"/>
      <c r="I33" s="155">
        <v>0.20999999999999999</v>
      </c>
      <c r="J33" s="154">
        <f>ROUND(((SUM(BE122:BE228))*I33),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ROUND((SUM(BF122:BF228)),  2)</f>
        <v>0</v>
      </c>
      <c r="G34" s="38"/>
      <c r="H34" s="38"/>
      <c r="I34" s="155">
        <v>0.12</v>
      </c>
      <c r="J34" s="154">
        <f>ROUND(((SUM(BF122:BF228))*I34),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ROUND((SUM(BG122:BG228)),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ROUND((SUM(BH122:BH228)),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ROUND((SUM(BI122:BI228)),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Skláře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Lávka přes Kosový potok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23</v>
      </c>
      <c r="D91" s="40"/>
      <c r="E91" s="40"/>
      <c r="F91" s="27" t="str">
        <f>E15</f>
        <v xml:space="preserve">Město  M.Lázně</v>
      </c>
      <c r="G91" s="40"/>
      <c r="H91" s="40"/>
      <c r="I91" s="32" t="s">
        <v>29</v>
      </c>
      <c r="J91" s="36" t="str">
        <f>E21</f>
        <v>DPT projekty Ostrov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499</v>
      </c>
      <c r="E99" s="188"/>
      <c r="F99" s="188"/>
      <c r="G99" s="188"/>
      <c r="H99" s="188"/>
      <c r="I99" s="188"/>
      <c r="J99" s="189">
        <f>J164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J192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687</v>
      </c>
      <c r="E101" s="188"/>
      <c r="F101" s="188"/>
      <c r="G101" s="188"/>
      <c r="H101" s="188"/>
      <c r="I101" s="188"/>
      <c r="J101" s="189">
        <f>J199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114</v>
      </c>
      <c r="E102" s="188"/>
      <c r="F102" s="188"/>
      <c r="G102" s="188"/>
      <c r="H102" s="188"/>
      <c r="I102" s="188"/>
      <c r="J102" s="189">
        <f>J227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15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Chodník Skláře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03 - Lávka přes Kosový potok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19</v>
      </c>
      <c r="D116" s="40"/>
      <c r="E116" s="40"/>
      <c r="F116" s="27" t="str">
        <f>F12</f>
        <v xml:space="preserve"> </v>
      </c>
      <c r="G116" s="40"/>
      <c r="H116" s="40"/>
      <c r="I116" s="32" t="s">
        <v>21</v>
      </c>
      <c r="J116" s="79" t="str">
        <f>IF(J12="","",J12)</f>
        <v>16. 9. 2025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23</v>
      </c>
      <c r="D118" s="40"/>
      <c r="E118" s="40"/>
      <c r="F118" s="27" t="str">
        <f>E15</f>
        <v xml:space="preserve">Město  M.Lázně</v>
      </c>
      <c r="G118" s="40"/>
      <c r="H118" s="40"/>
      <c r="I118" s="32" t="s">
        <v>29</v>
      </c>
      <c r="J118" s="36" t="str">
        <f>E21</f>
        <v>DPT projekty Ostrov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>Neubauerová Soňa, SK-Projekt Ostrov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117</v>
      </c>
      <c r="D121" s="194" t="s">
        <v>60</v>
      </c>
      <c r="E121" s="194" t="s">
        <v>56</v>
      </c>
      <c r="F121" s="194" t="s">
        <v>57</v>
      </c>
      <c r="G121" s="194" t="s">
        <v>118</v>
      </c>
      <c r="H121" s="194" t="s">
        <v>119</v>
      </c>
      <c r="I121" s="194" t="s">
        <v>120</v>
      </c>
      <c r="J121" s="195" t="s">
        <v>100</v>
      </c>
      <c r="K121" s="196" t="s">
        <v>121</v>
      </c>
      <c r="L121" s="197"/>
      <c r="M121" s="100" t="s">
        <v>1</v>
      </c>
      <c r="N121" s="101" t="s">
        <v>39</v>
      </c>
      <c r="O121" s="101" t="s">
        <v>122</v>
      </c>
      <c r="P121" s="101" t="s">
        <v>123</v>
      </c>
      <c r="Q121" s="101" t="s">
        <v>124</v>
      </c>
      <c r="R121" s="101" t="s">
        <v>125</v>
      </c>
      <c r="S121" s="101" t="s">
        <v>126</v>
      </c>
      <c r="T121" s="102" t="s">
        <v>127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128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97.919996400000002</v>
      </c>
      <c r="S122" s="104"/>
      <c r="T122" s="201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102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74</v>
      </c>
      <c r="E123" s="206" t="s">
        <v>129</v>
      </c>
      <c r="F123" s="206" t="s">
        <v>130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P124+P164+P192+P199+P227</f>
        <v>0</v>
      </c>
      <c r="Q123" s="211"/>
      <c r="R123" s="212">
        <f>R124+R164+R192+R199+R227</f>
        <v>97.919996400000002</v>
      </c>
      <c r="S123" s="211"/>
      <c r="T123" s="213">
        <f>T124+T164+T192+T199+T227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83</v>
      </c>
      <c r="AT123" s="215" t="s">
        <v>74</v>
      </c>
      <c r="AU123" s="215" t="s">
        <v>75</v>
      </c>
      <c r="AY123" s="214" t="s">
        <v>131</v>
      </c>
      <c r="BK123" s="216">
        <f>BK124+BK164+BK192+BK199+BK227</f>
        <v>0</v>
      </c>
    </row>
    <row r="124" s="12" customFormat="1" ht="22.8" customHeight="1">
      <c r="A124" s="12"/>
      <c r="B124" s="203"/>
      <c r="C124" s="204"/>
      <c r="D124" s="205" t="s">
        <v>74</v>
      </c>
      <c r="E124" s="217" t="s">
        <v>83</v>
      </c>
      <c r="F124" s="217" t="s">
        <v>132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SUM(P125:P163)</f>
        <v>0</v>
      </c>
      <c r="Q124" s="211"/>
      <c r="R124" s="212">
        <f>SUM(R125:R163)</f>
        <v>0.036669999999999994</v>
      </c>
      <c r="S124" s="211"/>
      <c r="T124" s="213">
        <f>SUM(T125:T163)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74</v>
      </c>
      <c r="AU124" s="215" t="s">
        <v>83</v>
      </c>
      <c r="AY124" s="214" t="s">
        <v>131</v>
      </c>
      <c r="BK124" s="216">
        <f>SUM(BK125:BK163)</f>
        <v>0</v>
      </c>
    </row>
    <row r="125" s="2" customFormat="1" ht="37.8" customHeight="1">
      <c r="A125" s="38"/>
      <c r="B125" s="39"/>
      <c r="C125" s="219" t="s">
        <v>83</v>
      </c>
      <c r="D125" s="219" t="s">
        <v>133</v>
      </c>
      <c r="E125" s="220" t="s">
        <v>688</v>
      </c>
      <c r="F125" s="221" t="s">
        <v>689</v>
      </c>
      <c r="G125" s="222" t="s">
        <v>201</v>
      </c>
      <c r="H125" s="223">
        <v>50</v>
      </c>
      <c r="I125" s="224"/>
      <c r="J125" s="223">
        <f>ROUND(I125*H125,2)</f>
        <v>0</v>
      </c>
      <c r="K125" s="225"/>
      <c r="L125" s="44"/>
      <c r="M125" s="226" t="s">
        <v>1</v>
      </c>
      <c r="N125" s="227" t="s">
        <v>40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137</v>
      </c>
      <c r="AT125" s="230" t="s">
        <v>133</v>
      </c>
      <c r="AU125" s="230" t="s">
        <v>85</v>
      </c>
      <c r="AY125" s="17" t="s">
        <v>131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83</v>
      </c>
      <c r="BK125" s="231">
        <f>ROUND(I125*H125,2)</f>
        <v>0</v>
      </c>
      <c r="BL125" s="17" t="s">
        <v>137</v>
      </c>
      <c r="BM125" s="230" t="s">
        <v>690</v>
      </c>
    </row>
    <row r="126" s="14" customFormat="1">
      <c r="A126" s="14"/>
      <c r="B126" s="243"/>
      <c r="C126" s="244"/>
      <c r="D126" s="234" t="s">
        <v>147</v>
      </c>
      <c r="E126" s="245" t="s">
        <v>1</v>
      </c>
      <c r="F126" s="246" t="s">
        <v>691</v>
      </c>
      <c r="G126" s="244"/>
      <c r="H126" s="247">
        <v>50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147</v>
      </c>
      <c r="AU126" s="253" t="s">
        <v>85</v>
      </c>
      <c r="AV126" s="14" t="s">
        <v>85</v>
      </c>
      <c r="AW126" s="14" t="s">
        <v>31</v>
      </c>
      <c r="AX126" s="14" t="s">
        <v>75</v>
      </c>
      <c r="AY126" s="253" t="s">
        <v>131</v>
      </c>
    </row>
    <row r="127" s="15" customFormat="1">
      <c r="A127" s="15"/>
      <c r="B127" s="254"/>
      <c r="C127" s="255"/>
      <c r="D127" s="234" t="s">
        <v>147</v>
      </c>
      <c r="E127" s="256" t="s">
        <v>1</v>
      </c>
      <c r="F127" s="257" t="s">
        <v>162</v>
      </c>
      <c r="G127" s="255"/>
      <c r="H127" s="258">
        <v>50</v>
      </c>
      <c r="I127" s="259"/>
      <c r="J127" s="255"/>
      <c r="K127" s="255"/>
      <c r="L127" s="260"/>
      <c r="M127" s="261"/>
      <c r="N127" s="262"/>
      <c r="O127" s="262"/>
      <c r="P127" s="262"/>
      <c r="Q127" s="262"/>
      <c r="R127" s="262"/>
      <c r="S127" s="262"/>
      <c r="T127" s="26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4" t="s">
        <v>147</v>
      </c>
      <c r="AU127" s="264" t="s">
        <v>85</v>
      </c>
      <c r="AV127" s="15" t="s">
        <v>137</v>
      </c>
      <c r="AW127" s="15" t="s">
        <v>31</v>
      </c>
      <c r="AX127" s="15" t="s">
        <v>83</v>
      </c>
      <c r="AY127" s="264" t="s">
        <v>131</v>
      </c>
    </row>
    <row r="128" s="2" customFormat="1" ht="24.15" customHeight="1">
      <c r="A128" s="38"/>
      <c r="B128" s="39"/>
      <c r="C128" s="219" t="s">
        <v>167</v>
      </c>
      <c r="D128" s="219" t="s">
        <v>133</v>
      </c>
      <c r="E128" s="220" t="s">
        <v>692</v>
      </c>
      <c r="F128" s="221" t="s">
        <v>693</v>
      </c>
      <c r="G128" s="222" t="s">
        <v>201</v>
      </c>
      <c r="H128" s="223">
        <v>50</v>
      </c>
      <c r="I128" s="224"/>
      <c r="J128" s="223">
        <f>ROUND(I128*H128,2)</f>
        <v>0</v>
      </c>
      <c r="K128" s="225"/>
      <c r="L128" s="44"/>
      <c r="M128" s="226" t="s">
        <v>1</v>
      </c>
      <c r="N128" s="227" t="s">
        <v>40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137</v>
      </c>
      <c r="AT128" s="230" t="s">
        <v>133</v>
      </c>
      <c r="AU128" s="230" t="s">
        <v>85</v>
      </c>
      <c r="AY128" s="17" t="s">
        <v>131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83</v>
      </c>
      <c r="BK128" s="231">
        <f>ROUND(I128*H128,2)</f>
        <v>0</v>
      </c>
      <c r="BL128" s="17" t="s">
        <v>137</v>
      </c>
      <c r="BM128" s="230" t="s">
        <v>694</v>
      </c>
    </row>
    <row r="129" s="2" customFormat="1" ht="24.15" customHeight="1">
      <c r="A129" s="38"/>
      <c r="B129" s="39"/>
      <c r="C129" s="219" t="s">
        <v>85</v>
      </c>
      <c r="D129" s="219" t="s">
        <v>133</v>
      </c>
      <c r="E129" s="220" t="s">
        <v>695</v>
      </c>
      <c r="F129" s="221" t="s">
        <v>696</v>
      </c>
      <c r="G129" s="222" t="s">
        <v>697</v>
      </c>
      <c r="H129" s="223">
        <v>80</v>
      </c>
      <c r="I129" s="224"/>
      <c r="J129" s="223">
        <f>ROUND(I129*H129,2)</f>
        <v>0</v>
      </c>
      <c r="K129" s="225"/>
      <c r="L129" s="44"/>
      <c r="M129" s="226" t="s">
        <v>1</v>
      </c>
      <c r="N129" s="227" t="s">
        <v>40</v>
      </c>
      <c r="O129" s="91"/>
      <c r="P129" s="228">
        <f>O129*H129</f>
        <v>0</v>
      </c>
      <c r="Q129" s="228">
        <v>3.0000000000000001E-05</v>
      </c>
      <c r="R129" s="228">
        <f>Q129*H129</f>
        <v>0.0024000000000000002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137</v>
      </c>
      <c r="AT129" s="230" t="s">
        <v>133</v>
      </c>
      <c r="AU129" s="230" t="s">
        <v>85</v>
      </c>
      <c r="AY129" s="17" t="s">
        <v>131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83</v>
      </c>
      <c r="BK129" s="231">
        <f>ROUND(I129*H129,2)</f>
        <v>0</v>
      </c>
      <c r="BL129" s="17" t="s">
        <v>137</v>
      </c>
      <c r="BM129" s="230" t="s">
        <v>698</v>
      </c>
    </row>
    <row r="130" s="14" customFormat="1">
      <c r="A130" s="14"/>
      <c r="B130" s="243"/>
      <c r="C130" s="244"/>
      <c r="D130" s="234" t="s">
        <v>147</v>
      </c>
      <c r="E130" s="245" t="s">
        <v>1</v>
      </c>
      <c r="F130" s="246" t="s">
        <v>699</v>
      </c>
      <c r="G130" s="244"/>
      <c r="H130" s="247">
        <v>80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147</v>
      </c>
      <c r="AU130" s="253" t="s">
        <v>85</v>
      </c>
      <c r="AV130" s="14" t="s">
        <v>85</v>
      </c>
      <c r="AW130" s="14" t="s">
        <v>31</v>
      </c>
      <c r="AX130" s="14" t="s">
        <v>75</v>
      </c>
      <c r="AY130" s="253" t="s">
        <v>131</v>
      </c>
    </row>
    <row r="131" s="15" customFormat="1">
      <c r="A131" s="15"/>
      <c r="B131" s="254"/>
      <c r="C131" s="255"/>
      <c r="D131" s="234" t="s">
        <v>147</v>
      </c>
      <c r="E131" s="256" t="s">
        <v>1</v>
      </c>
      <c r="F131" s="257" t="s">
        <v>162</v>
      </c>
      <c r="G131" s="255"/>
      <c r="H131" s="258">
        <v>80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4" t="s">
        <v>147</v>
      </c>
      <c r="AU131" s="264" t="s">
        <v>85</v>
      </c>
      <c r="AV131" s="15" t="s">
        <v>137</v>
      </c>
      <c r="AW131" s="15" t="s">
        <v>31</v>
      </c>
      <c r="AX131" s="15" t="s">
        <v>83</v>
      </c>
      <c r="AY131" s="264" t="s">
        <v>131</v>
      </c>
    </row>
    <row r="132" s="2" customFormat="1" ht="24.15" customHeight="1">
      <c r="A132" s="38"/>
      <c r="B132" s="39"/>
      <c r="C132" s="219" t="s">
        <v>305</v>
      </c>
      <c r="D132" s="219" t="s">
        <v>133</v>
      </c>
      <c r="E132" s="220" t="s">
        <v>700</v>
      </c>
      <c r="F132" s="221" t="s">
        <v>701</v>
      </c>
      <c r="G132" s="222" t="s">
        <v>702</v>
      </c>
      <c r="H132" s="223">
        <v>10</v>
      </c>
      <c r="I132" s="224"/>
      <c r="J132" s="223">
        <f>ROUND(I132*H132,2)</f>
        <v>0</v>
      </c>
      <c r="K132" s="225"/>
      <c r="L132" s="44"/>
      <c r="M132" s="226" t="s">
        <v>1</v>
      </c>
      <c r="N132" s="227" t="s">
        <v>40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137</v>
      </c>
      <c r="AT132" s="230" t="s">
        <v>133</v>
      </c>
      <c r="AU132" s="230" t="s">
        <v>85</v>
      </c>
      <c r="AY132" s="17" t="s">
        <v>131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83</v>
      </c>
      <c r="BK132" s="231">
        <f>ROUND(I132*H132,2)</f>
        <v>0</v>
      </c>
      <c r="BL132" s="17" t="s">
        <v>137</v>
      </c>
      <c r="BM132" s="230" t="s">
        <v>703</v>
      </c>
    </row>
    <row r="133" s="2" customFormat="1" ht="33" customHeight="1">
      <c r="A133" s="38"/>
      <c r="B133" s="39"/>
      <c r="C133" s="219" t="s">
        <v>142</v>
      </c>
      <c r="D133" s="219" t="s">
        <v>133</v>
      </c>
      <c r="E133" s="220" t="s">
        <v>704</v>
      </c>
      <c r="F133" s="221" t="s">
        <v>705</v>
      </c>
      <c r="G133" s="222" t="s">
        <v>151</v>
      </c>
      <c r="H133" s="223">
        <v>63</v>
      </c>
      <c r="I133" s="224"/>
      <c r="J133" s="223">
        <f>ROUND(I133*H133,2)</f>
        <v>0</v>
      </c>
      <c r="K133" s="225"/>
      <c r="L133" s="44"/>
      <c r="M133" s="226" t="s">
        <v>1</v>
      </c>
      <c r="N133" s="227" t="s">
        <v>40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137</v>
      </c>
      <c r="AT133" s="230" t="s">
        <v>133</v>
      </c>
      <c r="AU133" s="230" t="s">
        <v>85</v>
      </c>
      <c r="AY133" s="17" t="s">
        <v>131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83</v>
      </c>
      <c r="BK133" s="231">
        <f>ROUND(I133*H133,2)</f>
        <v>0</v>
      </c>
      <c r="BL133" s="17" t="s">
        <v>137</v>
      </c>
      <c r="BM133" s="230" t="s">
        <v>706</v>
      </c>
    </row>
    <row r="134" s="13" customFormat="1">
      <c r="A134" s="13"/>
      <c r="B134" s="232"/>
      <c r="C134" s="233"/>
      <c r="D134" s="234" t="s">
        <v>147</v>
      </c>
      <c r="E134" s="235" t="s">
        <v>1</v>
      </c>
      <c r="F134" s="236" t="s">
        <v>707</v>
      </c>
      <c r="G134" s="233"/>
      <c r="H134" s="235" t="s">
        <v>1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147</v>
      </c>
      <c r="AU134" s="242" t="s">
        <v>85</v>
      </c>
      <c r="AV134" s="13" t="s">
        <v>83</v>
      </c>
      <c r="AW134" s="13" t="s">
        <v>31</v>
      </c>
      <c r="AX134" s="13" t="s">
        <v>75</v>
      </c>
      <c r="AY134" s="242" t="s">
        <v>131</v>
      </c>
    </row>
    <row r="135" s="14" customFormat="1">
      <c r="A135" s="14"/>
      <c r="B135" s="243"/>
      <c r="C135" s="244"/>
      <c r="D135" s="234" t="s">
        <v>147</v>
      </c>
      <c r="E135" s="245" t="s">
        <v>1</v>
      </c>
      <c r="F135" s="246" t="s">
        <v>708</v>
      </c>
      <c r="G135" s="244"/>
      <c r="H135" s="247">
        <v>62.939999999999998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147</v>
      </c>
      <c r="AU135" s="253" t="s">
        <v>85</v>
      </c>
      <c r="AV135" s="14" t="s">
        <v>85</v>
      </c>
      <c r="AW135" s="14" t="s">
        <v>31</v>
      </c>
      <c r="AX135" s="14" t="s">
        <v>75</v>
      </c>
      <c r="AY135" s="253" t="s">
        <v>131</v>
      </c>
    </row>
    <row r="136" s="14" customFormat="1">
      <c r="A136" s="14"/>
      <c r="B136" s="243"/>
      <c r="C136" s="244"/>
      <c r="D136" s="234" t="s">
        <v>147</v>
      </c>
      <c r="E136" s="245" t="s">
        <v>1</v>
      </c>
      <c r="F136" s="246" t="s">
        <v>709</v>
      </c>
      <c r="G136" s="244"/>
      <c r="H136" s="247">
        <v>0.059999999999999998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147</v>
      </c>
      <c r="AU136" s="253" t="s">
        <v>85</v>
      </c>
      <c r="AV136" s="14" t="s">
        <v>85</v>
      </c>
      <c r="AW136" s="14" t="s">
        <v>31</v>
      </c>
      <c r="AX136" s="14" t="s">
        <v>75</v>
      </c>
      <c r="AY136" s="253" t="s">
        <v>131</v>
      </c>
    </row>
    <row r="137" s="15" customFormat="1">
      <c r="A137" s="15"/>
      <c r="B137" s="254"/>
      <c r="C137" s="255"/>
      <c r="D137" s="234" t="s">
        <v>147</v>
      </c>
      <c r="E137" s="256" t="s">
        <v>1</v>
      </c>
      <c r="F137" s="257" t="s">
        <v>162</v>
      </c>
      <c r="G137" s="255"/>
      <c r="H137" s="258">
        <v>63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147</v>
      </c>
      <c r="AU137" s="264" t="s">
        <v>85</v>
      </c>
      <c r="AV137" s="15" t="s">
        <v>137</v>
      </c>
      <c r="AW137" s="15" t="s">
        <v>31</v>
      </c>
      <c r="AX137" s="15" t="s">
        <v>83</v>
      </c>
      <c r="AY137" s="264" t="s">
        <v>131</v>
      </c>
    </row>
    <row r="138" s="2" customFormat="1" ht="21.75" customHeight="1">
      <c r="A138" s="38"/>
      <c r="B138" s="39"/>
      <c r="C138" s="219" t="s">
        <v>137</v>
      </c>
      <c r="D138" s="219" t="s">
        <v>133</v>
      </c>
      <c r="E138" s="220" t="s">
        <v>710</v>
      </c>
      <c r="F138" s="221" t="s">
        <v>711</v>
      </c>
      <c r="G138" s="222" t="s">
        <v>201</v>
      </c>
      <c r="H138" s="223">
        <v>23</v>
      </c>
      <c r="I138" s="224"/>
      <c r="J138" s="223">
        <f>ROUND(I138*H138,2)</f>
        <v>0</v>
      </c>
      <c r="K138" s="225"/>
      <c r="L138" s="44"/>
      <c r="M138" s="226" t="s">
        <v>1</v>
      </c>
      <c r="N138" s="227" t="s">
        <v>40</v>
      </c>
      <c r="O138" s="91"/>
      <c r="P138" s="228">
        <f>O138*H138</f>
        <v>0</v>
      </c>
      <c r="Q138" s="228">
        <v>0.00069999999999999999</v>
      </c>
      <c r="R138" s="228">
        <f>Q138*H138</f>
        <v>0.0161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137</v>
      </c>
      <c r="AT138" s="230" t="s">
        <v>133</v>
      </c>
      <c r="AU138" s="230" t="s">
        <v>85</v>
      </c>
      <c r="AY138" s="17" t="s">
        <v>131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83</v>
      </c>
      <c r="BK138" s="231">
        <f>ROUND(I138*H138,2)</f>
        <v>0</v>
      </c>
      <c r="BL138" s="17" t="s">
        <v>137</v>
      </c>
      <c r="BM138" s="230" t="s">
        <v>712</v>
      </c>
    </row>
    <row r="139" s="14" customFormat="1">
      <c r="A139" s="14"/>
      <c r="B139" s="243"/>
      <c r="C139" s="244"/>
      <c r="D139" s="234" t="s">
        <v>147</v>
      </c>
      <c r="E139" s="245" t="s">
        <v>1</v>
      </c>
      <c r="F139" s="246" t="s">
        <v>713</v>
      </c>
      <c r="G139" s="244"/>
      <c r="H139" s="247">
        <v>22.48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147</v>
      </c>
      <c r="AU139" s="253" t="s">
        <v>85</v>
      </c>
      <c r="AV139" s="14" t="s">
        <v>85</v>
      </c>
      <c r="AW139" s="14" t="s">
        <v>31</v>
      </c>
      <c r="AX139" s="14" t="s">
        <v>75</v>
      </c>
      <c r="AY139" s="253" t="s">
        <v>131</v>
      </c>
    </row>
    <row r="140" s="14" customFormat="1">
      <c r="A140" s="14"/>
      <c r="B140" s="243"/>
      <c r="C140" s="244"/>
      <c r="D140" s="234" t="s">
        <v>147</v>
      </c>
      <c r="E140" s="245" t="s">
        <v>1</v>
      </c>
      <c r="F140" s="246" t="s">
        <v>714</v>
      </c>
      <c r="G140" s="244"/>
      <c r="H140" s="247">
        <v>0.52000000000000002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147</v>
      </c>
      <c r="AU140" s="253" t="s">
        <v>85</v>
      </c>
      <c r="AV140" s="14" t="s">
        <v>85</v>
      </c>
      <c r="AW140" s="14" t="s">
        <v>31</v>
      </c>
      <c r="AX140" s="14" t="s">
        <v>75</v>
      </c>
      <c r="AY140" s="253" t="s">
        <v>131</v>
      </c>
    </row>
    <row r="141" s="15" customFormat="1">
      <c r="A141" s="15"/>
      <c r="B141" s="254"/>
      <c r="C141" s="255"/>
      <c r="D141" s="234" t="s">
        <v>147</v>
      </c>
      <c r="E141" s="256" t="s">
        <v>1</v>
      </c>
      <c r="F141" s="257" t="s">
        <v>162</v>
      </c>
      <c r="G141" s="255"/>
      <c r="H141" s="258">
        <v>23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147</v>
      </c>
      <c r="AU141" s="264" t="s">
        <v>85</v>
      </c>
      <c r="AV141" s="15" t="s">
        <v>137</v>
      </c>
      <c r="AW141" s="15" t="s">
        <v>31</v>
      </c>
      <c r="AX141" s="15" t="s">
        <v>83</v>
      </c>
      <c r="AY141" s="264" t="s">
        <v>131</v>
      </c>
    </row>
    <row r="142" s="2" customFormat="1" ht="16.5" customHeight="1">
      <c r="A142" s="38"/>
      <c r="B142" s="39"/>
      <c r="C142" s="219" t="s">
        <v>163</v>
      </c>
      <c r="D142" s="219" t="s">
        <v>133</v>
      </c>
      <c r="E142" s="220" t="s">
        <v>715</v>
      </c>
      <c r="F142" s="221" t="s">
        <v>716</v>
      </c>
      <c r="G142" s="222" t="s">
        <v>201</v>
      </c>
      <c r="H142" s="223">
        <v>23</v>
      </c>
      <c r="I142" s="224"/>
      <c r="J142" s="223">
        <f>ROUND(I142*H142,2)</f>
        <v>0</v>
      </c>
      <c r="K142" s="225"/>
      <c r="L142" s="44"/>
      <c r="M142" s="226" t="s">
        <v>1</v>
      </c>
      <c r="N142" s="227" t="s">
        <v>40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137</v>
      </c>
      <c r="AT142" s="230" t="s">
        <v>133</v>
      </c>
      <c r="AU142" s="230" t="s">
        <v>85</v>
      </c>
      <c r="AY142" s="17" t="s">
        <v>131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83</v>
      </c>
      <c r="BK142" s="231">
        <f>ROUND(I142*H142,2)</f>
        <v>0</v>
      </c>
      <c r="BL142" s="17" t="s">
        <v>137</v>
      </c>
      <c r="BM142" s="230" t="s">
        <v>717</v>
      </c>
    </row>
    <row r="143" s="2" customFormat="1" ht="21.75" customHeight="1">
      <c r="A143" s="38"/>
      <c r="B143" s="39"/>
      <c r="C143" s="219" t="s">
        <v>309</v>
      </c>
      <c r="D143" s="219" t="s">
        <v>133</v>
      </c>
      <c r="E143" s="220" t="s">
        <v>718</v>
      </c>
      <c r="F143" s="221" t="s">
        <v>719</v>
      </c>
      <c r="G143" s="222" t="s">
        <v>201</v>
      </c>
      <c r="H143" s="223">
        <v>23</v>
      </c>
      <c r="I143" s="224"/>
      <c r="J143" s="223">
        <f>ROUND(I143*H143,2)</f>
        <v>0</v>
      </c>
      <c r="K143" s="225"/>
      <c r="L143" s="44"/>
      <c r="M143" s="226" t="s">
        <v>1</v>
      </c>
      <c r="N143" s="227" t="s">
        <v>40</v>
      </c>
      <c r="O143" s="91"/>
      <c r="P143" s="228">
        <f>O143*H143</f>
        <v>0</v>
      </c>
      <c r="Q143" s="228">
        <v>0.00079000000000000001</v>
      </c>
      <c r="R143" s="228">
        <f>Q143*H143</f>
        <v>0.018169999999999999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137</v>
      </c>
      <c r="AT143" s="230" t="s">
        <v>133</v>
      </c>
      <c r="AU143" s="230" t="s">
        <v>85</v>
      </c>
      <c r="AY143" s="17" t="s">
        <v>131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83</v>
      </c>
      <c r="BK143" s="231">
        <f>ROUND(I143*H143,2)</f>
        <v>0</v>
      </c>
      <c r="BL143" s="17" t="s">
        <v>137</v>
      </c>
      <c r="BM143" s="230" t="s">
        <v>720</v>
      </c>
    </row>
    <row r="144" s="2" customFormat="1" ht="24.15" customHeight="1">
      <c r="A144" s="38"/>
      <c r="B144" s="39"/>
      <c r="C144" s="219" t="s">
        <v>240</v>
      </c>
      <c r="D144" s="219" t="s">
        <v>133</v>
      </c>
      <c r="E144" s="220" t="s">
        <v>721</v>
      </c>
      <c r="F144" s="221" t="s">
        <v>722</v>
      </c>
      <c r="G144" s="222" t="s">
        <v>201</v>
      </c>
      <c r="H144" s="223">
        <v>23</v>
      </c>
      <c r="I144" s="224"/>
      <c r="J144" s="223">
        <f>ROUND(I144*H144,2)</f>
        <v>0</v>
      </c>
      <c r="K144" s="225"/>
      <c r="L144" s="44"/>
      <c r="M144" s="226" t="s">
        <v>1</v>
      </c>
      <c r="N144" s="227" t="s">
        <v>40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137</v>
      </c>
      <c r="AT144" s="230" t="s">
        <v>133</v>
      </c>
      <c r="AU144" s="230" t="s">
        <v>85</v>
      </c>
      <c r="AY144" s="17" t="s">
        <v>131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83</v>
      </c>
      <c r="BK144" s="231">
        <f>ROUND(I144*H144,2)</f>
        <v>0</v>
      </c>
      <c r="BL144" s="17" t="s">
        <v>137</v>
      </c>
      <c r="BM144" s="230" t="s">
        <v>723</v>
      </c>
    </row>
    <row r="145" s="2" customFormat="1" ht="37.8" customHeight="1">
      <c r="A145" s="38"/>
      <c r="B145" s="39"/>
      <c r="C145" s="219" t="s">
        <v>173</v>
      </c>
      <c r="D145" s="219" t="s">
        <v>133</v>
      </c>
      <c r="E145" s="220" t="s">
        <v>164</v>
      </c>
      <c r="F145" s="221" t="s">
        <v>165</v>
      </c>
      <c r="G145" s="222" t="s">
        <v>151</v>
      </c>
      <c r="H145" s="223">
        <v>9</v>
      </c>
      <c r="I145" s="224"/>
      <c r="J145" s="223">
        <f>ROUND(I145*H145,2)</f>
        <v>0</v>
      </c>
      <c r="K145" s="225"/>
      <c r="L145" s="44"/>
      <c r="M145" s="226" t="s">
        <v>1</v>
      </c>
      <c r="N145" s="227" t="s">
        <v>40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137</v>
      </c>
      <c r="AT145" s="230" t="s">
        <v>133</v>
      </c>
      <c r="AU145" s="230" t="s">
        <v>85</v>
      </c>
      <c r="AY145" s="17" t="s">
        <v>131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83</v>
      </c>
      <c r="BK145" s="231">
        <f>ROUND(I145*H145,2)</f>
        <v>0</v>
      </c>
      <c r="BL145" s="17" t="s">
        <v>137</v>
      </c>
      <c r="BM145" s="230" t="s">
        <v>724</v>
      </c>
    </row>
    <row r="146" s="13" customFormat="1">
      <c r="A146" s="13"/>
      <c r="B146" s="232"/>
      <c r="C146" s="233"/>
      <c r="D146" s="234" t="s">
        <v>147</v>
      </c>
      <c r="E146" s="235" t="s">
        <v>1</v>
      </c>
      <c r="F146" s="236" t="s">
        <v>171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147</v>
      </c>
      <c r="AU146" s="242" t="s">
        <v>85</v>
      </c>
      <c r="AV146" s="13" t="s">
        <v>83</v>
      </c>
      <c r="AW146" s="13" t="s">
        <v>31</v>
      </c>
      <c r="AX146" s="13" t="s">
        <v>75</v>
      </c>
      <c r="AY146" s="242" t="s">
        <v>131</v>
      </c>
    </row>
    <row r="147" s="13" customFormat="1">
      <c r="A147" s="13"/>
      <c r="B147" s="232"/>
      <c r="C147" s="233"/>
      <c r="D147" s="234" t="s">
        <v>147</v>
      </c>
      <c r="E147" s="235" t="s">
        <v>1</v>
      </c>
      <c r="F147" s="236" t="s">
        <v>725</v>
      </c>
      <c r="G147" s="233"/>
      <c r="H147" s="235" t="s">
        <v>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147</v>
      </c>
      <c r="AU147" s="242" t="s">
        <v>85</v>
      </c>
      <c r="AV147" s="13" t="s">
        <v>83</v>
      </c>
      <c r="AW147" s="13" t="s">
        <v>31</v>
      </c>
      <c r="AX147" s="13" t="s">
        <v>75</v>
      </c>
      <c r="AY147" s="242" t="s">
        <v>131</v>
      </c>
    </row>
    <row r="148" s="14" customFormat="1">
      <c r="A148" s="14"/>
      <c r="B148" s="243"/>
      <c r="C148" s="244"/>
      <c r="D148" s="234" t="s">
        <v>147</v>
      </c>
      <c r="E148" s="245" t="s">
        <v>1</v>
      </c>
      <c r="F148" s="246" t="s">
        <v>726</v>
      </c>
      <c r="G148" s="244"/>
      <c r="H148" s="247">
        <v>3.5600000000000001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147</v>
      </c>
      <c r="AU148" s="253" t="s">
        <v>85</v>
      </c>
      <c r="AV148" s="14" t="s">
        <v>85</v>
      </c>
      <c r="AW148" s="14" t="s">
        <v>31</v>
      </c>
      <c r="AX148" s="14" t="s">
        <v>75</v>
      </c>
      <c r="AY148" s="253" t="s">
        <v>131</v>
      </c>
    </row>
    <row r="149" s="14" customFormat="1">
      <c r="A149" s="14"/>
      <c r="B149" s="243"/>
      <c r="C149" s="244"/>
      <c r="D149" s="234" t="s">
        <v>147</v>
      </c>
      <c r="E149" s="245" t="s">
        <v>1</v>
      </c>
      <c r="F149" s="246" t="s">
        <v>727</v>
      </c>
      <c r="G149" s="244"/>
      <c r="H149" s="247">
        <v>3.52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147</v>
      </c>
      <c r="AU149" s="253" t="s">
        <v>85</v>
      </c>
      <c r="AV149" s="14" t="s">
        <v>85</v>
      </c>
      <c r="AW149" s="14" t="s">
        <v>31</v>
      </c>
      <c r="AX149" s="14" t="s">
        <v>75</v>
      </c>
      <c r="AY149" s="253" t="s">
        <v>131</v>
      </c>
    </row>
    <row r="150" s="14" customFormat="1">
      <c r="A150" s="14"/>
      <c r="B150" s="243"/>
      <c r="C150" s="244"/>
      <c r="D150" s="234" t="s">
        <v>147</v>
      </c>
      <c r="E150" s="245" t="s">
        <v>1</v>
      </c>
      <c r="F150" s="246" t="s">
        <v>728</v>
      </c>
      <c r="G150" s="244"/>
      <c r="H150" s="247">
        <v>0.27000000000000002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147</v>
      </c>
      <c r="AU150" s="253" t="s">
        <v>85</v>
      </c>
      <c r="AV150" s="14" t="s">
        <v>85</v>
      </c>
      <c r="AW150" s="14" t="s">
        <v>31</v>
      </c>
      <c r="AX150" s="14" t="s">
        <v>75</v>
      </c>
      <c r="AY150" s="253" t="s">
        <v>131</v>
      </c>
    </row>
    <row r="151" s="14" customFormat="1">
      <c r="A151" s="14"/>
      <c r="B151" s="243"/>
      <c r="C151" s="244"/>
      <c r="D151" s="234" t="s">
        <v>147</v>
      </c>
      <c r="E151" s="245" t="s">
        <v>1</v>
      </c>
      <c r="F151" s="246" t="s">
        <v>729</v>
      </c>
      <c r="G151" s="244"/>
      <c r="H151" s="247">
        <v>1.6100000000000001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147</v>
      </c>
      <c r="AU151" s="253" t="s">
        <v>85</v>
      </c>
      <c r="AV151" s="14" t="s">
        <v>85</v>
      </c>
      <c r="AW151" s="14" t="s">
        <v>31</v>
      </c>
      <c r="AX151" s="14" t="s">
        <v>75</v>
      </c>
      <c r="AY151" s="253" t="s">
        <v>131</v>
      </c>
    </row>
    <row r="152" s="14" customFormat="1">
      <c r="A152" s="14"/>
      <c r="B152" s="243"/>
      <c r="C152" s="244"/>
      <c r="D152" s="234" t="s">
        <v>147</v>
      </c>
      <c r="E152" s="245" t="s">
        <v>1</v>
      </c>
      <c r="F152" s="246" t="s">
        <v>730</v>
      </c>
      <c r="G152" s="244"/>
      <c r="H152" s="247">
        <v>0.040000000000000001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147</v>
      </c>
      <c r="AU152" s="253" t="s">
        <v>85</v>
      </c>
      <c r="AV152" s="14" t="s">
        <v>85</v>
      </c>
      <c r="AW152" s="14" t="s">
        <v>31</v>
      </c>
      <c r="AX152" s="14" t="s">
        <v>75</v>
      </c>
      <c r="AY152" s="253" t="s">
        <v>131</v>
      </c>
    </row>
    <row r="153" s="15" customFormat="1">
      <c r="A153" s="15"/>
      <c r="B153" s="254"/>
      <c r="C153" s="255"/>
      <c r="D153" s="234" t="s">
        <v>147</v>
      </c>
      <c r="E153" s="256" t="s">
        <v>1</v>
      </c>
      <c r="F153" s="257" t="s">
        <v>162</v>
      </c>
      <c r="G153" s="255"/>
      <c r="H153" s="258">
        <v>8.9999999999999982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4" t="s">
        <v>147</v>
      </c>
      <c r="AU153" s="264" t="s">
        <v>85</v>
      </c>
      <c r="AV153" s="15" t="s">
        <v>137</v>
      </c>
      <c r="AW153" s="15" t="s">
        <v>31</v>
      </c>
      <c r="AX153" s="15" t="s">
        <v>83</v>
      </c>
      <c r="AY153" s="264" t="s">
        <v>131</v>
      </c>
    </row>
    <row r="154" s="2" customFormat="1" ht="44.25" customHeight="1">
      <c r="A154" s="38"/>
      <c r="B154" s="39"/>
      <c r="C154" s="219" t="s">
        <v>177</v>
      </c>
      <c r="D154" s="219" t="s">
        <v>133</v>
      </c>
      <c r="E154" s="220" t="s">
        <v>168</v>
      </c>
      <c r="F154" s="221" t="s">
        <v>169</v>
      </c>
      <c r="G154" s="222" t="s">
        <v>151</v>
      </c>
      <c r="H154" s="223">
        <v>108</v>
      </c>
      <c r="I154" s="224"/>
      <c r="J154" s="223">
        <f>ROUND(I154*H154,2)</f>
        <v>0</v>
      </c>
      <c r="K154" s="225"/>
      <c r="L154" s="44"/>
      <c r="M154" s="226" t="s">
        <v>1</v>
      </c>
      <c r="N154" s="227" t="s">
        <v>40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137</v>
      </c>
      <c r="AT154" s="230" t="s">
        <v>133</v>
      </c>
      <c r="AU154" s="230" t="s">
        <v>85</v>
      </c>
      <c r="AY154" s="17" t="s">
        <v>131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83</v>
      </c>
      <c r="BK154" s="231">
        <f>ROUND(I154*H154,2)</f>
        <v>0</v>
      </c>
      <c r="BL154" s="17" t="s">
        <v>137</v>
      </c>
      <c r="BM154" s="230" t="s">
        <v>731</v>
      </c>
    </row>
    <row r="155" s="13" customFormat="1">
      <c r="A155" s="13"/>
      <c r="B155" s="232"/>
      <c r="C155" s="233"/>
      <c r="D155" s="234" t="s">
        <v>147</v>
      </c>
      <c r="E155" s="235" t="s">
        <v>1</v>
      </c>
      <c r="F155" s="236" t="s">
        <v>171</v>
      </c>
      <c r="G155" s="233"/>
      <c r="H155" s="235" t="s">
        <v>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147</v>
      </c>
      <c r="AU155" s="242" t="s">
        <v>85</v>
      </c>
      <c r="AV155" s="13" t="s">
        <v>83</v>
      </c>
      <c r="AW155" s="13" t="s">
        <v>31</v>
      </c>
      <c r="AX155" s="13" t="s">
        <v>75</v>
      </c>
      <c r="AY155" s="242" t="s">
        <v>131</v>
      </c>
    </row>
    <row r="156" s="14" customFormat="1">
      <c r="A156" s="14"/>
      <c r="B156" s="243"/>
      <c r="C156" s="244"/>
      <c r="D156" s="234" t="s">
        <v>147</v>
      </c>
      <c r="E156" s="245" t="s">
        <v>1</v>
      </c>
      <c r="F156" s="246" t="s">
        <v>732</v>
      </c>
      <c r="G156" s="244"/>
      <c r="H156" s="247">
        <v>108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147</v>
      </c>
      <c r="AU156" s="253" t="s">
        <v>85</v>
      </c>
      <c r="AV156" s="14" t="s">
        <v>85</v>
      </c>
      <c r="AW156" s="14" t="s">
        <v>31</v>
      </c>
      <c r="AX156" s="14" t="s">
        <v>75</v>
      </c>
      <c r="AY156" s="253" t="s">
        <v>131</v>
      </c>
    </row>
    <row r="157" s="15" customFormat="1">
      <c r="A157" s="15"/>
      <c r="B157" s="254"/>
      <c r="C157" s="255"/>
      <c r="D157" s="234" t="s">
        <v>147</v>
      </c>
      <c r="E157" s="256" t="s">
        <v>1</v>
      </c>
      <c r="F157" s="257" t="s">
        <v>162</v>
      </c>
      <c r="G157" s="255"/>
      <c r="H157" s="258">
        <v>108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147</v>
      </c>
      <c r="AU157" s="264" t="s">
        <v>85</v>
      </c>
      <c r="AV157" s="15" t="s">
        <v>137</v>
      </c>
      <c r="AW157" s="15" t="s">
        <v>31</v>
      </c>
      <c r="AX157" s="15" t="s">
        <v>83</v>
      </c>
      <c r="AY157" s="264" t="s">
        <v>131</v>
      </c>
    </row>
    <row r="158" s="2" customFormat="1" ht="33" customHeight="1">
      <c r="A158" s="38"/>
      <c r="B158" s="39"/>
      <c r="C158" s="219" t="s">
        <v>183</v>
      </c>
      <c r="D158" s="219" t="s">
        <v>133</v>
      </c>
      <c r="E158" s="220" t="s">
        <v>178</v>
      </c>
      <c r="F158" s="221" t="s">
        <v>179</v>
      </c>
      <c r="G158" s="222" t="s">
        <v>180</v>
      </c>
      <c r="H158" s="223">
        <v>18</v>
      </c>
      <c r="I158" s="224"/>
      <c r="J158" s="223">
        <f>ROUND(I158*H158,2)</f>
        <v>0</v>
      </c>
      <c r="K158" s="225"/>
      <c r="L158" s="44"/>
      <c r="M158" s="226" t="s">
        <v>1</v>
      </c>
      <c r="N158" s="227" t="s">
        <v>40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137</v>
      </c>
      <c r="AT158" s="230" t="s">
        <v>133</v>
      </c>
      <c r="AU158" s="230" t="s">
        <v>85</v>
      </c>
      <c r="AY158" s="17" t="s">
        <v>131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83</v>
      </c>
      <c r="BK158" s="231">
        <f>ROUND(I158*H158,2)</f>
        <v>0</v>
      </c>
      <c r="BL158" s="17" t="s">
        <v>137</v>
      </c>
      <c r="BM158" s="230" t="s">
        <v>733</v>
      </c>
    </row>
    <row r="159" s="14" customFormat="1">
      <c r="A159" s="14"/>
      <c r="B159" s="243"/>
      <c r="C159" s="244"/>
      <c r="D159" s="234" t="s">
        <v>147</v>
      </c>
      <c r="E159" s="245" t="s">
        <v>1</v>
      </c>
      <c r="F159" s="246" t="s">
        <v>734</v>
      </c>
      <c r="G159" s="244"/>
      <c r="H159" s="247">
        <v>18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147</v>
      </c>
      <c r="AU159" s="253" t="s">
        <v>85</v>
      </c>
      <c r="AV159" s="14" t="s">
        <v>85</v>
      </c>
      <c r="AW159" s="14" t="s">
        <v>31</v>
      </c>
      <c r="AX159" s="14" t="s">
        <v>83</v>
      </c>
      <c r="AY159" s="253" t="s">
        <v>131</v>
      </c>
    </row>
    <row r="160" s="2" customFormat="1" ht="24.15" customHeight="1">
      <c r="A160" s="38"/>
      <c r="B160" s="39"/>
      <c r="C160" s="219" t="s">
        <v>192</v>
      </c>
      <c r="D160" s="219" t="s">
        <v>133</v>
      </c>
      <c r="E160" s="220" t="s">
        <v>543</v>
      </c>
      <c r="F160" s="221" t="s">
        <v>544</v>
      </c>
      <c r="G160" s="222" t="s">
        <v>151</v>
      </c>
      <c r="H160" s="223">
        <v>54</v>
      </c>
      <c r="I160" s="224"/>
      <c r="J160" s="223">
        <f>ROUND(I160*H160,2)</f>
        <v>0</v>
      </c>
      <c r="K160" s="225"/>
      <c r="L160" s="44"/>
      <c r="M160" s="226" t="s">
        <v>1</v>
      </c>
      <c r="N160" s="227" t="s">
        <v>40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137</v>
      </c>
      <c r="AT160" s="230" t="s">
        <v>133</v>
      </c>
      <c r="AU160" s="230" t="s">
        <v>85</v>
      </c>
      <c r="AY160" s="17" t="s">
        <v>131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83</v>
      </c>
      <c r="BK160" s="231">
        <f>ROUND(I160*H160,2)</f>
        <v>0</v>
      </c>
      <c r="BL160" s="17" t="s">
        <v>137</v>
      </c>
      <c r="BM160" s="230" t="s">
        <v>735</v>
      </c>
    </row>
    <row r="161" s="13" customFormat="1">
      <c r="A161" s="13"/>
      <c r="B161" s="232"/>
      <c r="C161" s="233"/>
      <c r="D161" s="234" t="s">
        <v>147</v>
      </c>
      <c r="E161" s="235" t="s">
        <v>1</v>
      </c>
      <c r="F161" s="236" t="s">
        <v>736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147</v>
      </c>
      <c r="AU161" s="242" t="s">
        <v>85</v>
      </c>
      <c r="AV161" s="13" t="s">
        <v>83</v>
      </c>
      <c r="AW161" s="13" t="s">
        <v>31</v>
      </c>
      <c r="AX161" s="13" t="s">
        <v>75</v>
      </c>
      <c r="AY161" s="242" t="s">
        <v>131</v>
      </c>
    </row>
    <row r="162" s="14" customFormat="1">
      <c r="A162" s="14"/>
      <c r="B162" s="243"/>
      <c r="C162" s="244"/>
      <c r="D162" s="234" t="s">
        <v>147</v>
      </c>
      <c r="E162" s="245" t="s">
        <v>1</v>
      </c>
      <c r="F162" s="246" t="s">
        <v>737</v>
      </c>
      <c r="G162" s="244"/>
      <c r="H162" s="247">
        <v>54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147</v>
      </c>
      <c r="AU162" s="253" t="s">
        <v>85</v>
      </c>
      <c r="AV162" s="14" t="s">
        <v>85</v>
      </c>
      <c r="AW162" s="14" t="s">
        <v>31</v>
      </c>
      <c r="AX162" s="14" t="s">
        <v>75</v>
      </c>
      <c r="AY162" s="253" t="s">
        <v>131</v>
      </c>
    </row>
    <row r="163" s="15" customFormat="1">
      <c r="A163" s="15"/>
      <c r="B163" s="254"/>
      <c r="C163" s="255"/>
      <c r="D163" s="234" t="s">
        <v>147</v>
      </c>
      <c r="E163" s="256" t="s">
        <v>1</v>
      </c>
      <c r="F163" s="257" t="s">
        <v>162</v>
      </c>
      <c r="G163" s="255"/>
      <c r="H163" s="258">
        <v>54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4" t="s">
        <v>147</v>
      </c>
      <c r="AU163" s="264" t="s">
        <v>85</v>
      </c>
      <c r="AV163" s="15" t="s">
        <v>137</v>
      </c>
      <c r="AW163" s="15" t="s">
        <v>31</v>
      </c>
      <c r="AX163" s="15" t="s">
        <v>83</v>
      </c>
      <c r="AY163" s="264" t="s">
        <v>131</v>
      </c>
    </row>
    <row r="164" s="12" customFormat="1" ht="22.8" customHeight="1">
      <c r="A164" s="12"/>
      <c r="B164" s="203"/>
      <c r="C164" s="204"/>
      <c r="D164" s="205" t="s">
        <v>74</v>
      </c>
      <c r="E164" s="217" t="s">
        <v>85</v>
      </c>
      <c r="F164" s="217" t="s">
        <v>550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SUM(P165:P191)</f>
        <v>0</v>
      </c>
      <c r="Q164" s="211"/>
      <c r="R164" s="212">
        <f>SUM(R165:R191)</f>
        <v>32.357326399999998</v>
      </c>
      <c r="S164" s="211"/>
      <c r="T164" s="213">
        <f>SUM(T165:T191)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83</v>
      </c>
      <c r="AT164" s="215" t="s">
        <v>74</v>
      </c>
      <c r="AU164" s="215" t="s">
        <v>83</v>
      </c>
      <c r="AY164" s="214" t="s">
        <v>131</v>
      </c>
      <c r="BK164" s="216">
        <f>SUM(BK165:BK191)</f>
        <v>0</v>
      </c>
    </row>
    <row r="165" s="2" customFormat="1" ht="24.15" customHeight="1">
      <c r="A165" s="38"/>
      <c r="B165" s="39"/>
      <c r="C165" s="219" t="s">
        <v>198</v>
      </c>
      <c r="D165" s="219" t="s">
        <v>133</v>
      </c>
      <c r="E165" s="220" t="s">
        <v>738</v>
      </c>
      <c r="F165" s="221" t="s">
        <v>739</v>
      </c>
      <c r="G165" s="222" t="s">
        <v>151</v>
      </c>
      <c r="H165" s="223">
        <v>0.5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40</v>
      </c>
      <c r="O165" s="91"/>
      <c r="P165" s="228">
        <f>O165*H165</f>
        <v>0</v>
      </c>
      <c r="Q165" s="228">
        <v>2.5505399999999998</v>
      </c>
      <c r="R165" s="228">
        <f>Q165*H165</f>
        <v>1.2752699999999999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137</v>
      </c>
      <c r="AT165" s="230" t="s">
        <v>133</v>
      </c>
      <c r="AU165" s="230" t="s">
        <v>85</v>
      </c>
      <c r="AY165" s="17" t="s">
        <v>131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83</v>
      </c>
      <c r="BK165" s="231">
        <f>ROUND(I165*H165,2)</f>
        <v>0</v>
      </c>
      <c r="BL165" s="17" t="s">
        <v>137</v>
      </c>
      <c r="BM165" s="230" t="s">
        <v>740</v>
      </c>
    </row>
    <row r="166" s="13" customFormat="1">
      <c r="A166" s="13"/>
      <c r="B166" s="232"/>
      <c r="C166" s="233"/>
      <c r="D166" s="234" t="s">
        <v>147</v>
      </c>
      <c r="E166" s="235" t="s">
        <v>1</v>
      </c>
      <c r="F166" s="236" t="s">
        <v>741</v>
      </c>
      <c r="G166" s="233"/>
      <c r="H166" s="235" t="s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147</v>
      </c>
      <c r="AU166" s="242" t="s">
        <v>85</v>
      </c>
      <c r="AV166" s="13" t="s">
        <v>83</v>
      </c>
      <c r="AW166" s="13" t="s">
        <v>31</v>
      </c>
      <c r="AX166" s="13" t="s">
        <v>75</v>
      </c>
      <c r="AY166" s="242" t="s">
        <v>131</v>
      </c>
    </row>
    <row r="167" s="14" customFormat="1">
      <c r="A167" s="14"/>
      <c r="B167" s="243"/>
      <c r="C167" s="244"/>
      <c r="D167" s="234" t="s">
        <v>147</v>
      </c>
      <c r="E167" s="245" t="s">
        <v>1</v>
      </c>
      <c r="F167" s="246" t="s">
        <v>742</v>
      </c>
      <c r="G167" s="244"/>
      <c r="H167" s="247">
        <v>0.44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147</v>
      </c>
      <c r="AU167" s="253" t="s">
        <v>85</v>
      </c>
      <c r="AV167" s="14" t="s">
        <v>85</v>
      </c>
      <c r="AW167" s="14" t="s">
        <v>31</v>
      </c>
      <c r="AX167" s="14" t="s">
        <v>75</v>
      </c>
      <c r="AY167" s="253" t="s">
        <v>131</v>
      </c>
    </row>
    <row r="168" s="14" customFormat="1">
      <c r="A168" s="14"/>
      <c r="B168" s="243"/>
      <c r="C168" s="244"/>
      <c r="D168" s="234" t="s">
        <v>147</v>
      </c>
      <c r="E168" s="245" t="s">
        <v>1</v>
      </c>
      <c r="F168" s="246" t="s">
        <v>709</v>
      </c>
      <c r="G168" s="244"/>
      <c r="H168" s="247">
        <v>0.059999999999999998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147</v>
      </c>
      <c r="AU168" s="253" t="s">
        <v>85</v>
      </c>
      <c r="AV168" s="14" t="s">
        <v>85</v>
      </c>
      <c r="AW168" s="14" t="s">
        <v>31</v>
      </c>
      <c r="AX168" s="14" t="s">
        <v>75</v>
      </c>
      <c r="AY168" s="253" t="s">
        <v>131</v>
      </c>
    </row>
    <row r="169" s="15" customFormat="1">
      <c r="A169" s="15"/>
      <c r="B169" s="254"/>
      <c r="C169" s="255"/>
      <c r="D169" s="234" t="s">
        <v>147</v>
      </c>
      <c r="E169" s="256" t="s">
        <v>1</v>
      </c>
      <c r="F169" s="257" t="s">
        <v>162</v>
      </c>
      <c r="G169" s="255"/>
      <c r="H169" s="258">
        <v>0.5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147</v>
      </c>
      <c r="AU169" s="264" t="s">
        <v>85</v>
      </c>
      <c r="AV169" s="15" t="s">
        <v>137</v>
      </c>
      <c r="AW169" s="15" t="s">
        <v>31</v>
      </c>
      <c r="AX169" s="15" t="s">
        <v>83</v>
      </c>
      <c r="AY169" s="264" t="s">
        <v>131</v>
      </c>
    </row>
    <row r="170" s="2" customFormat="1" ht="24.15" customHeight="1">
      <c r="A170" s="38"/>
      <c r="B170" s="39"/>
      <c r="C170" s="219" t="s">
        <v>8</v>
      </c>
      <c r="D170" s="219" t="s">
        <v>133</v>
      </c>
      <c r="E170" s="220" t="s">
        <v>743</v>
      </c>
      <c r="F170" s="221" t="s">
        <v>744</v>
      </c>
      <c r="G170" s="222" t="s">
        <v>151</v>
      </c>
      <c r="H170" s="223">
        <v>12</v>
      </c>
      <c r="I170" s="224"/>
      <c r="J170" s="223">
        <f>ROUND(I170*H170,2)</f>
        <v>0</v>
      </c>
      <c r="K170" s="225"/>
      <c r="L170" s="44"/>
      <c r="M170" s="226" t="s">
        <v>1</v>
      </c>
      <c r="N170" s="227" t="s">
        <v>40</v>
      </c>
      <c r="O170" s="91"/>
      <c r="P170" s="228">
        <f>O170*H170</f>
        <v>0</v>
      </c>
      <c r="Q170" s="228">
        <v>2.5505399999999998</v>
      </c>
      <c r="R170" s="228">
        <f>Q170*H170</f>
        <v>30.606479999999998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137</v>
      </c>
      <c r="AT170" s="230" t="s">
        <v>133</v>
      </c>
      <c r="AU170" s="230" t="s">
        <v>85</v>
      </c>
      <c r="AY170" s="17" t="s">
        <v>131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83</v>
      </c>
      <c r="BK170" s="231">
        <f>ROUND(I170*H170,2)</f>
        <v>0</v>
      </c>
      <c r="BL170" s="17" t="s">
        <v>137</v>
      </c>
      <c r="BM170" s="230" t="s">
        <v>745</v>
      </c>
    </row>
    <row r="171" s="14" customFormat="1">
      <c r="A171" s="14"/>
      <c r="B171" s="243"/>
      <c r="C171" s="244"/>
      <c r="D171" s="234" t="s">
        <v>147</v>
      </c>
      <c r="E171" s="245" t="s">
        <v>1</v>
      </c>
      <c r="F171" s="246" t="s">
        <v>746</v>
      </c>
      <c r="G171" s="244"/>
      <c r="H171" s="247">
        <v>8.5299999999999994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147</v>
      </c>
      <c r="AU171" s="253" t="s">
        <v>85</v>
      </c>
      <c r="AV171" s="14" t="s">
        <v>85</v>
      </c>
      <c r="AW171" s="14" t="s">
        <v>31</v>
      </c>
      <c r="AX171" s="14" t="s">
        <v>75</v>
      </c>
      <c r="AY171" s="253" t="s">
        <v>131</v>
      </c>
    </row>
    <row r="172" s="14" customFormat="1">
      <c r="A172" s="14"/>
      <c r="B172" s="243"/>
      <c r="C172" s="244"/>
      <c r="D172" s="234" t="s">
        <v>147</v>
      </c>
      <c r="E172" s="245" t="s">
        <v>1</v>
      </c>
      <c r="F172" s="246" t="s">
        <v>747</v>
      </c>
      <c r="G172" s="244"/>
      <c r="H172" s="247">
        <v>3.1299999999999999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147</v>
      </c>
      <c r="AU172" s="253" t="s">
        <v>85</v>
      </c>
      <c r="AV172" s="14" t="s">
        <v>85</v>
      </c>
      <c r="AW172" s="14" t="s">
        <v>31</v>
      </c>
      <c r="AX172" s="14" t="s">
        <v>75</v>
      </c>
      <c r="AY172" s="253" t="s">
        <v>131</v>
      </c>
    </row>
    <row r="173" s="14" customFormat="1">
      <c r="A173" s="14"/>
      <c r="B173" s="243"/>
      <c r="C173" s="244"/>
      <c r="D173" s="234" t="s">
        <v>147</v>
      </c>
      <c r="E173" s="245" t="s">
        <v>1</v>
      </c>
      <c r="F173" s="246" t="s">
        <v>748</v>
      </c>
      <c r="G173" s="244"/>
      <c r="H173" s="247">
        <v>0.34000000000000002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147</v>
      </c>
      <c r="AU173" s="253" t="s">
        <v>85</v>
      </c>
      <c r="AV173" s="14" t="s">
        <v>85</v>
      </c>
      <c r="AW173" s="14" t="s">
        <v>31</v>
      </c>
      <c r="AX173" s="14" t="s">
        <v>75</v>
      </c>
      <c r="AY173" s="253" t="s">
        <v>131</v>
      </c>
    </row>
    <row r="174" s="15" customFormat="1">
      <c r="A174" s="15"/>
      <c r="B174" s="254"/>
      <c r="C174" s="255"/>
      <c r="D174" s="234" t="s">
        <v>147</v>
      </c>
      <c r="E174" s="256" t="s">
        <v>1</v>
      </c>
      <c r="F174" s="257" t="s">
        <v>162</v>
      </c>
      <c r="G174" s="255"/>
      <c r="H174" s="258">
        <v>12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147</v>
      </c>
      <c r="AU174" s="264" t="s">
        <v>85</v>
      </c>
      <c r="AV174" s="15" t="s">
        <v>137</v>
      </c>
      <c r="AW174" s="15" t="s">
        <v>31</v>
      </c>
      <c r="AX174" s="15" t="s">
        <v>83</v>
      </c>
      <c r="AY174" s="264" t="s">
        <v>131</v>
      </c>
    </row>
    <row r="175" s="2" customFormat="1" ht="16.5" customHeight="1">
      <c r="A175" s="38"/>
      <c r="B175" s="39"/>
      <c r="C175" s="219" t="s">
        <v>216</v>
      </c>
      <c r="D175" s="219" t="s">
        <v>133</v>
      </c>
      <c r="E175" s="220" t="s">
        <v>749</v>
      </c>
      <c r="F175" s="221" t="s">
        <v>750</v>
      </c>
      <c r="G175" s="222" t="s">
        <v>201</v>
      </c>
      <c r="H175" s="223">
        <v>47</v>
      </c>
      <c r="I175" s="224"/>
      <c r="J175" s="223">
        <f>ROUND(I175*H175,2)</f>
        <v>0</v>
      </c>
      <c r="K175" s="225"/>
      <c r="L175" s="44"/>
      <c r="M175" s="226" t="s">
        <v>1</v>
      </c>
      <c r="N175" s="227" t="s">
        <v>40</v>
      </c>
      <c r="O175" s="91"/>
      <c r="P175" s="228">
        <f>O175*H175</f>
        <v>0</v>
      </c>
      <c r="Q175" s="228">
        <v>0.0012999999999999999</v>
      </c>
      <c r="R175" s="228">
        <f>Q175*H175</f>
        <v>0.061099999999999995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137</v>
      </c>
      <c r="AT175" s="230" t="s">
        <v>133</v>
      </c>
      <c r="AU175" s="230" t="s">
        <v>85</v>
      </c>
      <c r="AY175" s="17" t="s">
        <v>131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83</v>
      </c>
      <c r="BK175" s="231">
        <f>ROUND(I175*H175,2)</f>
        <v>0</v>
      </c>
      <c r="BL175" s="17" t="s">
        <v>137</v>
      </c>
      <c r="BM175" s="230" t="s">
        <v>751</v>
      </c>
    </row>
    <row r="176" s="14" customFormat="1">
      <c r="A176" s="14"/>
      <c r="B176" s="243"/>
      <c r="C176" s="244"/>
      <c r="D176" s="234" t="s">
        <v>147</v>
      </c>
      <c r="E176" s="245" t="s">
        <v>1</v>
      </c>
      <c r="F176" s="246" t="s">
        <v>752</v>
      </c>
      <c r="G176" s="244"/>
      <c r="H176" s="247">
        <v>8.5500000000000007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147</v>
      </c>
      <c r="AU176" s="253" t="s">
        <v>85</v>
      </c>
      <c r="AV176" s="14" t="s">
        <v>85</v>
      </c>
      <c r="AW176" s="14" t="s">
        <v>31</v>
      </c>
      <c r="AX176" s="14" t="s">
        <v>75</v>
      </c>
      <c r="AY176" s="253" t="s">
        <v>131</v>
      </c>
    </row>
    <row r="177" s="14" customFormat="1">
      <c r="A177" s="14"/>
      <c r="B177" s="243"/>
      <c r="C177" s="244"/>
      <c r="D177" s="234" t="s">
        <v>147</v>
      </c>
      <c r="E177" s="245" t="s">
        <v>1</v>
      </c>
      <c r="F177" s="246" t="s">
        <v>753</v>
      </c>
      <c r="G177" s="244"/>
      <c r="H177" s="247">
        <v>14.25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147</v>
      </c>
      <c r="AU177" s="253" t="s">
        <v>85</v>
      </c>
      <c r="AV177" s="14" t="s">
        <v>85</v>
      </c>
      <c r="AW177" s="14" t="s">
        <v>31</v>
      </c>
      <c r="AX177" s="14" t="s">
        <v>75</v>
      </c>
      <c r="AY177" s="253" t="s">
        <v>131</v>
      </c>
    </row>
    <row r="178" s="14" customFormat="1">
      <c r="A178" s="14"/>
      <c r="B178" s="243"/>
      <c r="C178" s="244"/>
      <c r="D178" s="234" t="s">
        <v>147</v>
      </c>
      <c r="E178" s="245" t="s">
        <v>1</v>
      </c>
      <c r="F178" s="246" t="s">
        <v>754</v>
      </c>
      <c r="G178" s="244"/>
      <c r="H178" s="247">
        <v>4.3499999999999996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147</v>
      </c>
      <c r="AU178" s="253" t="s">
        <v>85</v>
      </c>
      <c r="AV178" s="14" t="s">
        <v>85</v>
      </c>
      <c r="AW178" s="14" t="s">
        <v>31</v>
      </c>
      <c r="AX178" s="14" t="s">
        <v>75</v>
      </c>
      <c r="AY178" s="253" t="s">
        <v>131</v>
      </c>
    </row>
    <row r="179" s="14" customFormat="1">
      <c r="A179" s="14"/>
      <c r="B179" s="243"/>
      <c r="C179" s="244"/>
      <c r="D179" s="234" t="s">
        <v>147</v>
      </c>
      <c r="E179" s="245" t="s">
        <v>1</v>
      </c>
      <c r="F179" s="246" t="s">
        <v>755</v>
      </c>
      <c r="G179" s="244"/>
      <c r="H179" s="247">
        <v>15.66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147</v>
      </c>
      <c r="AU179" s="253" t="s">
        <v>85</v>
      </c>
      <c r="AV179" s="14" t="s">
        <v>85</v>
      </c>
      <c r="AW179" s="14" t="s">
        <v>31</v>
      </c>
      <c r="AX179" s="14" t="s">
        <v>75</v>
      </c>
      <c r="AY179" s="253" t="s">
        <v>131</v>
      </c>
    </row>
    <row r="180" s="14" customFormat="1">
      <c r="A180" s="14"/>
      <c r="B180" s="243"/>
      <c r="C180" s="244"/>
      <c r="D180" s="234" t="s">
        <v>147</v>
      </c>
      <c r="E180" s="245" t="s">
        <v>1</v>
      </c>
      <c r="F180" s="246" t="s">
        <v>756</v>
      </c>
      <c r="G180" s="244"/>
      <c r="H180" s="247">
        <v>4.0800000000000001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147</v>
      </c>
      <c r="AU180" s="253" t="s">
        <v>85</v>
      </c>
      <c r="AV180" s="14" t="s">
        <v>85</v>
      </c>
      <c r="AW180" s="14" t="s">
        <v>31</v>
      </c>
      <c r="AX180" s="14" t="s">
        <v>75</v>
      </c>
      <c r="AY180" s="253" t="s">
        <v>131</v>
      </c>
    </row>
    <row r="181" s="14" customFormat="1">
      <c r="A181" s="14"/>
      <c r="B181" s="243"/>
      <c r="C181" s="244"/>
      <c r="D181" s="234" t="s">
        <v>147</v>
      </c>
      <c r="E181" s="245" t="s">
        <v>1</v>
      </c>
      <c r="F181" s="246" t="s">
        <v>757</v>
      </c>
      <c r="G181" s="244"/>
      <c r="H181" s="247">
        <v>0.11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147</v>
      </c>
      <c r="AU181" s="253" t="s">
        <v>85</v>
      </c>
      <c r="AV181" s="14" t="s">
        <v>85</v>
      </c>
      <c r="AW181" s="14" t="s">
        <v>31</v>
      </c>
      <c r="AX181" s="14" t="s">
        <v>75</v>
      </c>
      <c r="AY181" s="253" t="s">
        <v>131</v>
      </c>
    </row>
    <row r="182" s="15" customFormat="1">
      <c r="A182" s="15"/>
      <c r="B182" s="254"/>
      <c r="C182" s="255"/>
      <c r="D182" s="234" t="s">
        <v>147</v>
      </c>
      <c r="E182" s="256" t="s">
        <v>1</v>
      </c>
      <c r="F182" s="257" t="s">
        <v>162</v>
      </c>
      <c r="G182" s="255"/>
      <c r="H182" s="258">
        <v>47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147</v>
      </c>
      <c r="AU182" s="264" t="s">
        <v>85</v>
      </c>
      <c r="AV182" s="15" t="s">
        <v>137</v>
      </c>
      <c r="AW182" s="15" t="s">
        <v>31</v>
      </c>
      <c r="AX182" s="15" t="s">
        <v>83</v>
      </c>
      <c r="AY182" s="264" t="s">
        <v>131</v>
      </c>
    </row>
    <row r="183" s="2" customFormat="1" ht="16.5" customHeight="1">
      <c r="A183" s="38"/>
      <c r="B183" s="39"/>
      <c r="C183" s="219" t="s">
        <v>220</v>
      </c>
      <c r="D183" s="219" t="s">
        <v>133</v>
      </c>
      <c r="E183" s="220" t="s">
        <v>758</v>
      </c>
      <c r="F183" s="221" t="s">
        <v>759</v>
      </c>
      <c r="G183" s="222" t="s">
        <v>201</v>
      </c>
      <c r="H183" s="223">
        <v>47</v>
      </c>
      <c r="I183" s="224"/>
      <c r="J183" s="223">
        <f>ROUND(I183*H183,2)</f>
        <v>0</v>
      </c>
      <c r="K183" s="225"/>
      <c r="L183" s="44"/>
      <c r="M183" s="226" t="s">
        <v>1</v>
      </c>
      <c r="N183" s="227" t="s">
        <v>40</v>
      </c>
      <c r="O183" s="91"/>
      <c r="P183" s="228">
        <f>O183*H183</f>
        <v>0</v>
      </c>
      <c r="Q183" s="228">
        <v>4.0000000000000003E-05</v>
      </c>
      <c r="R183" s="228">
        <f>Q183*H183</f>
        <v>0.0018800000000000002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137</v>
      </c>
      <c r="AT183" s="230" t="s">
        <v>133</v>
      </c>
      <c r="AU183" s="230" t="s">
        <v>85</v>
      </c>
      <c r="AY183" s="17" t="s">
        <v>131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83</v>
      </c>
      <c r="BK183" s="231">
        <f>ROUND(I183*H183,2)</f>
        <v>0</v>
      </c>
      <c r="BL183" s="17" t="s">
        <v>137</v>
      </c>
      <c r="BM183" s="230" t="s">
        <v>760</v>
      </c>
    </row>
    <row r="184" s="2" customFormat="1" ht="24.15" customHeight="1">
      <c r="A184" s="38"/>
      <c r="B184" s="39"/>
      <c r="C184" s="219" t="s">
        <v>225</v>
      </c>
      <c r="D184" s="219" t="s">
        <v>133</v>
      </c>
      <c r="E184" s="220" t="s">
        <v>761</v>
      </c>
      <c r="F184" s="221" t="s">
        <v>762</v>
      </c>
      <c r="G184" s="222" t="s">
        <v>180</v>
      </c>
      <c r="H184" s="223">
        <v>0.33000000000000002</v>
      </c>
      <c r="I184" s="224"/>
      <c r="J184" s="223">
        <f>ROUND(I184*H184,2)</f>
        <v>0</v>
      </c>
      <c r="K184" s="225"/>
      <c r="L184" s="44"/>
      <c r="M184" s="226" t="s">
        <v>1</v>
      </c>
      <c r="N184" s="227" t="s">
        <v>40</v>
      </c>
      <c r="O184" s="91"/>
      <c r="P184" s="228">
        <f>O184*H184</f>
        <v>0</v>
      </c>
      <c r="Q184" s="228">
        <v>1.0383</v>
      </c>
      <c r="R184" s="228">
        <f>Q184*H184</f>
        <v>0.34263900000000003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137</v>
      </c>
      <c r="AT184" s="230" t="s">
        <v>133</v>
      </c>
      <c r="AU184" s="230" t="s">
        <v>85</v>
      </c>
      <c r="AY184" s="17" t="s">
        <v>131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83</v>
      </c>
      <c r="BK184" s="231">
        <f>ROUND(I184*H184,2)</f>
        <v>0</v>
      </c>
      <c r="BL184" s="17" t="s">
        <v>137</v>
      </c>
      <c r="BM184" s="230" t="s">
        <v>763</v>
      </c>
    </row>
    <row r="185" s="14" customFormat="1">
      <c r="A185" s="14"/>
      <c r="B185" s="243"/>
      <c r="C185" s="244"/>
      <c r="D185" s="234" t="s">
        <v>147</v>
      </c>
      <c r="E185" s="245" t="s">
        <v>1</v>
      </c>
      <c r="F185" s="246" t="s">
        <v>764</v>
      </c>
      <c r="G185" s="244"/>
      <c r="H185" s="247">
        <v>0.33000000000000002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147</v>
      </c>
      <c r="AU185" s="253" t="s">
        <v>85</v>
      </c>
      <c r="AV185" s="14" t="s">
        <v>85</v>
      </c>
      <c r="AW185" s="14" t="s">
        <v>31</v>
      </c>
      <c r="AX185" s="14" t="s">
        <v>83</v>
      </c>
      <c r="AY185" s="253" t="s">
        <v>131</v>
      </c>
    </row>
    <row r="186" s="2" customFormat="1" ht="24.15" customHeight="1">
      <c r="A186" s="38"/>
      <c r="B186" s="39"/>
      <c r="C186" s="219" t="s">
        <v>229</v>
      </c>
      <c r="D186" s="219" t="s">
        <v>133</v>
      </c>
      <c r="E186" s="220" t="s">
        <v>765</v>
      </c>
      <c r="F186" s="221" t="s">
        <v>766</v>
      </c>
      <c r="G186" s="222" t="s">
        <v>151</v>
      </c>
      <c r="H186" s="223">
        <v>0.02</v>
      </c>
      <c r="I186" s="224"/>
      <c r="J186" s="223">
        <f>ROUND(I186*H186,2)</f>
        <v>0</v>
      </c>
      <c r="K186" s="225"/>
      <c r="L186" s="44"/>
      <c r="M186" s="226" t="s">
        <v>1</v>
      </c>
      <c r="N186" s="227" t="s">
        <v>40</v>
      </c>
      <c r="O186" s="91"/>
      <c r="P186" s="228">
        <f>O186*H186</f>
        <v>0</v>
      </c>
      <c r="Q186" s="228">
        <v>2.5018699999999998</v>
      </c>
      <c r="R186" s="228">
        <f>Q186*H186</f>
        <v>0.050037399999999996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137</v>
      </c>
      <c r="AT186" s="230" t="s">
        <v>133</v>
      </c>
      <c r="AU186" s="230" t="s">
        <v>85</v>
      </c>
      <c r="AY186" s="17" t="s">
        <v>131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83</v>
      </c>
      <c r="BK186" s="231">
        <f>ROUND(I186*H186,2)</f>
        <v>0</v>
      </c>
      <c r="BL186" s="17" t="s">
        <v>137</v>
      </c>
      <c r="BM186" s="230" t="s">
        <v>767</v>
      </c>
    </row>
    <row r="187" s="14" customFormat="1">
      <c r="A187" s="14"/>
      <c r="B187" s="243"/>
      <c r="C187" s="244"/>
      <c r="D187" s="234" t="s">
        <v>147</v>
      </c>
      <c r="E187" s="245" t="s">
        <v>1</v>
      </c>
      <c r="F187" s="246" t="s">
        <v>768</v>
      </c>
      <c r="G187" s="244"/>
      <c r="H187" s="247">
        <v>0.02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147</v>
      </c>
      <c r="AU187" s="253" t="s">
        <v>85</v>
      </c>
      <c r="AV187" s="14" t="s">
        <v>85</v>
      </c>
      <c r="AW187" s="14" t="s">
        <v>31</v>
      </c>
      <c r="AX187" s="14" t="s">
        <v>75</v>
      </c>
      <c r="AY187" s="253" t="s">
        <v>131</v>
      </c>
    </row>
    <row r="188" s="15" customFormat="1">
      <c r="A188" s="15"/>
      <c r="B188" s="254"/>
      <c r="C188" s="255"/>
      <c r="D188" s="234" t="s">
        <v>147</v>
      </c>
      <c r="E188" s="256" t="s">
        <v>1</v>
      </c>
      <c r="F188" s="257" t="s">
        <v>162</v>
      </c>
      <c r="G188" s="255"/>
      <c r="H188" s="258">
        <v>0.02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147</v>
      </c>
      <c r="AU188" s="264" t="s">
        <v>85</v>
      </c>
      <c r="AV188" s="15" t="s">
        <v>137</v>
      </c>
      <c r="AW188" s="15" t="s">
        <v>31</v>
      </c>
      <c r="AX188" s="15" t="s">
        <v>83</v>
      </c>
      <c r="AY188" s="264" t="s">
        <v>131</v>
      </c>
    </row>
    <row r="189" s="2" customFormat="1" ht="24.15" customHeight="1">
      <c r="A189" s="38"/>
      <c r="B189" s="39"/>
      <c r="C189" s="219" t="s">
        <v>236</v>
      </c>
      <c r="D189" s="219" t="s">
        <v>133</v>
      </c>
      <c r="E189" s="220" t="s">
        <v>769</v>
      </c>
      <c r="F189" s="221" t="s">
        <v>770</v>
      </c>
      <c r="G189" s="222" t="s">
        <v>136</v>
      </c>
      <c r="H189" s="223">
        <v>4</v>
      </c>
      <c r="I189" s="224"/>
      <c r="J189" s="223">
        <f>ROUND(I189*H189,2)</f>
        <v>0</v>
      </c>
      <c r="K189" s="225"/>
      <c r="L189" s="44"/>
      <c r="M189" s="226" t="s">
        <v>1</v>
      </c>
      <c r="N189" s="227" t="s">
        <v>40</v>
      </c>
      <c r="O189" s="91"/>
      <c r="P189" s="228">
        <f>O189*H189</f>
        <v>0</v>
      </c>
      <c r="Q189" s="228">
        <v>0.0049800000000000001</v>
      </c>
      <c r="R189" s="228">
        <f>Q189*H189</f>
        <v>0.01992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137</v>
      </c>
      <c r="AT189" s="230" t="s">
        <v>133</v>
      </c>
      <c r="AU189" s="230" t="s">
        <v>85</v>
      </c>
      <c r="AY189" s="17" t="s">
        <v>131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83</v>
      </c>
      <c r="BK189" s="231">
        <f>ROUND(I189*H189,2)</f>
        <v>0</v>
      </c>
      <c r="BL189" s="17" t="s">
        <v>137</v>
      </c>
      <c r="BM189" s="230" t="s">
        <v>771</v>
      </c>
    </row>
    <row r="190" s="14" customFormat="1">
      <c r="A190" s="14"/>
      <c r="B190" s="243"/>
      <c r="C190" s="244"/>
      <c r="D190" s="234" t="s">
        <v>147</v>
      </c>
      <c r="E190" s="245" t="s">
        <v>1</v>
      </c>
      <c r="F190" s="246" t="s">
        <v>772</v>
      </c>
      <c r="G190" s="244"/>
      <c r="H190" s="247">
        <v>4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147</v>
      </c>
      <c r="AU190" s="253" t="s">
        <v>85</v>
      </c>
      <c r="AV190" s="14" t="s">
        <v>85</v>
      </c>
      <c r="AW190" s="14" t="s">
        <v>31</v>
      </c>
      <c r="AX190" s="14" t="s">
        <v>75</v>
      </c>
      <c r="AY190" s="253" t="s">
        <v>131</v>
      </c>
    </row>
    <row r="191" s="15" customFormat="1">
      <c r="A191" s="15"/>
      <c r="B191" s="254"/>
      <c r="C191" s="255"/>
      <c r="D191" s="234" t="s">
        <v>147</v>
      </c>
      <c r="E191" s="256" t="s">
        <v>1</v>
      </c>
      <c r="F191" s="257" t="s">
        <v>162</v>
      </c>
      <c r="G191" s="255"/>
      <c r="H191" s="258">
        <v>4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147</v>
      </c>
      <c r="AU191" s="264" t="s">
        <v>85</v>
      </c>
      <c r="AV191" s="15" t="s">
        <v>137</v>
      </c>
      <c r="AW191" s="15" t="s">
        <v>31</v>
      </c>
      <c r="AX191" s="15" t="s">
        <v>83</v>
      </c>
      <c r="AY191" s="264" t="s">
        <v>131</v>
      </c>
    </row>
    <row r="192" s="12" customFormat="1" ht="22.8" customHeight="1">
      <c r="A192" s="12"/>
      <c r="B192" s="203"/>
      <c r="C192" s="204"/>
      <c r="D192" s="205" t="s">
        <v>74</v>
      </c>
      <c r="E192" s="217" t="s">
        <v>137</v>
      </c>
      <c r="F192" s="217" t="s">
        <v>250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SUM(P193:P198)</f>
        <v>0</v>
      </c>
      <c r="Q192" s="211"/>
      <c r="R192" s="212">
        <f>SUM(R193:R198)</f>
        <v>60.851999999999997</v>
      </c>
      <c r="S192" s="211"/>
      <c r="T192" s="213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83</v>
      </c>
      <c r="AT192" s="215" t="s">
        <v>74</v>
      </c>
      <c r="AU192" s="215" t="s">
        <v>83</v>
      </c>
      <c r="AY192" s="214" t="s">
        <v>131</v>
      </c>
      <c r="BK192" s="216">
        <f>SUM(BK193:BK198)</f>
        <v>0</v>
      </c>
    </row>
    <row r="193" s="2" customFormat="1" ht="24.15" customHeight="1">
      <c r="A193" s="38"/>
      <c r="B193" s="39"/>
      <c r="C193" s="219" t="s">
        <v>242</v>
      </c>
      <c r="D193" s="219" t="s">
        <v>133</v>
      </c>
      <c r="E193" s="220" t="s">
        <v>259</v>
      </c>
      <c r="F193" s="221" t="s">
        <v>260</v>
      </c>
      <c r="G193" s="222" t="s">
        <v>151</v>
      </c>
      <c r="H193" s="223">
        <v>25</v>
      </c>
      <c r="I193" s="224"/>
      <c r="J193" s="223">
        <f>ROUND(I193*H193,2)</f>
        <v>0</v>
      </c>
      <c r="K193" s="225"/>
      <c r="L193" s="44"/>
      <c r="M193" s="226" t="s">
        <v>1</v>
      </c>
      <c r="N193" s="227" t="s">
        <v>40</v>
      </c>
      <c r="O193" s="91"/>
      <c r="P193" s="228">
        <f>O193*H193</f>
        <v>0</v>
      </c>
      <c r="Q193" s="228">
        <v>2.4340799999999998</v>
      </c>
      <c r="R193" s="228">
        <f>Q193*H193</f>
        <v>60.851999999999997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137</v>
      </c>
      <c r="AT193" s="230" t="s">
        <v>133</v>
      </c>
      <c r="AU193" s="230" t="s">
        <v>85</v>
      </c>
      <c r="AY193" s="17" t="s">
        <v>131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83</v>
      </c>
      <c r="BK193" s="231">
        <f>ROUND(I193*H193,2)</f>
        <v>0</v>
      </c>
      <c r="BL193" s="17" t="s">
        <v>137</v>
      </c>
      <c r="BM193" s="230" t="s">
        <v>773</v>
      </c>
    </row>
    <row r="194" s="14" customFormat="1">
      <c r="A194" s="14"/>
      <c r="B194" s="243"/>
      <c r="C194" s="244"/>
      <c r="D194" s="234" t="s">
        <v>147</v>
      </c>
      <c r="E194" s="245" t="s">
        <v>1</v>
      </c>
      <c r="F194" s="246" t="s">
        <v>774</v>
      </c>
      <c r="G194" s="244"/>
      <c r="H194" s="247">
        <v>25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147</v>
      </c>
      <c r="AU194" s="253" t="s">
        <v>85</v>
      </c>
      <c r="AV194" s="14" t="s">
        <v>85</v>
      </c>
      <c r="AW194" s="14" t="s">
        <v>31</v>
      </c>
      <c r="AX194" s="14" t="s">
        <v>75</v>
      </c>
      <c r="AY194" s="253" t="s">
        <v>131</v>
      </c>
    </row>
    <row r="195" s="15" customFormat="1">
      <c r="A195" s="15"/>
      <c r="B195" s="254"/>
      <c r="C195" s="255"/>
      <c r="D195" s="234" t="s">
        <v>147</v>
      </c>
      <c r="E195" s="256" t="s">
        <v>1</v>
      </c>
      <c r="F195" s="257" t="s">
        <v>162</v>
      </c>
      <c r="G195" s="255"/>
      <c r="H195" s="258">
        <v>25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147</v>
      </c>
      <c r="AU195" s="264" t="s">
        <v>85</v>
      </c>
      <c r="AV195" s="15" t="s">
        <v>137</v>
      </c>
      <c r="AW195" s="15" t="s">
        <v>31</v>
      </c>
      <c r="AX195" s="15" t="s">
        <v>83</v>
      </c>
      <c r="AY195" s="264" t="s">
        <v>131</v>
      </c>
    </row>
    <row r="196" s="2" customFormat="1" ht="24.15" customHeight="1">
      <c r="A196" s="38"/>
      <c r="B196" s="39"/>
      <c r="C196" s="219" t="s">
        <v>251</v>
      </c>
      <c r="D196" s="219" t="s">
        <v>133</v>
      </c>
      <c r="E196" s="220" t="s">
        <v>263</v>
      </c>
      <c r="F196" s="221" t="s">
        <v>264</v>
      </c>
      <c r="G196" s="222" t="s">
        <v>201</v>
      </c>
      <c r="H196" s="223">
        <v>50</v>
      </c>
      <c r="I196" s="224"/>
      <c r="J196" s="223">
        <f>ROUND(I196*H196,2)</f>
        <v>0</v>
      </c>
      <c r="K196" s="225"/>
      <c r="L196" s="44"/>
      <c r="M196" s="226" t="s">
        <v>1</v>
      </c>
      <c r="N196" s="227" t="s">
        <v>40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137</v>
      </c>
      <c r="AT196" s="230" t="s">
        <v>133</v>
      </c>
      <c r="AU196" s="230" t="s">
        <v>85</v>
      </c>
      <c r="AY196" s="17" t="s">
        <v>131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83</v>
      </c>
      <c r="BK196" s="231">
        <f>ROUND(I196*H196,2)</f>
        <v>0</v>
      </c>
      <c r="BL196" s="17" t="s">
        <v>137</v>
      </c>
      <c r="BM196" s="230" t="s">
        <v>775</v>
      </c>
    </row>
    <row r="197" s="14" customFormat="1">
      <c r="A197" s="14"/>
      <c r="B197" s="243"/>
      <c r="C197" s="244"/>
      <c r="D197" s="234" t="s">
        <v>147</v>
      </c>
      <c r="E197" s="245" t="s">
        <v>1</v>
      </c>
      <c r="F197" s="246" t="s">
        <v>691</v>
      </c>
      <c r="G197" s="244"/>
      <c r="H197" s="247">
        <v>50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147</v>
      </c>
      <c r="AU197" s="253" t="s">
        <v>85</v>
      </c>
      <c r="AV197" s="14" t="s">
        <v>85</v>
      </c>
      <c r="AW197" s="14" t="s">
        <v>31</v>
      </c>
      <c r="AX197" s="14" t="s">
        <v>75</v>
      </c>
      <c r="AY197" s="253" t="s">
        <v>131</v>
      </c>
    </row>
    <row r="198" s="15" customFormat="1">
      <c r="A198" s="15"/>
      <c r="B198" s="254"/>
      <c r="C198" s="255"/>
      <c r="D198" s="234" t="s">
        <v>147</v>
      </c>
      <c r="E198" s="256" t="s">
        <v>1</v>
      </c>
      <c r="F198" s="257" t="s">
        <v>162</v>
      </c>
      <c r="G198" s="255"/>
      <c r="H198" s="258">
        <v>50</v>
      </c>
      <c r="I198" s="259"/>
      <c r="J198" s="255"/>
      <c r="K198" s="255"/>
      <c r="L198" s="260"/>
      <c r="M198" s="261"/>
      <c r="N198" s="262"/>
      <c r="O198" s="262"/>
      <c r="P198" s="262"/>
      <c r="Q198" s="262"/>
      <c r="R198" s="262"/>
      <c r="S198" s="262"/>
      <c r="T198" s="26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4" t="s">
        <v>147</v>
      </c>
      <c r="AU198" s="264" t="s">
        <v>85</v>
      </c>
      <c r="AV198" s="15" t="s">
        <v>137</v>
      </c>
      <c r="AW198" s="15" t="s">
        <v>31</v>
      </c>
      <c r="AX198" s="15" t="s">
        <v>83</v>
      </c>
      <c r="AY198" s="264" t="s">
        <v>131</v>
      </c>
    </row>
    <row r="199" s="12" customFormat="1" ht="22.8" customHeight="1">
      <c r="A199" s="12"/>
      <c r="B199" s="203"/>
      <c r="C199" s="204"/>
      <c r="D199" s="205" t="s">
        <v>74</v>
      </c>
      <c r="E199" s="217" t="s">
        <v>183</v>
      </c>
      <c r="F199" s="217" t="s">
        <v>776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SUM(P200:P226)</f>
        <v>0</v>
      </c>
      <c r="Q199" s="211"/>
      <c r="R199" s="212">
        <f>SUM(R200:R226)</f>
        <v>4.6739999999999995</v>
      </c>
      <c r="S199" s="211"/>
      <c r="T199" s="213">
        <f>SUM(T200:T226)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83</v>
      </c>
      <c r="AT199" s="215" t="s">
        <v>74</v>
      </c>
      <c r="AU199" s="215" t="s">
        <v>83</v>
      </c>
      <c r="AY199" s="214" t="s">
        <v>131</v>
      </c>
      <c r="BK199" s="216">
        <f>SUM(BK200:BK226)</f>
        <v>0</v>
      </c>
    </row>
    <row r="200" s="2" customFormat="1" ht="24.15" customHeight="1">
      <c r="A200" s="38"/>
      <c r="B200" s="39"/>
      <c r="C200" s="219" t="s">
        <v>248</v>
      </c>
      <c r="D200" s="219" t="s">
        <v>133</v>
      </c>
      <c r="E200" s="220" t="s">
        <v>777</v>
      </c>
      <c r="F200" s="221" t="s">
        <v>778</v>
      </c>
      <c r="G200" s="222" t="s">
        <v>180</v>
      </c>
      <c r="H200" s="223">
        <v>0.28999999999999998</v>
      </c>
      <c r="I200" s="224"/>
      <c r="J200" s="223">
        <f>ROUND(I200*H200,2)</f>
        <v>0</v>
      </c>
      <c r="K200" s="225"/>
      <c r="L200" s="44"/>
      <c r="M200" s="226" t="s">
        <v>1</v>
      </c>
      <c r="N200" s="227" t="s">
        <v>40</v>
      </c>
      <c r="O200" s="91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137</v>
      </c>
      <c r="AT200" s="230" t="s">
        <v>133</v>
      </c>
      <c r="AU200" s="230" t="s">
        <v>85</v>
      </c>
      <c r="AY200" s="17" t="s">
        <v>131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83</v>
      </c>
      <c r="BK200" s="231">
        <f>ROUND(I200*H200,2)</f>
        <v>0</v>
      </c>
      <c r="BL200" s="17" t="s">
        <v>137</v>
      </c>
      <c r="BM200" s="230" t="s">
        <v>779</v>
      </c>
    </row>
    <row r="201" s="13" customFormat="1">
      <c r="A201" s="13"/>
      <c r="B201" s="232"/>
      <c r="C201" s="233"/>
      <c r="D201" s="234" t="s">
        <v>147</v>
      </c>
      <c r="E201" s="235" t="s">
        <v>1</v>
      </c>
      <c r="F201" s="236" t="s">
        <v>780</v>
      </c>
      <c r="G201" s="233"/>
      <c r="H201" s="235" t="s">
        <v>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147</v>
      </c>
      <c r="AU201" s="242" t="s">
        <v>85</v>
      </c>
      <c r="AV201" s="13" t="s">
        <v>83</v>
      </c>
      <c r="AW201" s="13" t="s">
        <v>31</v>
      </c>
      <c r="AX201" s="13" t="s">
        <v>75</v>
      </c>
      <c r="AY201" s="242" t="s">
        <v>131</v>
      </c>
    </row>
    <row r="202" s="14" customFormat="1">
      <c r="A202" s="14"/>
      <c r="B202" s="243"/>
      <c r="C202" s="244"/>
      <c r="D202" s="234" t="s">
        <v>147</v>
      </c>
      <c r="E202" s="245" t="s">
        <v>1</v>
      </c>
      <c r="F202" s="246" t="s">
        <v>781</v>
      </c>
      <c r="G202" s="244"/>
      <c r="H202" s="247">
        <v>0.19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147</v>
      </c>
      <c r="AU202" s="253" t="s">
        <v>85</v>
      </c>
      <c r="AV202" s="14" t="s">
        <v>85</v>
      </c>
      <c r="AW202" s="14" t="s">
        <v>31</v>
      </c>
      <c r="AX202" s="14" t="s">
        <v>75</v>
      </c>
      <c r="AY202" s="253" t="s">
        <v>131</v>
      </c>
    </row>
    <row r="203" s="13" customFormat="1">
      <c r="A203" s="13"/>
      <c r="B203" s="232"/>
      <c r="C203" s="233"/>
      <c r="D203" s="234" t="s">
        <v>147</v>
      </c>
      <c r="E203" s="235" t="s">
        <v>1</v>
      </c>
      <c r="F203" s="236" t="s">
        <v>782</v>
      </c>
      <c r="G203" s="233"/>
      <c r="H203" s="235" t="s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147</v>
      </c>
      <c r="AU203" s="242" t="s">
        <v>85</v>
      </c>
      <c r="AV203" s="13" t="s">
        <v>83</v>
      </c>
      <c r="AW203" s="13" t="s">
        <v>31</v>
      </c>
      <c r="AX203" s="13" t="s">
        <v>75</v>
      </c>
      <c r="AY203" s="242" t="s">
        <v>131</v>
      </c>
    </row>
    <row r="204" s="14" customFormat="1">
      <c r="A204" s="14"/>
      <c r="B204" s="243"/>
      <c r="C204" s="244"/>
      <c r="D204" s="234" t="s">
        <v>147</v>
      </c>
      <c r="E204" s="245" t="s">
        <v>1</v>
      </c>
      <c r="F204" s="246" t="s">
        <v>783</v>
      </c>
      <c r="G204" s="244"/>
      <c r="H204" s="247">
        <v>0.089999999999999997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147</v>
      </c>
      <c r="AU204" s="253" t="s">
        <v>85</v>
      </c>
      <c r="AV204" s="14" t="s">
        <v>85</v>
      </c>
      <c r="AW204" s="14" t="s">
        <v>31</v>
      </c>
      <c r="AX204" s="14" t="s">
        <v>75</v>
      </c>
      <c r="AY204" s="253" t="s">
        <v>131</v>
      </c>
    </row>
    <row r="205" s="13" customFormat="1">
      <c r="A205" s="13"/>
      <c r="B205" s="232"/>
      <c r="C205" s="233"/>
      <c r="D205" s="234" t="s">
        <v>147</v>
      </c>
      <c r="E205" s="235" t="s">
        <v>1</v>
      </c>
      <c r="F205" s="236" t="s">
        <v>784</v>
      </c>
      <c r="G205" s="233"/>
      <c r="H205" s="235" t="s">
        <v>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147</v>
      </c>
      <c r="AU205" s="242" t="s">
        <v>85</v>
      </c>
      <c r="AV205" s="13" t="s">
        <v>83</v>
      </c>
      <c r="AW205" s="13" t="s">
        <v>31</v>
      </c>
      <c r="AX205" s="13" t="s">
        <v>75</v>
      </c>
      <c r="AY205" s="242" t="s">
        <v>131</v>
      </c>
    </row>
    <row r="206" s="14" customFormat="1">
      <c r="A206" s="14"/>
      <c r="B206" s="243"/>
      <c r="C206" s="244"/>
      <c r="D206" s="234" t="s">
        <v>147</v>
      </c>
      <c r="E206" s="245" t="s">
        <v>1</v>
      </c>
      <c r="F206" s="246" t="s">
        <v>785</v>
      </c>
      <c r="G206" s="244"/>
      <c r="H206" s="247">
        <v>0.01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147</v>
      </c>
      <c r="AU206" s="253" t="s">
        <v>85</v>
      </c>
      <c r="AV206" s="14" t="s">
        <v>85</v>
      </c>
      <c r="AW206" s="14" t="s">
        <v>31</v>
      </c>
      <c r="AX206" s="14" t="s">
        <v>75</v>
      </c>
      <c r="AY206" s="253" t="s">
        <v>131</v>
      </c>
    </row>
    <row r="207" s="15" customFormat="1">
      <c r="A207" s="15"/>
      <c r="B207" s="254"/>
      <c r="C207" s="255"/>
      <c r="D207" s="234" t="s">
        <v>147</v>
      </c>
      <c r="E207" s="256" t="s">
        <v>1</v>
      </c>
      <c r="F207" s="257" t="s">
        <v>162</v>
      </c>
      <c r="G207" s="255"/>
      <c r="H207" s="258">
        <v>0.28999999999999998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4" t="s">
        <v>147</v>
      </c>
      <c r="AU207" s="264" t="s">
        <v>85</v>
      </c>
      <c r="AV207" s="15" t="s">
        <v>137</v>
      </c>
      <c r="AW207" s="15" t="s">
        <v>31</v>
      </c>
      <c r="AX207" s="15" t="s">
        <v>83</v>
      </c>
      <c r="AY207" s="264" t="s">
        <v>131</v>
      </c>
    </row>
    <row r="208" s="2" customFormat="1" ht="24.15" customHeight="1">
      <c r="A208" s="38"/>
      <c r="B208" s="39"/>
      <c r="C208" s="219" t="s">
        <v>7</v>
      </c>
      <c r="D208" s="219" t="s">
        <v>133</v>
      </c>
      <c r="E208" s="220" t="s">
        <v>786</v>
      </c>
      <c r="F208" s="221" t="s">
        <v>787</v>
      </c>
      <c r="G208" s="222" t="s">
        <v>180</v>
      </c>
      <c r="H208" s="223">
        <v>3.5299999999999998</v>
      </c>
      <c r="I208" s="224"/>
      <c r="J208" s="223">
        <f>ROUND(I208*H208,2)</f>
        <v>0</v>
      </c>
      <c r="K208" s="225"/>
      <c r="L208" s="44"/>
      <c r="M208" s="226" t="s">
        <v>1</v>
      </c>
      <c r="N208" s="227" t="s">
        <v>40</v>
      </c>
      <c r="O208" s="91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0" t="s">
        <v>137</v>
      </c>
      <c r="AT208" s="230" t="s">
        <v>133</v>
      </c>
      <c r="AU208" s="230" t="s">
        <v>85</v>
      </c>
      <c r="AY208" s="17" t="s">
        <v>131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7" t="s">
        <v>83</v>
      </c>
      <c r="BK208" s="231">
        <f>ROUND(I208*H208,2)</f>
        <v>0</v>
      </c>
      <c r="BL208" s="17" t="s">
        <v>137</v>
      </c>
      <c r="BM208" s="230" t="s">
        <v>788</v>
      </c>
    </row>
    <row r="209" s="14" customFormat="1">
      <c r="A209" s="14"/>
      <c r="B209" s="243"/>
      <c r="C209" s="244"/>
      <c r="D209" s="234" t="s">
        <v>147</v>
      </c>
      <c r="E209" s="245" t="s">
        <v>1</v>
      </c>
      <c r="F209" s="246" t="s">
        <v>789</v>
      </c>
      <c r="G209" s="244"/>
      <c r="H209" s="247">
        <v>3.3599999999999999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147</v>
      </c>
      <c r="AU209" s="253" t="s">
        <v>85</v>
      </c>
      <c r="AV209" s="14" t="s">
        <v>85</v>
      </c>
      <c r="AW209" s="14" t="s">
        <v>31</v>
      </c>
      <c r="AX209" s="14" t="s">
        <v>75</v>
      </c>
      <c r="AY209" s="253" t="s">
        <v>131</v>
      </c>
    </row>
    <row r="210" s="13" customFormat="1">
      <c r="A210" s="13"/>
      <c r="B210" s="232"/>
      <c r="C210" s="233"/>
      <c r="D210" s="234" t="s">
        <v>147</v>
      </c>
      <c r="E210" s="235" t="s">
        <v>1</v>
      </c>
      <c r="F210" s="236" t="s">
        <v>784</v>
      </c>
      <c r="G210" s="233"/>
      <c r="H210" s="235" t="s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147</v>
      </c>
      <c r="AU210" s="242" t="s">
        <v>85</v>
      </c>
      <c r="AV210" s="13" t="s">
        <v>83</v>
      </c>
      <c r="AW210" s="13" t="s">
        <v>31</v>
      </c>
      <c r="AX210" s="13" t="s">
        <v>75</v>
      </c>
      <c r="AY210" s="242" t="s">
        <v>131</v>
      </c>
    </row>
    <row r="211" s="14" customFormat="1">
      <c r="A211" s="14"/>
      <c r="B211" s="243"/>
      <c r="C211" s="244"/>
      <c r="D211" s="234" t="s">
        <v>147</v>
      </c>
      <c r="E211" s="245" t="s">
        <v>1</v>
      </c>
      <c r="F211" s="246" t="s">
        <v>790</v>
      </c>
      <c r="G211" s="244"/>
      <c r="H211" s="247">
        <v>0.17000000000000001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147</v>
      </c>
      <c r="AU211" s="253" t="s">
        <v>85</v>
      </c>
      <c r="AV211" s="14" t="s">
        <v>85</v>
      </c>
      <c r="AW211" s="14" t="s">
        <v>31</v>
      </c>
      <c r="AX211" s="14" t="s">
        <v>75</v>
      </c>
      <c r="AY211" s="253" t="s">
        <v>131</v>
      </c>
    </row>
    <row r="212" s="15" customFormat="1">
      <c r="A212" s="15"/>
      <c r="B212" s="254"/>
      <c r="C212" s="255"/>
      <c r="D212" s="234" t="s">
        <v>147</v>
      </c>
      <c r="E212" s="256" t="s">
        <v>1</v>
      </c>
      <c r="F212" s="257" t="s">
        <v>162</v>
      </c>
      <c r="G212" s="255"/>
      <c r="H212" s="258">
        <v>3.5299999999999998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147</v>
      </c>
      <c r="AU212" s="264" t="s">
        <v>85</v>
      </c>
      <c r="AV212" s="15" t="s">
        <v>137</v>
      </c>
      <c r="AW212" s="15" t="s">
        <v>31</v>
      </c>
      <c r="AX212" s="15" t="s">
        <v>83</v>
      </c>
      <c r="AY212" s="264" t="s">
        <v>131</v>
      </c>
    </row>
    <row r="213" s="2" customFormat="1" ht="24.15" customHeight="1">
      <c r="A213" s="38"/>
      <c r="B213" s="39"/>
      <c r="C213" s="265" t="s">
        <v>269</v>
      </c>
      <c r="D213" s="265" t="s">
        <v>193</v>
      </c>
      <c r="E213" s="266" t="s">
        <v>791</v>
      </c>
      <c r="F213" s="267" t="s">
        <v>792</v>
      </c>
      <c r="G213" s="268" t="s">
        <v>232</v>
      </c>
      <c r="H213" s="269">
        <v>3820</v>
      </c>
      <c r="I213" s="270"/>
      <c r="J213" s="269">
        <f>ROUND(I213*H213,2)</f>
        <v>0</v>
      </c>
      <c r="K213" s="271"/>
      <c r="L213" s="272"/>
      <c r="M213" s="273" t="s">
        <v>1</v>
      </c>
      <c r="N213" s="274" t="s">
        <v>40</v>
      </c>
      <c r="O213" s="91"/>
      <c r="P213" s="228">
        <f>O213*H213</f>
        <v>0</v>
      </c>
      <c r="Q213" s="228">
        <v>0.001</v>
      </c>
      <c r="R213" s="228">
        <f>Q213*H213</f>
        <v>3.8200000000000003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177</v>
      </c>
      <c r="AT213" s="230" t="s">
        <v>193</v>
      </c>
      <c r="AU213" s="230" t="s">
        <v>85</v>
      </c>
      <c r="AY213" s="17" t="s">
        <v>131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83</v>
      </c>
      <c r="BK213" s="231">
        <f>ROUND(I213*H213,2)</f>
        <v>0</v>
      </c>
      <c r="BL213" s="17" t="s">
        <v>137</v>
      </c>
      <c r="BM213" s="230" t="s">
        <v>793</v>
      </c>
    </row>
    <row r="214" s="14" customFormat="1">
      <c r="A214" s="14"/>
      <c r="B214" s="243"/>
      <c r="C214" s="244"/>
      <c r="D214" s="234" t="s">
        <v>147</v>
      </c>
      <c r="E214" s="245" t="s">
        <v>1</v>
      </c>
      <c r="F214" s="246" t="s">
        <v>794</v>
      </c>
      <c r="G214" s="244"/>
      <c r="H214" s="247">
        <v>3637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147</v>
      </c>
      <c r="AU214" s="253" t="s">
        <v>85</v>
      </c>
      <c r="AV214" s="14" t="s">
        <v>85</v>
      </c>
      <c r="AW214" s="14" t="s">
        <v>31</v>
      </c>
      <c r="AX214" s="14" t="s">
        <v>75</v>
      </c>
      <c r="AY214" s="253" t="s">
        <v>131</v>
      </c>
    </row>
    <row r="215" s="13" customFormat="1">
      <c r="A215" s="13"/>
      <c r="B215" s="232"/>
      <c r="C215" s="233"/>
      <c r="D215" s="234" t="s">
        <v>147</v>
      </c>
      <c r="E215" s="235" t="s">
        <v>1</v>
      </c>
      <c r="F215" s="236" t="s">
        <v>784</v>
      </c>
      <c r="G215" s="233"/>
      <c r="H215" s="235" t="s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147</v>
      </c>
      <c r="AU215" s="242" t="s">
        <v>85</v>
      </c>
      <c r="AV215" s="13" t="s">
        <v>83</v>
      </c>
      <c r="AW215" s="13" t="s">
        <v>31</v>
      </c>
      <c r="AX215" s="13" t="s">
        <v>75</v>
      </c>
      <c r="AY215" s="242" t="s">
        <v>131</v>
      </c>
    </row>
    <row r="216" s="14" customFormat="1">
      <c r="A216" s="14"/>
      <c r="B216" s="243"/>
      <c r="C216" s="244"/>
      <c r="D216" s="234" t="s">
        <v>147</v>
      </c>
      <c r="E216" s="245" t="s">
        <v>1</v>
      </c>
      <c r="F216" s="246" t="s">
        <v>795</v>
      </c>
      <c r="G216" s="244"/>
      <c r="H216" s="247">
        <v>183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147</v>
      </c>
      <c r="AU216" s="253" t="s">
        <v>85</v>
      </c>
      <c r="AV216" s="14" t="s">
        <v>85</v>
      </c>
      <c r="AW216" s="14" t="s">
        <v>31</v>
      </c>
      <c r="AX216" s="14" t="s">
        <v>75</v>
      </c>
      <c r="AY216" s="253" t="s">
        <v>131</v>
      </c>
    </row>
    <row r="217" s="15" customFormat="1">
      <c r="A217" s="15"/>
      <c r="B217" s="254"/>
      <c r="C217" s="255"/>
      <c r="D217" s="234" t="s">
        <v>147</v>
      </c>
      <c r="E217" s="256" t="s">
        <v>1</v>
      </c>
      <c r="F217" s="257" t="s">
        <v>162</v>
      </c>
      <c r="G217" s="255"/>
      <c r="H217" s="258">
        <v>3820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4" t="s">
        <v>147</v>
      </c>
      <c r="AU217" s="264" t="s">
        <v>85</v>
      </c>
      <c r="AV217" s="15" t="s">
        <v>137</v>
      </c>
      <c r="AW217" s="15" t="s">
        <v>31</v>
      </c>
      <c r="AX217" s="15" t="s">
        <v>83</v>
      </c>
      <c r="AY217" s="264" t="s">
        <v>131</v>
      </c>
    </row>
    <row r="218" s="2" customFormat="1" ht="24.15" customHeight="1">
      <c r="A218" s="38"/>
      <c r="B218" s="39"/>
      <c r="C218" s="219" t="s">
        <v>275</v>
      </c>
      <c r="D218" s="219" t="s">
        <v>133</v>
      </c>
      <c r="E218" s="220" t="s">
        <v>796</v>
      </c>
      <c r="F218" s="221" t="s">
        <v>797</v>
      </c>
      <c r="G218" s="222" t="s">
        <v>180</v>
      </c>
      <c r="H218" s="223">
        <v>0.84999999999999998</v>
      </c>
      <c r="I218" s="224"/>
      <c r="J218" s="223">
        <f>ROUND(I218*H218,2)</f>
        <v>0</v>
      </c>
      <c r="K218" s="225"/>
      <c r="L218" s="44"/>
      <c r="M218" s="226" t="s">
        <v>1</v>
      </c>
      <c r="N218" s="227" t="s">
        <v>40</v>
      </c>
      <c r="O218" s="91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137</v>
      </c>
      <c r="AT218" s="230" t="s">
        <v>133</v>
      </c>
      <c r="AU218" s="230" t="s">
        <v>85</v>
      </c>
      <c r="AY218" s="17" t="s">
        <v>131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83</v>
      </c>
      <c r="BK218" s="231">
        <f>ROUND(I218*H218,2)</f>
        <v>0</v>
      </c>
      <c r="BL218" s="17" t="s">
        <v>137</v>
      </c>
      <c r="BM218" s="230" t="s">
        <v>798</v>
      </c>
    </row>
    <row r="219" s="14" customFormat="1">
      <c r="A219" s="14"/>
      <c r="B219" s="243"/>
      <c r="C219" s="244"/>
      <c r="D219" s="234" t="s">
        <v>147</v>
      </c>
      <c r="E219" s="245" t="s">
        <v>1</v>
      </c>
      <c r="F219" s="246" t="s">
        <v>799</v>
      </c>
      <c r="G219" s="244"/>
      <c r="H219" s="247">
        <v>0.84999999999999998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147</v>
      </c>
      <c r="AU219" s="253" t="s">
        <v>85</v>
      </c>
      <c r="AV219" s="14" t="s">
        <v>85</v>
      </c>
      <c r="AW219" s="14" t="s">
        <v>31</v>
      </c>
      <c r="AX219" s="14" t="s">
        <v>75</v>
      </c>
      <c r="AY219" s="253" t="s">
        <v>131</v>
      </c>
    </row>
    <row r="220" s="15" customFormat="1">
      <c r="A220" s="15"/>
      <c r="B220" s="254"/>
      <c r="C220" s="255"/>
      <c r="D220" s="234" t="s">
        <v>147</v>
      </c>
      <c r="E220" s="256" t="s">
        <v>1</v>
      </c>
      <c r="F220" s="257" t="s">
        <v>162</v>
      </c>
      <c r="G220" s="255"/>
      <c r="H220" s="258">
        <v>0.84999999999999998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4" t="s">
        <v>147</v>
      </c>
      <c r="AU220" s="264" t="s">
        <v>85</v>
      </c>
      <c r="AV220" s="15" t="s">
        <v>137</v>
      </c>
      <c r="AW220" s="15" t="s">
        <v>31</v>
      </c>
      <c r="AX220" s="15" t="s">
        <v>83</v>
      </c>
      <c r="AY220" s="264" t="s">
        <v>131</v>
      </c>
    </row>
    <row r="221" s="2" customFormat="1" ht="24.15" customHeight="1">
      <c r="A221" s="38"/>
      <c r="B221" s="39"/>
      <c r="C221" s="265" t="s">
        <v>282</v>
      </c>
      <c r="D221" s="265" t="s">
        <v>193</v>
      </c>
      <c r="E221" s="266" t="s">
        <v>800</v>
      </c>
      <c r="F221" s="267" t="s">
        <v>801</v>
      </c>
      <c r="G221" s="268" t="s">
        <v>201</v>
      </c>
      <c r="H221" s="269">
        <v>17</v>
      </c>
      <c r="I221" s="270"/>
      <c r="J221" s="269">
        <f>ROUND(I221*H221,2)</f>
        <v>0</v>
      </c>
      <c r="K221" s="271"/>
      <c r="L221" s="272"/>
      <c r="M221" s="273" t="s">
        <v>1</v>
      </c>
      <c r="N221" s="274" t="s">
        <v>40</v>
      </c>
      <c r="O221" s="91"/>
      <c r="P221" s="228">
        <f>O221*H221</f>
        <v>0</v>
      </c>
      <c r="Q221" s="228">
        <v>0.050000000000000003</v>
      </c>
      <c r="R221" s="228">
        <f>Q221*H221</f>
        <v>0.85000000000000009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177</v>
      </c>
      <c r="AT221" s="230" t="s">
        <v>193</v>
      </c>
      <c r="AU221" s="230" t="s">
        <v>85</v>
      </c>
      <c r="AY221" s="17" t="s">
        <v>131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83</v>
      </c>
      <c r="BK221" s="231">
        <f>ROUND(I221*H221,2)</f>
        <v>0</v>
      </c>
      <c r="BL221" s="17" t="s">
        <v>137</v>
      </c>
      <c r="BM221" s="230" t="s">
        <v>802</v>
      </c>
    </row>
    <row r="222" s="14" customFormat="1">
      <c r="A222" s="14"/>
      <c r="B222" s="243"/>
      <c r="C222" s="244"/>
      <c r="D222" s="234" t="s">
        <v>147</v>
      </c>
      <c r="E222" s="245" t="s">
        <v>1</v>
      </c>
      <c r="F222" s="246" t="s">
        <v>803</v>
      </c>
      <c r="G222" s="244"/>
      <c r="H222" s="247">
        <v>16.969999999999999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147</v>
      </c>
      <c r="AU222" s="253" t="s">
        <v>85</v>
      </c>
      <c r="AV222" s="14" t="s">
        <v>85</v>
      </c>
      <c r="AW222" s="14" t="s">
        <v>31</v>
      </c>
      <c r="AX222" s="14" t="s">
        <v>75</v>
      </c>
      <c r="AY222" s="253" t="s">
        <v>131</v>
      </c>
    </row>
    <row r="223" s="14" customFormat="1">
      <c r="A223" s="14"/>
      <c r="B223" s="243"/>
      <c r="C223" s="244"/>
      <c r="D223" s="234" t="s">
        <v>147</v>
      </c>
      <c r="E223" s="245" t="s">
        <v>1</v>
      </c>
      <c r="F223" s="246" t="s">
        <v>804</v>
      </c>
      <c r="G223" s="244"/>
      <c r="H223" s="247">
        <v>0.029999999999999999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147</v>
      </c>
      <c r="AU223" s="253" t="s">
        <v>85</v>
      </c>
      <c r="AV223" s="14" t="s">
        <v>85</v>
      </c>
      <c r="AW223" s="14" t="s">
        <v>31</v>
      </c>
      <c r="AX223" s="14" t="s">
        <v>75</v>
      </c>
      <c r="AY223" s="253" t="s">
        <v>131</v>
      </c>
    </row>
    <row r="224" s="15" customFormat="1">
      <c r="A224" s="15"/>
      <c r="B224" s="254"/>
      <c r="C224" s="255"/>
      <c r="D224" s="234" t="s">
        <v>147</v>
      </c>
      <c r="E224" s="256" t="s">
        <v>1</v>
      </c>
      <c r="F224" s="257" t="s">
        <v>162</v>
      </c>
      <c r="G224" s="255"/>
      <c r="H224" s="258">
        <v>17</v>
      </c>
      <c r="I224" s="259"/>
      <c r="J224" s="255"/>
      <c r="K224" s="255"/>
      <c r="L224" s="260"/>
      <c r="M224" s="261"/>
      <c r="N224" s="262"/>
      <c r="O224" s="262"/>
      <c r="P224" s="262"/>
      <c r="Q224" s="262"/>
      <c r="R224" s="262"/>
      <c r="S224" s="262"/>
      <c r="T224" s="26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4" t="s">
        <v>147</v>
      </c>
      <c r="AU224" s="264" t="s">
        <v>85</v>
      </c>
      <c r="AV224" s="15" t="s">
        <v>137</v>
      </c>
      <c r="AW224" s="15" t="s">
        <v>31</v>
      </c>
      <c r="AX224" s="15" t="s">
        <v>83</v>
      </c>
      <c r="AY224" s="264" t="s">
        <v>131</v>
      </c>
    </row>
    <row r="225" s="2" customFormat="1" ht="24.15" customHeight="1">
      <c r="A225" s="38"/>
      <c r="B225" s="39"/>
      <c r="C225" s="265" t="s">
        <v>286</v>
      </c>
      <c r="D225" s="265" t="s">
        <v>193</v>
      </c>
      <c r="E225" s="266" t="s">
        <v>805</v>
      </c>
      <c r="F225" s="267" t="s">
        <v>806</v>
      </c>
      <c r="G225" s="268" t="s">
        <v>136</v>
      </c>
      <c r="H225" s="269">
        <v>4</v>
      </c>
      <c r="I225" s="270"/>
      <c r="J225" s="269">
        <f>ROUND(I225*H225,2)</f>
        <v>0</v>
      </c>
      <c r="K225" s="271"/>
      <c r="L225" s="272"/>
      <c r="M225" s="273" t="s">
        <v>1</v>
      </c>
      <c r="N225" s="274" t="s">
        <v>40</v>
      </c>
      <c r="O225" s="91"/>
      <c r="P225" s="228">
        <f>O225*H225</f>
        <v>0</v>
      </c>
      <c r="Q225" s="228">
        <v>0.001</v>
      </c>
      <c r="R225" s="228">
        <f>Q225*H225</f>
        <v>0.0040000000000000001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177</v>
      </c>
      <c r="AT225" s="230" t="s">
        <v>193</v>
      </c>
      <c r="AU225" s="230" t="s">
        <v>85</v>
      </c>
      <c r="AY225" s="17" t="s">
        <v>131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83</v>
      </c>
      <c r="BK225" s="231">
        <f>ROUND(I225*H225,2)</f>
        <v>0</v>
      </c>
      <c r="BL225" s="17" t="s">
        <v>137</v>
      </c>
      <c r="BM225" s="230" t="s">
        <v>807</v>
      </c>
    </row>
    <row r="226" s="2" customFormat="1" ht="16.5" customHeight="1">
      <c r="A226" s="38"/>
      <c r="B226" s="39"/>
      <c r="C226" s="219" t="s">
        <v>291</v>
      </c>
      <c r="D226" s="219" t="s">
        <v>133</v>
      </c>
      <c r="E226" s="220" t="s">
        <v>808</v>
      </c>
      <c r="F226" s="221" t="s">
        <v>809</v>
      </c>
      <c r="G226" s="222" t="s">
        <v>145</v>
      </c>
      <c r="H226" s="223">
        <v>1</v>
      </c>
      <c r="I226" s="224"/>
      <c r="J226" s="223">
        <f>ROUND(I226*H226,2)</f>
        <v>0</v>
      </c>
      <c r="K226" s="225"/>
      <c r="L226" s="44"/>
      <c r="M226" s="226" t="s">
        <v>1</v>
      </c>
      <c r="N226" s="227" t="s">
        <v>40</v>
      </c>
      <c r="O226" s="91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137</v>
      </c>
      <c r="AT226" s="230" t="s">
        <v>133</v>
      </c>
      <c r="AU226" s="230" t="s">
        <v>85</v>
      </c>
      <c r="AY226" s="17" t="s">
        <v>131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83</v>
      </c>
      <c r="BK226" s="231">
        <f>ROUND(I226*H226,2)</f>
        <v>0</v>
      </c>
      <c r="BL226" s="17" t="s">
        <v>137</v>
      </c>
      <c r="BM226" s="230" t="s">
        <v>810</v>
      </c>
    </row>
    <row r="227" s="12" customFormat="1" ht="22.8" customHeight="1">
      <c r="A227" s="12"/>
      <c r="B227" s="203"/>
      <c r="C227" s="204"/>
      <c r="D227" s="205" t="s">
        <v>74</v>
      </c>
      <c r="E227" s="217" t="s">
        <v>466</v>
      </c>
      <c r="F227" s="217" t="s">
        <v>467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P228</f>
        <v>0</v>
      </c>
      <c r="Q227" s="211"/>
      <c r="R227" s="212">
        <f>R228</f>
        <v>0</v>
      </c>
      <c r="S227" s="211"/>
      <c r="T227" s="21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83</v>
      </c>
      <c r="AT227" s="215" t="s">
        <v>74</v>
      </c>
      <c r="AU227" s="215" t="s">
        <v>83</v>
      </c>
      <c r="AY227" s="214" t="s">
        <v>131</v>
      </c>
      <c r="BK227" s="216">
        <f>BK228</f>
        <v>0</v>
      </c>
    </row>
    <row r="228" s="2" customFormat="1" ht="24.15" customHeight="1">
      <c r="A228" s="38"/>
      <c r="B228" s="39"/>
      <c r="C228" s="219" t="s">
        <v>297</v>
      </c>
      <c r="D228" s="219" t="s">
        <v>133</v>
      </c>
      <c r="E228" s="220" t="s">
        <v>811</v>
      </c>
      <c r="F228" s="221" t="s">
        <v>812</v>
      </c>
      <c r="G228" s="222" t="s">
        <v>180</v>
      </c>
      <c r="H228" s="223">
        <v>97.920000000000002</v>
      </c>
      <c r="I228" s="224"/>
      <c r="J228" s="223">
        <f>ROUND(I228*H228,2)</f>
        <v>0</v>
      </c>
      <c r="K228" s="225"/>
      <c r="L228" s="44"/>
      <c r="M228" s="286" t="s">
        <v>1</v>
      </c>
      <c r="N228" s="287" t="s">
        <v>40</v>
      </c>
      <c r="O228" s="284"/>
      <c r="P228" s="288">
        <f>O228*H228</f>
        <v>0</v>
      </c>
      <c r="Q228" s="288">
        <v>0</v>
      </c>
      <c r="R228" s="288">
        <f>Q228*H228</f>
        <v>0</v>
      </c>
      <c r="S228" s="288">
        <v>0</v>
      </c>
      <c r="T228" s="28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137</v>
      </c>
      <c r="AT228" s="230" t="s">
        <v>133</v>
      </c>
      <c r="AU228" s="230" t="s">
        <v>85</v>
      </c>
      <c r="AY228" s="17" t="s">
        <v>131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83</v>
      </c>
      <c r="BK228" s="231">
        <f>ROUND(I228*H228,2)</f>
        <v>0</v>
      </c>
      <c r="BL228" s="17" t="s">
        <v>137</v>
      </c>
      <c r="BM228" s="230" t="s">
        <v>813</v>
      </c>
    </row>
    <row r="229" s="2" customFormat="1" ht="6.96" customHeight="1">
      <c r="A229" s="38"/>
      <c r="B229" s="66"/>
      <c r="C229" s="67"/>
      <c r="D229" s="67"/>
      <c r="E229" s="67"/>
      <c r="F229" s="67"/>
      <c r="G229" s="67"/>
      <c r="H229" s="67"/>
      <c r="I229" s="67"/>
      <c r="J229" s="67"/>
      <c r="K229" s="67"/>
      <c r="L229" s="44"/>
      <c r="M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</row>
  </sheetData>
  <sheetProtection sheet="1" autoFilter="0" formatColumns="0" formatRows="0" objects="1" scenarios="1" spinCount="100000" saltValue="SeqbzULv8HvToeIuvMupXdhzi0hSjLXYvjY0b7/1xE5bQmjVt9lGj5WfjMGe3EIbOIQGv4fLsCTl0ew/zv4mzQ==" hashValue="xaO/ihigsLgo6H8gLKGe8QN4k+xPAGFm7dYmrDoyNVhNzW62nT6XZXSiOVxV0GJRk6gnzHLx3904fI1qEx8Jhg==" algorithmName="SHA-512" password="CC35"/>
  <autoFilter ref="C121:K22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16.5" customHeight="1">
      <c r="B7" s="20"/>
      <c r="E7" s="141" t="str">
        <f>'Rekapitulace stavby'!K6</f>
        <v>Chodník Skláře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16. 9. 2025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684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685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Neubauerová Soňa, SK-Projekt Ostrov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ROUND((SUM(BE117:BE132)),  2)</f>
        <v>0</v>
      </c>
      <c r="G33" s="38"/>
      <c r="H33" s="38"/>
      <c r="I33" s="155">
        <v>0.20999999999999999</v>
      </c>
      <c r="J33" s="154">
        <f>ROUND(((SUM(BE117:BE132))*I33),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ROUND((SUM(BF117:BF132)),  2)</f>
        <v>0</v>
      </c>
      <c r="G34" s="38"/>
      <c r="H34" s="38"/>
      <c r="I34" s="155">
        <v>0.12</v>
      </c>
      <c r="J34" s="154">
        <f>ROUND(((SUM(BF117:BF132))*I34),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ROUND((SUM(BG117:BG132)),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ROUND((SUM(BH117:BH132)),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ROUND((SUM(BI117:BI132)),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Chodník Skláře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16. 9. 2025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23</v>
      </c>
      <c r="D91" s="40"/>
      <c r="E91" s="40"/>
      <c r="F91" s="27" t="str">
        <f>E15</f>
        <v xml:space="preserve">Město  M.Lázně</v>
      </c>
      <c r="G91" s="40"/>
      <c r="H91" s="40"/>
      <c r="I91" s="32" t="s">
        <v>29</v>
      </c>
      <c r="J91" s="36" t="str">
        <f>E21</f>
        <v>DPT projekty Ostrov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815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116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74" t="str">
        <f>E7</f>
        <v>Chodník Skláře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96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04 - Vedlejší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40"/>
      <c r="E111" s="40"/>
      <c r="F111" s="27" t="str">
        <f>F12</f>
        <v xml:space="preserve"> </v>
      </c>
      <c r="G111" s="40"/>
      <c r="H111" s="40"/>
      <c r="I111" s="32" t="s">
        <v>21</v>
      </c>
      <c r="J111" s="79" t="str">
        <f>IF(J12="","",J12)</f>
        <v>16. 9. 2025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23</v>
      </c>
      <c r="D113" s="40"/>
      <c r="E113" s="40"/>
      <c r="F113" s="27" t="str">
        <f>E15</f>
        <v xml:space="preserve">Město  M.Lázně</v>
      </c>
      <c r="G113" s="40"/>
      <c r="H113" s="40"/>
      <c r="I113" s="32" t="s">
        <v>29</v>
      </c>
      <c r="J113" s="36" t="str">
        <f>E21</f>
        <v>DPT projekty Ostrov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27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Neubauerová Soňa, SK-Projekt Ostrov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117</v>
      </c>
      <c r="D116" s="194" t="s">
        <v>60</v>
      </c>
      <c r="E116" s="194" t="s">
        <v>56</v>
      </c>
      <c r="F116" s="194" t="s">
        <v>57</v>
      </c>
      <c r="G116" s="194" t="s">
        <v>118</v>
      </c>
      <c r="H116" s="194" t="s">
        <v>119</v>
      </c>
      <c r="I116" s="194" t="s">
        <v>120</v>
      </c>
      <c r="J116" s="195" t="s">
        <v>100</v>
      </c>
      <c r="K116" s="196" t="s">
        <v>121</v>
      </c>
      <c r="L116" s="197"/>
      <c r="M116" s="100" t="s">
        <v>1</v>
      </c>
      <c r="N116" s="101" t="s">
        <v>39</v>
      </c>
      <c r="O116" s="101" t="s">
        <v>122</v>
      </c>
      <c r="P116" s="101" t="s">
        <v>123</v>
      </c>
      <c r="Q116" s="101" t="s">
        <v>124</v>
      </c>
      <c r="R116" s="101" t="s">
        <v>125</v>
      </c>
      <c r="S116" s="101" t="s">
        <v>126</v>
      </c>
      <c r="T116" s="102" t="s">
        <v>127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128</v>
      </c>
      <c r="D117" s="40"/>
      <c r="E117" s="40"/>
      <c r="F117" s="40"/>
      <c r="G117" s="40"/>
      <c r="H117" s="40"/>
      <c r="I117" s="40"/>
      <c r="J117" s="198">
        <f>BK117</f>
        <v>0</v>
      </c>
      <c r="K117" s="40"/>
      <c r="L117" s="44"/>
      <c r="M117" s="103"/>
      <c r="N117" s="199"/>
      <c r="O117" s="104"/>
      <c r="P117" s="200">
        <f>P118</f>
        <v>0</v>
      </c>
      <c r="Q117" s="104"/>
      <c r="R117" s="200">
        <f>R118</f>
        <v>0</v>
      </c>
      <c r="S117" s="104"/>
      <c r="T117" s="201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102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74</v>
      </c>
      <c r="E118" s="206" t="s">
        <v>816</v>
      </c>
      <c r="F118" s="206" t="s">
        <v>817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SUM(P119:P132)</f>
        <v>0</v>
      </c>
      <c r="Q118" s="211"/>
      <c r="R118" s="212">
        <f>SUM(R119:R132)</f>
        <v>0</v>
      </c>
      <c r="S118" s="211"/>
      <c r="T118" s="213">
        <f>SUM(T119:T132)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163</v>
      </c>
      <c r="AT118" s="215" t="s">
        <v>74</v>
      </c>
      <c r="AU118" s="215" t="s">
        <v>75</v>
      </c>
      <c r="AY118" s="214" t="s">
        <v>131</v>
      </c>
      <c r="BK118" s="216">
        <f>SUM(BK119:BK132)</f>
        <v>0</v>
      </c>
    </row>
    <row r="119" s="2" customFormat="1" ht="24.15" customHeight="1">
      <c r="A119" s="38"/>
      <c r="B119" s="39"/>
      <c r="C119" s="219" t="s">
        <v>83</v>
      </c>
      <c r="D119" s="219" t="s">
        <v>133</v>
      </c>
      <c r="E119" s="220" t="s">
        <v>818</v>
      </c>
      <c r="F119" s="221" t="s">
        <v>819</v>
      </c>
      <c r="G119" s="222" t="s">
        <v>145</v>
      </c>
      <c r="H119" s="223">
        <v>1</v>
      </c>
      <c r="I119" s="224"/>
      <c r="J119" s="223">
        <f>ROUND(I119*H119,2)</f>
        <v>0</v>
      </c>
      <c r="K119" s="225"/>
      <c r="L119" s="44"/>
      <c r="M119" s="226" t="s">
        <v>1</v>
      </c>
      <c r="N119" s="227" t="s">
        <v>40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137</v>
      </c>
      <c r="AT119" s="230" t="s">
        <v>133</v>
      </c>
      <c r="AU119" s="230" t="s">
        <v>83</v>
      </c>
      <c r="AY119" s="17" t="s">
        <v>131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83</v>
      </c>
      <c r="BK119" s="231">
        <f>ROUND(I119*H119,2)</f>
        <v>0</v>
      </c>
      <c r="BL119" s="17" t="s">
        <v>137</v>
      </c>
      <c r="BM119" s="230" t="s">
        <v>820</v>
      </c>
    </row>
    <row r="120" s="2" customFormat="1" ht="21.75" customHeight="1">
      <c r="A120" s="38"/>
      <c r="B120" s="39"/>
      <c r="C120" s="219" t="s">
        <v>85</v>
      </c>
      <c r="D120" s="219" t="s">
        <v>133</v>
      </c>
      <c r="E120" s="220" t="s">
        <v>821</v>
      </c>
      <c r="F120" s="221" t="s">
        <v>822</v>
      </c>
      <c r="G120" s="222" t="s">
        <v>145</v>
      </c>
      <c r="H120" s="223">
        <v>1</v>
      </c>
      <c r="I120" s="224"/>
      <c r="J120" s="223">
        <f>ROUND(I120*H120,2)</f>
        <v>0</v>
      </c>
      <c r="K120" s="225"/>
      <c r="L120" s="44"/>
      <c r="M120" s="226" t="s">
        <v>1</v>
      </c>
      <c r="N120" s="227" t="s">
        <v>40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823</v>
      </c>
      <c r="AT120" s="230" t="s">
        <v>133</v>
      </c>
      <c r="AU120" s="230" t="s">
        <v>83</v>
      </c>
      <c r="AY120" s="17" t="s">
        <v>131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83</v>
      </c>
      <c r="BK120" s="231">
        <f>ROUND(I120*H120,2)</f>
        <v>0</v>
      </c>
      <c r="BL120" s="17" t="s">
        <v>823</v>
      </c>
      <c r="BM120" s="230" t="s">
        <v>824</v>
      </c>
    </row>
    <row r="121" s="2" customFormat="1" ht="16.5" customHeight="1">
      <c r="A121" s="38"/>
      <c r="B121" s="39"/>
      <c r="C121" s="219" t="s">
        <v>142</v>
      </c>
      <c r="D121" s="219" t="s">
        <v>133</v>
      </c>
      <c r="E121" s="220" t="s">
        <v>825</v>
      </c>
      <c r="F121" s="221" t="s">
        <v>826</v>
      </c>
      <c r="G121" s="222" t="s">
        <v>145</v>
      </c>
      <c r="H121" s="223">
        <v>1</v>
      </c>
      <c r="I121" s="224"/>
      <c r="J121" s="223">
        <f>ROUND(I121*H121,2)</f>
        <v>0</v>
      </c>
      <c r="K121" s="225"/>
      <c r="L121" s="44"/>
      <c r="M121" s="226" t="s">
        <v>1</v>
      </c>
      <c r="N121" s="227" t="s">
        <v>40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823</v>
      </c>
      <c r="AT121" s="230" t="s">
        <v>133</v>
      </c>
      <c r="AU121" s="230" t="s">
        <v>83</v>
      </c>
      <c r="AY121" s="17" t="s">
        <v>131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83</v>
      </c>
      <c r="BK121" s="231">
        <f>ROUND(I121*H121,2)</f>
        <v>0</v>
      </c>
      <c r="BL121" s="17" t="s">
        <v>823</v>
      </c>
      <c r="BM121" s="230" t="s">
        <v>827</v>
      </c>
    </row>
    <row r="122" s="2" customFormat="1" ht="16.5" customHeight="1">
      <c r="A122" s="38"/>
      <c r="B122" s="39"/>
      <c r="C122" s="219" t="s">
        <v>137</v>
      </c>
      <c r="D122" s="219" t="s">
        <v>133</v>
      </c>
      <c r="E122" s="220" t="s">
        <v>828</v>
      </c>
      <c r="F122" s="221" t="s">
        <v>829</v>
      </c>
      <c r="G122" s="222" t="s">
        <v>145</v>
      </c>
      <c r="H122" s="223">
        <v>1</v>
      </c>
      <c r="I122" s="224"/>
      <c r="J122" s="223">
        <f>ROUND(I122*H122,2)</f>
        <v>0</v>
      </c>
      <c r="K122" s="225"/>
      <c r="L122" s="44"/>
      <c r="M122" s="226" t="s">
        <v>1</v>
      </c>
      <c r="N122" s="227" t="s">
        <v>40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823</v>
      </c>
      <c r="AT122" s="230" t="s">
        <v>133</v>
      </c>
      <c r="AU122" s="230" t="s">
        <v>83</v>
      </c>
      <c r="AY122" s="17" t="s">
        <v>131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83</v>
      </c>
      <c r="BK122" s="231">
        <f>ROUND(I122*H122,2)</f>
        <v>0</v>
      </c>
      <c r="BL122" s="17" t="s">
        <v>823</v>
      </c>
      <c r="BM122" s="230" t="s">
        <v>830</v>
      </c>
    </row>
    <row r="123" s="2" customFormat="1">
      <c r="A123" s="38"/>
      <c r="B123" s="39"/>
      <c r="C123" s="40"/>
      <c r="D123" s="234" t="s">
        <v>329</v>
      </c>
      <c r="E123" s="40"/>
      <c r="F123" s="275" t="s">
        <v>330</v>
      </c>
      <c r="G123" s="40"/>
      <c r="H123" s="40"/>
      <c r="I123" s="276"/>
      <c r="J123" s="40"/>
      <c r="K123" s="40"/>
      <c r="L123" s="44"/>
      <c r="M123" s="277"/>
      <c r="N123" s="278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329</v>
      </c>
      <c r="AU123" s="17" t="s">
        <v>83</v>
      </c>
    </row>
    <row r="124" s="2" customFormat="1" ht="16.5" customHeight="1">
      <c r="A124" s="38"/>
      <c r="B124" s="39"/>
      <c r="C124" s="219" t="s">
        <v>163</v>
      </c>
      <c r="D124" s="219" t="s">
        <v>133</v>
      </c>
      <c r="E124" s="220" t="s">
        <v>831</v>
      </c>
      <c r="F124" s="221" t="s">
        <v>832</v>
      </c>
      <c r="G124" s="222" t="s">
        <v>145</v>
      </c>
      <c r="H124" s="223">
        <v>1</v>
      </c>
      <c r="I124" s="224"/>
      <c r="J124" s="223">
        <f>ROUND(I124*H124,2)</f>
        <v>0</v>
      </c>
      <c r="K124" s="225"/>
      <c r="L124" s="44"/>
      <c r="M124" s="226" t="s">
        <v>1</v>
      </c>
      <c r="N124" s="227" t="s">
        <v>40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823</v>
      </c>
      <c r="AT124" s="230" t="s">
        <v>133</v>
      </c>
      <c r="AU124" s="230" t="s">
        <v>83</v>
      </c>
      <c r="AY124" s="17" t="s">
        <v>131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83</v>
      </c>
      <c r="BK124" s="231">
        <f>ROUND(I124*H124,2)</f>
        <v>0</v>
      </c>
      <c r="BL124" s="17" t="s">
        <v>823</v>
      </c>
      <c r="BM124" s="230" t="s">
        <v>833</v>
      </c>
    </row>
    <row r="125" s="2" customFormat="1">
      <c r="A125" s="38"/>
      <c r="B125" s="39"/>
      <c r="C125" s="40"/>
      <c r="D125" s="234" t="s">
        <v>329</v>
      </c>
      <c r="E125" s="40"/>
      <c r="F125" s="275" t="s">
        <v>834</v>
      </c>
      <c r="G125" s="40"/>
      <c r="H125" s="40"/>
      <c r="I125" s="276"/>
      <c r="J125" s="40"/>
      <c r="K125" s="40"/>
      <c r="L125" s="44"/>
      <c r="M125" s="277"/>
      <c r="N125" s="278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329</v>
      </c>
      <c r="AU125" s="17" t="s">
        <v>83</v>
      </c>
    </row>
    <row r="126" s="2" customFormat="1" ht="37.8" customHeight="1">
      <c r="A126" s="38"/>
      <c r="B126" s="39"/>
      <c r="C126" s="219" t="s">
        <v>167</v>
      </c>
      <c r="D126" s="219" t="s">
        <v>133</v>
      </c>
      <c r="E126" s="220" t="s">
        <v>835</v>
      </c>
      <c r="F126" s="221" t="s">
        <v>836</v>
      </c>
      <c r="G126" s="222" t="s">
        <v>145</v>
      </c>
      <c r="H126" s="223">
        <v>1</v>
      </c>
      <c r="I126" s="224"/>
      <c r="J126" s="223">
        <f>ROUND(I126*H126,2)</f>
        <v>0</v>
      </c>
      <c r="K126" s="225"/>
      <c r="L126" s="44"/>
      <c r="M126" s="226" t="s">
        <v>1</v>
      </c>
      <c r="N126" s="227" t="s">
        <v>40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823</v>
      </c>
      <c r="AT126" s="230" t="s">
        <v>133</v>
      </c>
      <c r="AU126" s="230" t="s">
        <v>83</v>
      </c>
      <c r="AY126" s="17" t="s">
        <v>131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83</v>
      </c>
      <c r="BK126" s="231">
        <f>ROUND(I126*H126,2)</f>
        <v>0</v>
      </c>
      <c r="BL126" s="17" t="s">
        <v>823</v>
      </c>
      <c r="BM126" s="230" t="s">
        <v>837</v>
      </c>
    </row>
    <row r="127" s="2" customFormat="1" ht="24.15" customHeight="1">
      <c r="A127" s="38"/>
      <c r="B127" s="39"/>
      <c r="C127" s="219" t="s">
        <v>173</v>
      </c>
      <c r="D127" s="219" t="s">
        <v>133</v>
      </c>
      <c r="E127" s="220" t="s">
        <v>838</v>
      </c>
      <c r="F127" s="221" t="s">
        <v>839</v>
      </c>
      <c r="G127" s="222" t="s">
        <v>145</v>
      </c>
      <c r="H127" s="223">
        <v>1</v>
      </c>
      <c r="I127" s="224"/>
      <c r="J127" s="223">
        <f>ROUND(I127*H127,2)</f>
        <v>0</v>
      </c>
      <c r="K127" s="225"/>
      <c r="L127" s="44"/>
      <c r="M127" s="226" t="s">
        <v>1</v>
      </c>
      <c r="N127" s="227" t="s">
        <v>40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823</v>
      </c>
      <c r="AT127" s="230" t="s">
        <v>133</v>
      </c>
      <c r="AU127" s="230" t="s">
        <v>83</v>
      </c>
      <c r="AY127" s="17" t="s">
        <v>131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83</v>
      </c>
      <c r="BK127" s="231">
        <f>ROUND(I127*H127,2)</f>
        <v>0</v>
      </c>
      <c r="BL127" s="17" t="s">
        <v>823</v>
      </c>
      <c r="BM127" s="230" t="s">
        <v>840</v>
      </c>
    </row>
    <row r="128" s="2" customFormat="1">
      <c r="A128" s="38"/>
      <c r="B128" s="39"/>
      <c r="C128" s="40"/>
      <c r="D128" s="234" t="s">
        <v>329</v>
      </c>
      <c r="E128" s="40"/>
      <c r="F128" s="275" t="s">
        <v>330</v>
      </c>
      <c r="G128" s="40"/>
      <c r="H128" s="40"/>
      <c r="I128" s="276"/>
      <c r="J128" s="40"/>
      <c r="K128" s="40"/>
      <c r="L128" s="44"/>
      <c r="M128" s="277"/>
      <c r="N128" s="278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329</v>
      </c>
      <c r="AU128" s="17" t="s">
        <v>83</v>
      </c>
    </row>
    <row r="129" s="2" customFormat="1" ht="24.15" customHeight="1">
      <c r="A129" s="38"/>
      <c r="B129" s="39"/>
      <c r="C129" s="219" t="s">
        <v>177</v>
      </c>
      <c r="D129" s="219" t="s">
        <v>133</v>
      </c>
      <c r="E129" s="220" t="s">
        <v>841</v>
      </c>
      <c r="F129" s="221" t="s">
        <v>842</v>
      </c>
      <c r="G129" s="222" t="s">
        <v>145</v>
      </c>
      <c r="H129" s="223">
        <v>1</v>
      </c>
      <c r="I129" s="224"/>
      <c r="J129" s="223">
        <f>ROUND(I129*H129,2)</f>
        <v>0</v>
      </c>
      <c r="K129" s="225"/>
      <c r="L129" s="44"/>
      <c r="M129" s="226" t="s">
        <v>1</v>
      </c>
      <c r="N129" s="227" t="s">
        <v>40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823</v>
      </c>
      <c r="AT129" s="230" t="s">
        <v>133</v>
      </c>
      <c r="AU129" s="230" t="s">
        <v>83</v>
      </c>
      <c r="AY129" s="17" t="s">
        <v>131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83</v>
      </c>
      <c r="BK129" s="231">
        <f>ROUND(I129*H129,2)</f>
        <v>0</v>
      </c>
      <c r="BL129" s="17" t="s">
        <v>823</v>
      </c>
      <c r="BM129" s="230" t="s">
        <v>843</v>
      </c>
    </row>
    <row r="130" s="2" customFormat="1" ht="24.15" customHeight="1">
      <c r="A130" s="38"/>
      <c r="B130" s="39"/>
      <c r="C130" s="219" t="s">
        <v>183</v>
      </c>
      <c r="D130" s="219" t="s">
        <v>133</v>
      </c>
      <c r="E130" s="220" t="s">
        <v>844</v>
      </c>
      <c r="F130" s="221" t="s">
        <v>845</v>
      </c>
      <c r="G130" s="222" t="s">
        <v>145</v>
      </c>
      <c r="H130" s="223">
        <v>1</v>
      </c>
      <c r="I130" s="224"/>
      <c r="J130" s="223">
        <f>ROUND(I130*H130,2)</f>
        <v>0</v>
      </c>
      <c r="K130" s="225"/>
      <c r="L130" s="44"/>
      <c r="M130" s="226" t="s">
        <v>1</v>
      </c>
      <c r="N130" s="227" t="s">
        <v>40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823</v>
      </c>
      <c r="AT130" s="230" t="s">
        <v>133</v>
      </c>
      <c r="AU130" s="230" t="s">
        <v>83</v>
      </c>
      <c r="AY130" s="17" t="s">
        <v>131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83</v>
      </c>
      <c r="BK130" s="231">
        <f>ROUND(I130*H130,2)</f>
        <v>0</v>
      </c>
      <c r="BL130" s="17" t="s">
        <v>823</v>
      </c>
      <c r="BM130" s="230" t="s">
        <v>846</v>
      </c>
    </row>
    <row r="131" s="2" customFormat="1">
      <c r="A131" s="38"/>
      <c r="B131" s="39"/>
      <c r="C131" s="40"/>
      <c r="D131" s="234" t="s">
        <v>329</v>
      </c>
      <c r="E131" s="40"/>
      <c r="F131" s="275" t="s">
        <v>330</v>
      </c>
      <c r="G131" s="40"/>
      <c r="H131" s="40"/>
      <c r="I131" s="276"/>
      <c r="J131" s="40"/>
      <c r="K131" s="40"/>
      <c r="L131" s="44"/>
      <c r="M131" s="277"/>
      <c r="N131" s="27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329</v>
      </c>
      <c r="AU131" s="17" t="s">
        <v>83</v>
      </c>
    </row>
    <row r="132" s="2" customFormat="1" ht="16.5" customHeight="1">
      <c r="A132" s="38"/>
      <c r="B132" s="39"/>
      <c r="C132" s="219" t="s">
        <v>192</v>
      </c>
      <c r="D132" s="219" t="s">
        <v>133</v>
      </c>
      <c r="E132" s="220" t="s">
        <v>847</v>
      </c>
      <c r="F132" s="221" t="s">
        <v>848</v>
      </c>
      <c r="G132" s="222" t="s">
        <v>145</v>
      </c>
      <c r="H132" s="223">
        <v>1</v>
      </c>
      <c r="I132" s="224"/>
      <c r="J132" s="223">
        <f>ROUND(I132*H132,2)</f>
        <v>0</v>
      </c>
      <c r="K132" s="225"/>
      <c r="L132" s="44"/>
      <c r="M132" s="286" t="s">
        <v>1</v>
      </c>
      <c r="N132" s="287" t="s">
        <v>40</v>
      </c>
      <c r="O132" s="284"/>
      <c r="P132" s="288">
        <f>O132*H132</f>
        <v>0</v>
      </c>
      <c r="Q132" s="288">
        <v>0</v>
      </c>
      <c r="R132" s="288">
        <f>Q132*H132</f>
        <v>0</v>
      </c>
      <c r="S132" s="288">
        <v>0</v>
      </c>
      <c r="T132" s="28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823</v>
      </c>
      <c r="AT132" s="230" t="s">
        <v>133</v>
      </c>
      <c r="AU132" s="230" t="s">
        <v>83</v>
      </c>
      <c r="AY132" s="17" t="s">
        <v>131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83</v>
      </c>
      <c r="BK132" s="231">
        <f>ROUND(I132*H132,2)</f>
        <v>0</v>
      </c>
      <c r="BL132" s="17" t="s">
        <v>823</v>
      </c>
      <c r="BM132" s="230" t="s">
        <v>849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TYMUX+VG4fPJHRLnOUoFQzc8J5mcPuUB1hkRnzqheuZ4vri+xHO6bJ8kJ0o3QEUiINxltvGJPCD0ocIfVUcN/A==" hashValue="zMe6R2AxBT5rjrDyetZZbv4/aOR5ybrPa33hdwhOiSTV3NDxzZ6zLjMOVJV6/DGPgfmKsQ6rkKPYFXAjv4pfBg==" algorithmName="SHA-512" password="CC35"/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2025-09-24T12:21:50Z</dcterms:created>
  <dcterms:modified xsi:type="dcterms:W3CDTF">2025-09-24T12:21:52Z</dcterms:modified>
</cp:coreProperties>
</file>