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a - Bourací část" sheetId="2" r:id="rId2"/>
    <sheet name="b - Stavební část" sheetId="3" r:id="rId3"/>
    <sheet name="c1 - ZTI" sheetId="4" r:id="rId4"/>
    <sheet name="c2 - Elektroinstalace" sheetId="5" r:id="rId5"/>
    <sheet name="c3 - ÚT" sheetId="6" r:id="rId6"/>
    <sheet name="x - VRN" sheetId="7" r:id="rId7"/>
  </sheets>
  <definedNames>
    <definedName name="_xlnm.Print_Area" localSheetId="0">'Rekapitulace stavby'!$D$4:$AO$36,'Rekapitulace stavby'!$C$42:$AQ$62</definedName>
    <definedName name="_xlnm.Print_Titles" localSheetId="0">'Rekapitulace stavby'!$52:$52</definedName>
    <definedName name="_xlnm._FilterDatabase" localSheetId="1" hidden="1">'a - Bourací část'!$C$88:$K$189</definedName>
    <definedName name="_xlnm.Print_Area" localSheetId="1">'a - Bourací část'!$C$4:$J$39,'a - Bourací část'!$C$76:$K$189</definedName>
    <definedName name="_xlnm.Print_Titles" localSheetId="1">'a - Bourací část'!$88:$88</definedName>
    <definedName name="_xlnm._FilterDatabase" localSheetId="2" hidden="1">'b - Stavební část'!$C$96:$K$559</definedName>
    <definedName name="_xlnm.Print_Area" localSheetId="2">'b - Stavební část'!$C$4:$J$39,'b - Stavební část'!$C$84:$K$559</definedName>
    <definedName name="_xlnm.Print_Titles" localSheetId="2">'b - Stavební část'!$96:$96</definedName>
    <definedName name="_xlnm._FilterDatabase" localSheetId="3" hidden="1">'c1 - ZTI'!$C$93:$K$329</definedName>
    <definedName name="_xlnm.Print_Area" localSheetId="3">'c1 - ZTI'!$C$4:$J$41,'c1 - ZTI'!$C$79:$K$329</definedName>
    <definedName name="_xlnm.Print_Titles" localSheetId="3">'c1 - ZTI'!$93:$93</definedName>
    <definedName name="_xlnm._FilterDatabase" localSheetId="4" hidden="1">'c2 - Elektroinstalace'!$C$91:$K$213</definedName>
    <definedName name="_xlnm.Print_Area" localSheetId="4">'c2 - Elektroinstalace'!$C$4:$J$41,'c2 - Elektroinstalace'!$C$77:$K$213</definedName>
    <definedName name="_xlnm.Print_Titles" localSheetId="4">'c2 - Elektroinstalace'!$91:$91</definedName>
    <definedName name="_xlnm._FilterDatabase" localSheetId="5" hidden="1">'c3 - ÚT'!$C$89:$K$139</definedName>
    <definedName name="_xlnm.Print_Area" localSheetId="5">'c3 - ÚT'!$C$4:$J$41,'c3 - ÚT'!$C$75:$K$139</definedName>
    <definedName name="_xlnm.Print_Titles" localSheetId="5">'c3 - ÚT'!$89:$89</definedName>
    <definedName name="_xlnm._FilterDatabase" localSheetId="6" hidden="1">'x - VRN'!$C$83:$K$103</definedName>
    <definedName name="_xlnm.Print_Area" localSheetId="6">'x - VRN'!$C$4:$J$39,'x - VRN'!$C$71:$K$103</definedName>
    <definedName name="_xlnm.Print_Titles" localSheetId="6">'x - VRN'!$83:$83</definedName>
  </definedNames>
  <calcPr/>
</workbook>
</file>

<file path=xl/calcChain.xml><?xml version="1.0" encoding="utf-8"?>
<calcChain xmlns="http://schemas.openxmlformats.org/spreadsheetml/2006/main">
  <c i="7" l="1" r="J37"/>
  <c r="J36"/>
  <c i="1" r="AY61"/>
  <c i="7" r="J35"/>
  <c i="1" r="AX61"/>
  <c i="7" r="BI102"/>
  <c r="BH102"/>
  <c r="BG102"/>
  <c r="BF102"/>
  <c r="T102"/>
  <c r="T101"/>
  <c r="R102"/>
  <c r="R101"/>
  <c r="P102"/>
  <c r="P101"/>
  <c r="BI99"/>
  <c r="BH99"/>
  <c r="BG99"/>
  <c r="BF99"/>
  <c r="T99"/>
  <c r="R99"/>
  <c r="P99"/>
  <c r="BI97"/>
  <c r="BH97"/>
  <c r="BG97"/>
  <c r="BF97"/>
  <c r="T97"/>
  <c r="R97"/>
  <c r="P97"/>
  <c r="BI95"/>
  <c r="BH95"/>
  <c r="BG95"/>
  <c r="BF95"/>
  <c r="T95"/>
  <c r="R95"/>
  <c r="P95"/>
  <c r="BI92"/>
  <c r="BH92"/>
  <c r="BG92"/>
  <c r="BF92"/>
  <c r="T92"/>
  <c r="T91"/>
  <c r="R92"/>
  <c r="R91"/>
  <c r="P92"/>
  <c r="P91"/>
  <c r="BI89"/>
  <c r="BH89"/>
  <c r="BG89"/>
  <c r="BF89"/>
  <c r="T89"/>
  <c r="R89"/>
  <c r="P89"/>
  <c r="BI87"/>
  <c r="BH87"/>
  <c r="BG87"/>
  <c r="BF87"/>
  <c r="T87"/>
  <c r="R87"/>
  <c r="P87"/>
  <c r="J80"/>
  <c r="F80"/>
  <c r="F78"/>
  <c r="E76"/>
  <c r="J54"/>
  <c r="F54"/>
  <c r="F52"/>
  <c r="E50"/>
  <c r="J24"/>
  <c r="E24"/>
  <c r="J55"/>
  <c r="J23"/>
  <c r="J18"/>
  <c r="E18"/>
  <c r="F81"/>
  <c r="J17"/>
  <c r="J12"/>
  <c r="J78"/>
  <c r="E7"/>
  <c r="E48"/>
  <c i="6" r="J39"/>
  <c r="J38"/>
  <c i="1" r="AY60"/>
  <c i="6" r="J37"/>
  <c i="1" r="AX60"/>
  <c i="6" r="BI131"/>
  <c r="BH131"/>
  <c r="BG131"/>
  <c r="BF131"/>
  <c r="T131"/>
  <c r="T126"/>
  <c r="R131"/>
  <c r="R126"/>
  <c r="P131"/>
  <c r="P126"/>
  <c r="BI127"/>
  <c r="BH127"/>
  <c r="BG127"/>
  <c r="BF127"/>
  <c r="T127"/>
  <c r="R127"/>
  <c r="P127"/>
  <c r="BI124"/>
  <c r="BH124"/>
  <c r="BG124"/>
  <c r="BF124"/>
  <c r="T124"/>
  <c r="R124"/>
  <c r="P124"/>
  <c r="BI122"/>
  <c r="BH122"/>
  <c r="BG122"/>
  <c r="BF122"/>
  <c r="T122"/>
  <c r="R122"/>
  <c r="P122"/>
  <c r="BI120"/>
  <c r="BH120"/>
  <c r="BG120"/>
  <c r="BF120"/>
  <c r="T120"/>
  <c r="R120"/>
  <c r="P120"/>
  <c r="BI118"/>
  <c r="BH118"/>
  <c r="BG118"/>
  <c r="BF118"/>
  <c r="T118"/>
  <c r="R118"/>
  <c r="P118"/>
  <c r="BI116"/>
  <c r="BH116"/>
  <c r="BG116"/>
  <c r="BF116"/>
  <c r="T116"/>
  <c r="R116"/>
  <c r="P116"/>
  <c r="BI114"/>
  <c r="BH114"/>
  <c r="BG114"/>
  <c r="BF114"/>
  <c r="T114"/>
  <c r="R114"/>
  <c r="P114"/>
  <c r="BI111"/>
  <c r="BH111"/>
  <c r="BG111"/>
  <c r="BF111"/>
  <c r="T111"/>
  <c r="R111"/>
  <c r="P111"/>
  <c r="BI109"/>
  <c r="BH109"/>
  <c r="BG109"/>
  <c r="BF109"/>
  <c r="T109"/>
  <c r="R109"/>
  <c r="P109"/>
  <c r="BI107"/>
  <c r="BH107"/>
  <c r="BG107"/>
  <c r="BF107"/>
  <c r="T107"/>
  <c r="R107"/>
  <c r="P107"/>
  <c r="BI105"/>
  <c r="BH105"/>
  <c r="BG105"/>
  <c r="BF105"/>
  <c r="T105"/>
  <c r="R105"/>
  <c r="P105"/>
  <c r="BI103"/>
  <c r="BH103"/>
  <c r="BG103"/>
  <c r="BF103"/>
  <c r="T103"/>
  <c r="R103"/>
  <c r="P103"/>
  <c r="BI100"/>
  <c r="BH100"/>
  <c r="BG100"/>
  <c r="BF100"/>
  <c r="T100"/>
  <c r="R100"/>
  <c r="P100"/>
  <c r="BI97"/>
  <c r="BH97"/>
  <c r="BG97"/>
  <c r="BF97"/>
  <c r="T97"/>
  <c r="R97"/>
  <c r="P97"/>
  <c r="BI95"/>
  <c r="BH95"/>
  <c r="BG95"/>
  <c r="BF95"/>
  <c r="T95"/>
  <c r="R95"/>
  <c r="P95"/>
  <c r="BI93"/>
  <c r="BH93"/>
  <c r="BG93"/>
  <c r="BF93"/>
  <c r="T93"/>
  <c r="R93"/>
  <c r="P93"/>
  <c r="J86"/>
  <c r="F86"/>
  <c r="F84"/>
  <c r="E82"/>
  <c r="J58"/>
  <c r="F58"/>
  <c r="F56"/>
  <c r="E54"/>
  <c r="J26"/>
  <c r="E26"/>
  <c r="J87"/>
  <c r="J25"/>
  <c r="J20"/>
  <c r="E20"/>
  <c r="F59"/>
  <c r="J19"/>
  <c r="J14"/>
  <c r="J56"/>
  <c r="E7"/>
  <c r="E78"/>
  <c i="5" r="J39"/>
  <c r="J38"/>
  <c i="1" r="AY59"/>
  <c i="5" r="J37"/>
  <c i="1" r="AX59"/>
  <c i="5" r="BI210"/>
  <c r="BH210"/>
  <c r="BG210"/>
  <c r="BF210"/>
  <c r="T210"/>
  <c r="R210"/>
  <c r="P210"/>
  <c r="BI206"/>
  <c r="BH206"/>
  <c r="BG206"/>
  <c r="BF206"/>
  <c r="T206"/>
  <c r="R206"/>
  <c r="P206"/>
  <c r="BI204"/>
  <c r="BH204"/>
  <c r="BG204"/>
  <c r="BF204"/>
  <c r="T204"/>
  <c r="R204"/>
  <c r="P204"/>
  <c r="BI203"/>
  <c r="BH203"/>
  <c r="BG203"/>
  <c r="BF203"/>
  <c r="T203"/>
  <c r="R203"/>
  <c r="P203"/>
  <c r="BI201"/>
  <c r="BH201"/>
  <c r="BG201"/>
  <c r="BF201"/>
  <c r="T201"/>
  <c r="R201"/>
  <c r="P201"/>
  <c r="BI199"/>
  <c r="BH199"/>
  <c r="BG199"/>
  <c r="BF199"/>
  <c r="T199"/>
  <c r="R199"/>
  <c r="P199"/>
  <c r="BI197"/>
  <c r="BH197"/>
  <c r="BG197"/>
  <c r="BF197"/>
  <c r="T197"/>
  <c r="R197"/>
  <c r="P197"/>
  <c r="BI194"/>
  <c r="BH194"/>
  <c r="BG194"/>
  <c r="BF194"/>
  <c r="T194"/>
  <c r="R194"/>
  <c r="P194"/>
  <c r="BI192"/>
  <c r="BH192"/>
  <c r="BG192"/>
  <c r="BF192"/>
  <c r="T192"/>
  <c r="R192"/>
  <c r="P192"/>
  <c r="BI191"/>
  <c r="BH191"/>
  <c r="BG191"/>
  <c r="BF191"/>
  <c r="T191"/>
  <c r="R191"/>
  <c r="P191"/>
  <c r="BI189"/>
  <c r="BH189"/>
  <c r="BG189"/>
  <c r="BF189"/>
  <c r="T189"/>
  <c r="R189"/>
  <c r="P189"/>
  <c r="BI188"/>
  <c r="BH188"/>
  <c r="BG188"/>
  <c r="BF188"/>
  <c r="T188"/>
  <c r="R188"/>
  <c r="P188"/>
  <c r="BI186"/>
  <c r="BH186"/>
  <c r="BG186"/>
  <c r="BF186"/>
  <c r="T186"/>
  <c r="R186"/>
  <c r="P186"/>
  <c r="BI185"/>
  <c r="BH185"/>
  <c r="BG185"/>
  <c r="BF185"/>
  <c r="T185"/>
  <c r="R185"/>
  <c r="P185"/>
  <c r="BI183"/>
  <c r="BH183"/>
  <c r="BG183"/>
  <c r="BF183"/>
  <c r="T183"/>
  <c r="R183"/>
  <c r="P183"/>
  <c r="BI182"/>
  <c r="BH182"/>
  <c r="BG182"/>
  <c r="BF182"/>
  <c r="T182"/>
  <c r="R182"/>
  <c r="P182"/>
  <c r="BI180"/>
  <c r="BH180"/>
  <c r="BG180"/>
  <c r="BF180"/>
  <c r="T180"/>
  <c r="R180"/>
  <c r="P180"/>
  <c r="BI179"/>
  <c r="BH179"/>
  <c r="BG179"/>
  <c r="BF179"/>
  <c r="T179"/>
  <c r="R179"/>
  <c r="P179"/>
  <c r="BI177"/>
  <c r="BH177"/>
  <c r="BG177"/>
  <c r="BF177"/>
  <c r="T177"/>
  <c r="R177"/>
  <c r="P177"/>
  <c r="BI176"/>
  <c r="BH176"/>
  <c r="BG176"/>
  <c r="BF176"/>
  <c r="T176"/>
  <c r="R176"/>
  <c r="P176"/>
  <c r="BI174"/>
  <c r="BH174"/>
  <c r="BG174"/>
  <c r="BF174"/>
  <c r="T174"/>
  <c r="R174"/>
  <c r="P174"/>
  <c r="BI173"/>
  <c r="BH173"/>
  <c r="BG173"/>
  <c r="BF173"/>
  <c r="T173"/>
  <c r="R173"/>
  <c r="P173"/>
  <c r="BI171"/>
  <c r="BH171"/>
  <c r="BG171"/>
  <c r="BF171"/>
  <c r="T171"/>
  <c r="R171"/>
  <c r="P171"/>
  <c r="BI170"/>
  <c r="BH170"/>
  <c r="BG170"/>
  <c r="BF170"/>
  <c r="T170"/>
  <c r="R170"/>
  <c r="P170"/>
  <c r="BI169"/>
  <c r="BH169"/>
  <c r="BG169"/>
  <c r="BF169"/>
  <c r="T169"/>
  <c r="R169"/>
  <c r="P169"/>
  <c r="BI166"/>
  <c r="BH166"/>
  <c r="BG166"/>
  <c r="BF166"/>
  <c r="T166"/>
  <c r="R166"/>
  <c r="P166"/>
  <c r="BI165"/>
  <c r="BH165"/>
  <c r="BG165"/>
  <c r="BF165"/>
  <c r="T165"/>
  <c r="R165"/>
  <c r="P165"/>
  <c r="BI163"/>
  <c r="BH163"/>
  <c r="BG163"/>
  <c r="BF163"/>
  <c r="T163"/>
  <c r="R163"/>
  <c r="P163"/>
  <c r="BI162"/>
  <c r="BH162"/>
  <c r="BG162"/>
  <c r="BF162"/>
  <c r="T162"/>
  <c r="R162"/>
  <c r="P162"/>
  <c r="BI160"/>
  <c r="BH160"/>
  <c r="BG160"/>
  <c r="BF160"/>
  <c r="T160"/>
  <c r="R160"/>
  <c r="P160"/>
  <c r="BI159"/>
  <c r="BH159"/>
  <c r="BG159"/>
  <c r="BF159"/>
  <c r="T159"/>
  <c r="R159"/>
  <c r="P159"/>
  <c r="BI158"/>
  <c r="BH158"/>
  <c r="BG158"/>
  <c r="BF158"/>
  <c r="T158"/>
  <c r="R158"/>
  <c r="P158"/>
  <c r="BI157"/>
  <c r="BH157"/>
  <c r="BG157"/>
  <c r="BF157"/>
  <c r="T157"/>
  <c r="R157"/>
  <c r="P157"/>
  <c r="BI155"/>
  <c r="BH155"/>
  <c r="BG155"/>
  <c r="BF155"/>
  <c r="T155"/>
  <c r="R155"/>
  <c r="P155"/>
  <c r="BI154"/>
  <c r="BH154"/>
  <c r="BG154"/>
  <c r="BF154"/>
  <c r="T154"/>
  <c r="R154"/>
  <c r="P154"/>
  <c r="BI153"/>
  <c r="BH153"/>
  <c r="BG153"/>
  <c r="BF153"/>
  <c r="T153"/>
  <c r="R153"/>
  <c r="P153"/>
  <c r="BI152"/>
  <c r="BH152"/>
  <c r="BG152"/>
  <c r="BF152"/>
  <c r="T152"/>
  <c r="R152"/>
  <c r="P152"/>
  <c r="BI150"/>
  <c r="BH150"/>
  <c r="BG150"/>
  <c r="BF150"/>
  <c r="T150"/>
  <c r="R150"/>
  <c r="P150"/>
  <c r="BI149"/>
  <c r="BH149"/>
  <c r="BG149"/>
  <c r="BF149"/>
  <c r="T149"/>
  <c r="R149"/>
  <c r="P149"/>
  <c r="BI148"/>
  <c r="BH148"/>
  <c r="BG148"/>
  <c r="BF148"/>
  <c r="T148"/>
  <c r="R148"/>
  <c r="P148"/>
  <c r="BI147"/>
  <c r="BH147"/>
  <c r="BG147"/>
  <c r="BF147"/>
  <c r="T147"/>
  <c r="R147"/>
  <c r="P147"/>
  <c r="BI145"/>
  <c r="BH145"/>
  <c r="BG145"/>
  <c r="BF145"/>
  <c r="T145"/>
  <c r="R145"/>
  <c r="P145"/>
  <c r="BI144"/>
  <c r="BH144"/>
  <c r="BG144"/>
  <c r="BF144"/>
  <c r="T144"/>
  <c r="R144"/>
  <c r="P144"/>
  <c r="BI143"/>
  <c r="BH143"/>
  <c r="BG143"/>
  <c r="BF143"/>
  <c r="T143"/>
  <c r="R143"/>
  <c r="P143"/>
  <c r="BI142"/>
  <c r="BH142"/>
  <c r="BG142"/>
  <c r="BF142"/>
  <c r="T142"/>
  <c r="R142"/>
  <c r="P142"/>
  <c r="BI140"/>
  <c r="BH140"/>
  <c r="BG140"/>
  <c r="BF140"/>
  <c r="T140"/>
  <c r="R140"/>
  <c r="P140"/>
  <c r="BI139"/>
  <c r="BH139"/>
  <c r="BG139"/>
  <c r="BF139"/>
  <c r="T139"/>
  <c r="R139"/>
  <c r="P139"/>
  <c r="BI137"/>
  <c r="BH137"/>
  <c r="BG137"/>
  <c r="BF137"/>
  <c r="T137"/>
  <c r="R137"/>
  <c r="P137"/>
  <c r="BI135"/>
  <c r="BH135"/>
  <c r="BG135"/>
  <c r="BF135"/>
  <c r="T135"/>
  <c r="R135"/>
  <c r="P135"/>
  <c r="BI133"/>
  <c r="BH133"/>
  <c r="BG133"/>
  <c r="BF133"/>
  <c r="T133"/>
  <c r="R133"/>
  <c r="P133"/>
  <c r="BI131"/>
  <c r="BH131"/>
  <c r="BG131"/>
  <c r="BF131"/>
  <c r="T131"/>
  <c r="R131"/>
  <c r="P131"/>
  <c r="BI129"/>
  <c r="BH129"/>
  <c r="BG129"/>
  <c r="BF129"/>
  <c r="T129"/>
  <c r="R129"/>
  <c r="P129"/>
  <c r="BI127"/>
  <c r="BH127"/>
  <c r="BG127"/>
  <c r="BF127"/>
  <c r="T127"/>
  <c r="R127"/>
  <c r="P127"/>
  <c r="BI125"/>
  <c r="BH125"/>
  <c r="BG125"/>
  <c r="BF125"/>
  <c r="T125"/>
  <c r="R125"/>
  <c r="P125"/>
  <c r="BI123"/>
  <c r="BH123"/>
  <c r="BG123"/>
  <c r="BF123"/>
  <c r="T123"/>
  <c r="R123"/>
  <c r="P123"/>
  <c r="BI121"/>
  <c r="BH121"/>
  <c r="BG121"/>
  <c r="BF121"/>
  <c r="T121"/>
  <c r="R121"/>
  <c r="P121"/>
  <c r="BI119"/>
  <c r="BH119"/>
  <c r="BG119"/>
  <c r="BF119"/>
  <c r="T119"/>
  <c r="R119"/>
  <c r="P119"/>
  <c r="BI117"/>
  <c r="BH117"/>
  <c r="BG117"/>
  <c r="BF117"/>
  <c r="T117"/>
  <c r="R117"/>
  <c r="P117"/>
  <c r="BI116"/>
  <c r="BH116"/>
  <c r="BG116"/>
  <c r="BF116"/>
  <c r="T116"/>
  <c r="R116"/>
  <c r="P116"/>
  <c r="BI114"/>
  <c r="BH114"/>
  <c r="BG114"/>
  <c r="BF114"/>
  <c r="T114"/>
  <c r="R114"/>
  <c r="P114"/>
  <c r="BI113"/>
  <c r="BH113"/>
  <c r="BG113"/>
  <c r="BF113"/>
  <c r="T113"/>
  <c r="R113"/>
  <c r="P113"/>
  <c r="BI111"/>
  <c r="BH111"/>
  <c r="BG111"/>
  <c r="BF111"/>
  <c r="T111"/>
  <c r="R111"/>
  <c r="P111"/>
  <c r="BI107"/>
  <c r="BH107"/>
  <c r="BG107"/>
  <c r="BF107"/>
  <c r="T107"/>
  <c r="R107"/>
  <c r="P107"/>
  <c r="BI104"/>
  <c r="BH104"/>
  <c r="BG104"/>
  <c r="BF104"/>
  <c r="T104"/>
  <c r="R104"/>
  <c r="P104"/>
  <c r="BI102"/>
  <c r="BH102"/>
  <c r="BG102"/>
  <c r="BF102"/>
  <c r="T102"/>
  <c r="R102"/>
  <c r="P102"/>
  <c r="BI99"/>
  <c r="BH99"/>
  <c r="BG99"/>
  <c r="BF99"/>
  <c r="T99"/>
  <c r="R99"/>
  <c r="P99"/>
  <c r="BI97"/>
  <c r="BH97"/>
  <c r="BG97"/>
  <c r="BF97"/>
  <c r="T97"/>
  <c r="R97"/>
  <c r="P97"/>
  <c r="BI95"/>
  <c r="BH95"/>
  <c r="BG95"/>
  <c r="BF95"/>
  <c r="T95"/>
  <c r="R95"/>
  <c r="P95"/>
  <c r="J88"/>
  <c r="F88"/>
  <c r="F86"/>
  <c r="E84"/>
  <c r="J58"/>
  <c r="F58"/>
  <c r="F56"/>
  <c r="E54"/>
  <c r="J26"/>
  <c r="E26"/>
  <c r="J89"/>
  <c r="J25"/>
  <c r="J20"/>
  <c r="E20"/>
  <c r="F59"/>
  <c r="J19"/>
  <c r="J14"/>
  <c r="J56"/>
  <c r="E7"/>
  <c r="E50"/>
  <c i="4" r="J39"/>
  <c r="J38"/>
  <c i="1" r="AY58"/>
  <c i="4" r="J37"/>
  <c i="1" r="AX58"/>
  <c i="4" r="BI327"/>
  <c r="BH327"/>
  <c r="BG327"/>
  <c r="BF327"/>
  <c r="T327"/>
  <c r="T326"/>
  <c r="R327"/>
  <c r="R326"/>
  <c r="P327"/>
  <c r="P326"/>
  <c r="BI324"/>
  <c r="BH324"/>
  <c r="BG324"/>
  <c r="BF324"/>
  <c r="T324"/>
  <c r="R324"/>
  <c r="P324"/>
  <c r="BI323"/>
  <c r="BH323"/>
  <c r="BG323"/>
  <c r="BF323"/>
  <c r="T323"/>
  <c r="R323"/>
  <c r="P323"/>
  <c r="BI321"/>
  <c r="BH321"/>
  <c r="BG321"/>
  <c r="BF321"/>
  <c r="T321"/>
  <c r="R321"/>
  <c r="P321"/>
  <c r="BI320"/>
  <c r="BH320"/>
  <c r="BG320"/>
  <c r="BF320"/>
  <c r="T320"/>
  <c r="R320"/>
  <c r="P320"/>
  <c r="BI318"/>
  <c r="BH318"/>
  <c r="BG318"/>
  <c r="BF318"/>
  <c r="T318"/>
  <c r="R318"/>
  <c r="P318"/>
  <c r="BI317"/>
  <c r="BH317"/>
  <c r="BG317"/>
  <c r="BF317"/>
  <c r="T317"/>
  <c r="R317"/>
  <c r="P317"/>
  <c r="BI315"/>
  <c r="BH315"/>
  <c r="BG315"/>
  <c r="BF315"/>
  <c r="T315"/>
  <c r="R315"/>
  <c r="P315"/>
  <c r="BI314"/>
  <c r="BH314"/>
  <c r="BG314"/>
  <c r="BF314"/>
  <c r="T314"/>
  <c r="R314"/>
  <c r="P314"/>
  <c r="BI313"/>
  <c r="BH313"/>
  <c r="BG313"/>
  <c r="BF313"/>
  <c r="T313"/>
  <c r="R313"/>
  <c r="P313"/>
  <c r="BI311"/>
  <c r="BH311"/>
  <c r="BG311"/>
  <c r="BF311"/>
  <c r="T311"/>
  <c r="R311"/>
  <c r="P311"/>
  <c r="BI308"/>
  <c r="BH308"/>
  <c r="BG308"/>
  <c r="BF308"/>
  <c r="T308"/>
  <c r="R308"/>
  <c r="P308"/>
  <c r="BI306"/>
  <c r="BH306"/>
  <c r="BG306"/>
  <c r="BF306"/>
  <c r="T306"/>
  <c r="R306"/>
  <c r="P306"/>
  <c r="BI304"/>
  <c r="BH304"/>
  <c r="BG304"/>
  <c r="BF304"/>
  <c r="T304"/>
  <c r="R304"/>
  <c r="P304"/>
  <c r="BI302"/>
  <c r="BH302"/>
  <c r="BG302"/>
  <c r="BF302"/>
  <c r="T302"/>
  <c r="R302"/>
  <c r="P302"/>
  <c r="BI300"/>
  <c r="BH300"/>
  <c r="BG300"/>
  <c r="BF300"/>
  <c r="T300"/>
  <c r="R300"/>
  <c r="P300"/>
  <c r="BI298"/>
  <c r="BH298"/>
  <c r="BG298"/>
  <c r="BF298"/>
  <c r="T298"/>
  <c r="R298"/>
  <c r="P298"/>
  <c r="BI296"/>
  <c r="BH296"/>
  <c r="BG296"/>
  <c r="BF296"/>
  <c r="T296"/>
  <c r="R296"/>
  <c r="P296"/>
  <c r="BI293"/>
  <c r="BH293"/>
  <c r="BG293"/>
  <c r="BF293"/>
  <c r="T293"/>
  <c r="R293"/>
  <c r="P293"/>
  <c r="BI290"/>
  <c r="BH290"/>
  <c r="BG290"/>
  <c r="BF290"/>
  <c r="T290"/>
  <c r="R290"/>
  <c r="P290"/>
  <c r="BI287"/>
  <c r="BH287"/>
  <c r="BG287"/>
  <c r="BF287"/>
  <c r="T287"/>
  <c r="R287"/>
  <c r="P287"/>
  <c r="BI285"/>
  <c r="BH285"/>
  <c r="BG285"/>
  <c r="BF285"/>
  <c r="T285"/>
  <c r="R285"/>
  <c r="P285"/>
  <c r="BI283"/>
  <c r="BH283"/>
  <c r="BG283"/>
  <c r="BF283"/>
  <c r="T283"/>
  <c r="R283"/>
  <c r="P283"/>
  <c r="BI281"/>
  <c r="BH281"/>
  <c r="BG281"/>
  <c r="BF281"/>
  <c r="T281"/>
  <c r="R281"/>
  <c r="P281"/>
  <c r="BI279"/>
  <c r="BH279"/>
  <c r="BG279"/>
  <c r="BF279"/>
  <c r="T279"/>
  <c r="R279"/>
  <c r="P279"/>
  <c r="BI277"/>
  <c r="BH277"/>
  <c r="BG277"/>
  <c r="BF277"/>
  <c r="T277"/>
  <c r="R277"/>
  <c r="P277"/>
  <c r="BI274"/>
  <c r="BH274"/>
  <c r="BG274"/>
  <c r="BF274"/>
  <c r="T274"/>
  <c r="R274"/>
  <c r="P274"/>
  <c r="BI273"/>
  <c r="BH273"/>
  <c r="BG273"/>
  <c r="BF273"/>
  <c r="T273"/>
  <c r="R273"/>
  <c r="P273"/>
  <c r="BI271"/>
  <c r="BH271"/>
  <c r="BG271"/>
  <c r="BF271"/>
  <c r="T271"/>
  <c r="R271"/>
  <c r="P271"/>
  <c r="BI269"/>
  <c r="BH269"/>
  <c r="BG269"/>
  <c r="BF269"/>
  <c r="T269"/>
  <c r="R269"/>
  <c r="P269"/>
  <c r="BI268"/>
  <c r="BH268"/>
  <c r="BG268"/>
  <c r="BF268"/>
  <c r="T268"/>
  <c r="R268"/>
  <c r="P268"/>
  <c r="BI266"/>
  <c r="BH266"/>
  <c r="BG266"/>
  <c r="BF266"/>
  <c r="T266"/>
  <c r="R266"/>
  <c r="P266"/>
  <c r="BI265"/>
  <c r="BH265"/>
  <c r="BG265"/>
  <c r="BF265"/>
  <c r="T265"/>
  <c r="R265"/>
  <c r="P265"/>
  <c r="BI264"/>
  <c r="BH264"/>
  <c r="BG264"/>
  <c r="BF264"/>
  <c r="T264"/>
  <c r="R264"/>
  <c r="P264"/>
  <c r="BI262"/>
  <c r="BH262"/>
  <c r="BG262"/>
  <c r="BF262"/>
  <c r="T262"/>
  <c r="R262"/>
  <c r="P262"/>
  <c r="BI261"/>
  <c r="BH261"/>
  <c r="BG261"/>
  <c r="BF261"/>
  <c r="T261"/>
  <c r="R261"/>
  <c r="P261"/>
  <c r="BI260"/>
  <c r="BH260"/>
  <c r="BG260"/>
  <c r="BF260"/>
  <c r="T260"/>
  <c r="R260"/>
  <c r="P260"/>
  <c r="BI258"/>
  <c r="BH258"/>
  <c r="BG258"/>
  <c r="BF258"/>
  <c r="T258"/>
  <c r="R258"/>
  <c r="P258"/>
  <c r="BI257"/>
  <c r="BH257"/>
  <c r="BG257"/>
  <c r="BF257"/>
  <c r="T257"/>
  <c r="R257"/>
  <c r="P257"/>
  <c r="BI255"/>
  <c r="BH255"/>
  <c r="BG255"/>
  <c r="BF255"/>
  <c r="T255"/>
  <c r="R255"/>
  <c r="P255"/>
  <c r="BI254"/>
  <c r="BH254"/>
  <c r="BG254"/>
  <c r="BF254"/>
  <c r="T254"/>
  <c r="R254"/>
  <c r="P254"/>
  <c r="BI252"/>
  <c r="BH252"/>
  <c r="BG252"/>
  <c r="BF252"/>
  <c r="T252"/>
  <c r="R252"/>
  <c r="P252"/>
  <c r="BI251"/>
  <c r="BH251"/>
  <c r="BG251"/>
  <c r="BF251"/>
  <c r="T251"/>
  <c r="R251"/>
  <c r="P251"/>
  <c r="BI249"/>
  <c r="BH249"/>
  <c r="BG249"/>
  <c r="BF249"/>
  <c r="T249"/>
  <c r="R249"/>
  <c r="P249"/>
  <c r="BI248"/>
  <c r="BH248"/>
  <c r="BG248"/>
  <c r="BF248"/>
  <c r="T248"/>
  <c r="R248"/>
  <c r="P248"/>
  <c r="BI246"/>
  <c r="BH246"/>
  <c r="BG246"/>
  <c r="BF246"/>
  <c r="T246"/>
  <c r="R246"/>
  <c r="P246"/>
  <c r="BI245"/>
  <c r="BH245"/>
  <c r="BG245"/>
  <c r="BF245"/>
  <c r="T245"/>
  <c r="R245"/>
  <c r="P245"/>
  <c r="BI243"/>
  <c r="BH243"/>
  <c r="BG243"/>
  <c r="BF243"/>
  <c r="T243"/>
  <c r="R243"/>
  <c r="P243"/>
  <c r="BI241"/>
  <c r="BH241"/>
  <c r="BG241"/>
  <c r="BF241"/>
  <c r="T241"/>
  <c r="R241"/>
  <c r="P241"/>
  <c r="BI239"/>
  <c r="BH239"/>
  <c r="BG239"/>
  <c r="BF239"/>
  <c r="T239"/>
  <c r="R239"/>
  <c r="P239"/>
  <c r="BI237"/>
  <c r="BH237"/>
  <c r="BG237"/>
  <c r="BF237"/>
  <c r="T237"/>
  <c r="R237"/>
  <c r="P237"/>
  <c r="BI235"/>
  <c r="BH235"/>
  <c r="BG235"/>
  <c r="BF235"/>
  <c r="T235"/>
  <c r="R235"/>
  <c r="P235"/>
  <c r="BI233"/>
  <c r="BH233"/>
  <c r="BG233"/>
  <c r="BF233"/>
  <c r="T233"/>
  <c r="R233"/>
  <c r="P233"/>
  <c r="BI231"/>
  <c r="BH231"/>
  <c r="BG231"/>
  <c r="BF231"/>
  <c r="T231"/>
  <c r="R231"/>
  <c r="P231"/>
  <c r="BI229"/>
  <c r="BH229"/>
  <c r="BG229"/>
  <c r="BF229"/>
  <c r="T229"/>
  <c r="R229"/>
  <c r="P229"/>
  <c r="BI227"/>
  <c r="BH227"/>
  <c r="BG227"/>
  <c r="BF227"/>
  <c r="T227"/>
  <c r="R227"/>
  <c r="P227"/>
  <c r="BI226"/>
  <c r="BH226"/>
  <c r="BG226"/>
  <c r="BF226"/>
  <c r="T226"/>
  <c r="R226"/>
  <c r="P226"/>
  <c r="BI224"/>
  <c r="BH224"/>
  <c r="BG224"/>
  <c r="BF224"/>
  <c r="T224"/>
  <c r="R224"/>
  <c r="P224"/>
  <c r="BI223"/>
  <c r="BH223"/>
  <c r="BG223"/>
  <c r="BF223"/>
  <c r="T223"/>
  <c r="R223"/>
  <c r="P223"/>
  <c r="BI221"/>
  <c r="BH221"/>
  <c r="BG221"/>
  <c r="BF221"/>
  <c r="T221"/>
  <c r="R221"/>
  <c r="P221"/>
  <c r="BI220"/>
  <c r="BH220"/>
  <c r="BG220"/>
  <c r="BF220"/>
  <c r="T220"/>
  <c r="R220"/>
  <c r="P220"/>
  <c r="BI217"/>
  <c r="BH217"/>
  <c r="BG217"/>
  <c r="BF217"/>
  <c r="T217"/>
  <c r="R217"/>
  <c r="P217"/>
  <c r="BI216"/>
  <c r="BH216"/>
  <c r="BG216"/>
  <c r="BF216"/>
  <c r="T216"/>
  <c r="R216"/>
  <c r="P216"/>
  <c r="BI214"/>
  <c r="BH214"/>
  <c r="BG214"/>
  <c r="BF214"/>
  <c r="T214"/>
  <c r="R214"/>
  <c r="P214"/>
  <c r="BI212"/>
  <c r="BH212"/>
  <c r="BG212"/>
  <c r="BF212"/>
  <c r="T212"/>
  <c r="R212"/>
  <c r="P212"/>
  <c r="BI210"/>
  <c r="BH210"/>
  <c r="BG210"/>
  <c r="BF210"/>
  <c r="T210"/>
  <c r="R210"/>
  <c r="P210"/>
  <c r="BI208"/>
  <c r="BH208"/>
  <c r="BG208"/>
  <c r="BF208"/>
  <c r="T208"/>
  <c r="R208"/>
  <c r="P208"/>
  <c r="BI206"/>
  <c r="BH206"/>
  <c r="BG206"/>
  <c r="BF206"/>
  <c r="T206"/>
  <c r="R206"/>
  <c r="P206"/>
  <c r="BI203"/>
  <c r="BH203"/>
  <c r="BG203"/>
  <c r="BF203"/>
  <c r="T203"/>
  <c r="R203"/>
  <c r="P203"/>
  <c r="BI200"/>
  <c r="BH200"/>
  <c r="BG200"/>
  <c r="BF200"/>
  <c r="T200"/>
  <c r="R200"/>
  <c r="P200"/>
  <c r="BI197"/>
  <c r="BH197"/>
  <c r="BG197"/>
  <c r="BF197"/>
  <c r="T197"/>
  <c r="R197"/>
  <c r="P197"/>
  <c r="BI195"/>
  <c r="BH195"/>
  <c r="BG195"/>
  <c r="BF195"/>
  <c r="T195"/>
  <c r="R195"/>
  <c r="P195"/>
  <c r="BI193"/>
  <c r="BH193"/>
  <c r="BG193"/>
  <c r="BF193"/>
  <c r="T193"/>
  <c r="R193"/>
  <c r="P193"/>
  <c r="BI191"/>
  <c r="BH191"/>
  <c r="BG191"/>
  <c r="BF191"/>
  <c r="T191"/>
  <c r="R191"/>
  <c r="P191"/>
  <c r="BI189"/>
  <c r="BH189"/>
  <c r="BG189"/>
  <c r="BF189"/>
  <c r="T189"/>
  <c r="R189"/>
  <c r="P189"/>
  <c r="BI187"/>
  <c r="BH187"/>
  <c r="BG187"/>
  <c r="BF187"/>
  <c r="T187"/>
  <c r="R187"/>
  <c r="P187"/>
  <c r="BI185"/>
  <c r="BH185"/>
  <c r="BG185"/>
  <c r="BF185"/>
  <c r="T185"/>
  <c r="R185"/>
  <c r="P185"/>
  <c r="BI182"/>
  <c r="BH182"/>
  <c r="BG182"/>
  <c r="BF182"/>
  <c r="T182"/>
  <c r="R182"/>
  <c r="P182"/>
  <c r="BI180"/>
  <c r="BH180"/>
  <c r="BG180"/>
  <c r="BF180"/>
  <c r="T180"/>
  <c r="R180"/>
  <c r="P180"/>
  <c r="BI177"/>
  <c r="BH177"/>
  <c r="BG177"/>
  <c r="BF177"/>
  <c r="T177"/>
  <c r="R177"/>
  <c r="P177"/>
  <c r="BI175"/>
  <c r="BH175"/>
  <c r="BG175"/>
  <c r="BF175"/>
  <c r="T175"/>
  <c r="R175"/>
  <c r="P175"/>
  <c r="BI173"/>
  <c r="BH173"/>
  <c r="BG173"/>
  <c r="BF173"/>
  <c r="T173"/>
  <c r="R173"/>
  <c r="P173"/>
  <c r="BI168"/>
  <c r="BH168"/>
  <c r="BG168"/>
  <c r="BF168"/>
  <c r="T168"/>
  <c r="R168"/>
  <c r="P168"/>
  <c r="BI163"/>
  <c r="BH163"/>
  <c r="BG163"/>
  <c r="BF163"/>
  <c r="T163"/>
  <c r="R163"/>
  <c r="P163"/>
  <c r="BI158"/>
  <c r="BH158"/>
  <c r="BG158"/>
  <c r="BF158"/>
  <c r="T158"/>
  <c r="R158"/>
  <c r="P158"/>
  <c r="BI156"/>
  <c r="BH156"/>
  <c r="BG156"/>
  <c r="BF156"/>
  <c r="T156"/>
  <c r="R156"/>
  <c r="P156"/>
  <c r="BI154"/>
  <c r="BH154"/>
  <c r="BG154"/>
  <c r="BF154"/>
  <c r="T154"/>
  <c r="R154"/>
  <c r="P154"/>
  <c r="BI152"/>
  <c r="BH152"/>
  <c r="BG152"/>
  <c r="BF152"/>
  <c r="T152"/>
  <c r="R152"/>
  <c r="P152"/>
  <c r="BI150"/>
  <c r="BH150"/>
  <c r="BG150"/>
  <c r="BF150"/>
  <c r="T150"/>
  <c r="R150"/>
  <c r="P150"/>
  <c r="BI148"/>
  <c r="BH148"/>
  <c r="BG148"/>
  <c r="BF148"/>
  <c r="T148"/>
  <c r="R148"/>
  <c r="P148"/>
  <c r="BI146"/>
  <c r="BH146"/>
  <c r="BG146"/>
  <c r="BF146"/>
  <c r="T146"/>
  <c r="R146"/>
  <c r="P146"/>
  <c r="BI144"/>
  <c r="BH144"/>
  <c r="BG144"/>
  <c r="BF144"/>
  <c r="T144"/>
  <c r="R144"/>
  <c r="P144"/>
  <c r="BI141"/>
  <c r="BH141"/>
  <c r="BG141"/>
  <c r="BF141"/>
  <c r="T141"/>
  <c r="R141"/>
  <c r="P141"/>
  <c r="BI138"/>
  <c r="BH138"/>
  <c r="BG138"/>
  <c r="BF138"/>
  <c r="T138"/>
  <c r="R138"/>
  <c r="P138"/>
  <c r="BI136"/>
  <c r="BH136"/>
  <c r="BG136"/>
  <c r="BF136"/>
  <c r="T136"/>
  <c r="R136"/>
  <c r="P136"/>
  <c r="BI134"/>
  <c r="BH134"/>
  <c r="BG134"/>
  <c r="BF134"/>
  <c r="T134"/>
  <c r="R134"/>
  <c r="P134"/>
  <c r="BI132"/>
  <c r="BH132"/>
  <c r="BG132"/>
  <c r="BF132"/>
  <c r="T132"/>
  <c r="R132"/>
  <c r="P132"/>
  <c r="BI130"/>
  <c r="BH130"/>
  <c r="BG130"/>
  <c r="BF130"/>
  <c r="T130"/>
  <c r="R130"/>
  <c r="P130"/>
  <c r="BI128"/>
  <c r="BH128"/>
  <c r="BG128"/>
  <c r="BF128"/>
  <c r="T128"/>
  <c r="R128"/>
  <c r="P128"/>
  <c r="BI126"/>
  <c r="BH126"/>
  <c r="BG126"/>
  <c r="BF126"/>
  <c r="T126"/>
  <c r="R126"/>
  <c r="P126"/>
  <c r="BI124"/>
  <c r="BH124"/>
  <c r="BG124"/>
  <c r="BF124"/>
  <c r="T124"/>
  <c r="R124"/>
  <c r="P124"/>
  <c r="BI122"/>
  <c r="BH122"/>
  <c r="BG122"/>
  <c r="BF122"/>
  <c r="T122"/>
  <c r="R122"/>
  <c r="P122"/>
  <c r="BI120"/>
  <c r="BH120"/>
  <c r="BG120"/>
  <c r="BF120"/>
  <c r="T120"/>
  <c r="R120"/>
  <c r="P120"/>
  <c r="BI118"/>
  <c r="BH118"/>
  <c r="BG118"/>
  <c r="BF118"/>
  <c r="T118"/>
  <c r="R118"/>
  <c r="P118"/>
  <c r="BI116"/>
  <c r="BH116"/>
  <c r="BG116"/>
  <c r="BF116"/>
  <c r="T116"/>
  <c r="R116"/>
  <c r="P116"/>
  <c r="BI114"/>
  <c r="BH114"/>
  <c r="BG114"/>
  <c r="BF114"/>
  <c r="T114"/>
  <c r="R114"/>
  <c r="P114"/>
  <c r="BI112"/>
  <c r="BH112"/>
  <c r="BG112"/>
  <c r="BF112"/>
  <c r="T112"/>
  <c r="R112"/>
  <c r="P112"/>
  <c r="BI110"/>
  <c r="BH110"/>
  <c r="BG110"/>
  <c r="BF110"/>
  <c r="T110"/>
  <c r="R110"/>
  <c r="P110"/>
  <c r="BI108"/>
  <c r="BH108"/>
  <c r="BG108"/>
  <c r="BF108"/>
  <c r="T108"/>
  <c r="R108"/>
  <c r="P108"/>
  <c r="BI104"/>
  <c r="BH104"/>
  <c r="BG104"/>
  <c r="BF104"/>
  <c r="T104"/>
  <c r="R104"/>
  <c r="P104"/>
  <c r="BI100"/>
  <c r="BH100"/>
  <c r="BG100"/>
  <c r="BF100"/>
  <c r="T100"/>
  <c r="R100"/>
  <c r="P100"/>
  <c r="BI97"/>
  <c r="BH97"/>
  <c r="BG97"/>
  <c r="BF97"/>
  <c r="T97"/>
  <c r="R97"/>
  <c r="P97"/>
  <c r="J90"/>
  <c r="F90"/>
  <c r="F88"/>
  <c r="E86"/>
  <c r="J58"/>
  <c r="F58"/>
  <c r="F56"/>
  <c r="E54"/>
  <c r="J26"/>
  <c r="E26"/>
  <c r="J91"/>
  <c r="J25"/>
  <c r="J20"/>
  <c r="E20"/>
  <c r="F91"/>
  <c r="J19"/>
  <c r="J14"/>
  <c r="J56"/>
  <c r="E7"/>
  <c r="E82"/>
  <c i="3" r="J37"/>
  <c r="J36"/>
  <c i="1" r="AY56"/>
  <c i="3" r="J35"/>
  <c i="1" r="AX56"/>
  <c i="3" r="BI555"/>
  <c r="BH555"/>
  <c r="BG555"/>
  <c r="BF555"/>
  <c r="T555"/>
  <c r="R555"/>
  <c r="P555"/>
  <c r="BI551"/>
  <c r="BH551"/>
  <c r="BG551"/>
  <c r="BF551"/>
  <c r="T551"/>
  <c r="R551"/>
  <c r="P551"/>
  <c r="BI548"/>
  <c r="BH548"/>
  <c r="BG548"/>
  <c r="BF548"/>
  <c r="T548"/>
  <c r="R548"/>
  <c r="P548"/>
  <c r="BI542"/>
  <c r="BH542"/>
  <c r="BG542"/>
  <c r="BF542"/>
  <c r="T542"/>
  <c r="R542"/>
  <c r="P542"/>
  <c r="BI540"/>
  <c r="BH540"/>
  <c r="BG540"/>
  <c r="BF540"/>
  <c r="T540"/>
  <c r="R540"/>
  <c r="P540"/>
  <c r="BI538"/>
  <c r="BH538"/>
  <c r="BG538"/>
  <c r="BF538"/>
  <c r="T538"/>
  <c r="R538"/>
  <c r="P538"/>
  <c r="BI536"/>
  <c r="BH536"/>
  <c r="BG536"/>
  <c r="BF536"/>
  <c r="T536"/>
  <c r="R536"/>
  <c r="P536"/>
  <c r="BI534"/>
  <c r="BH534"/>
  <c r="BG534"/>
  <c r="BF534"/>
  <c r="T534"/>
  <c r="R534"/>
  <c r="P534"/>
  <c r="BI532"/>
  <c r="BH532"/>
  <c r="BG532"/>
  <c r="BF532"/>
  <c r="T532"/>
  <c r="R532"/>
  <c r="P532"/>
  <c r="BI529"/>
  <c r="BH529"/>
  <c r="BG529"/>
  <c r="BF529"/>
  <c r="T529"/>
  <c r="R529"/>
  <c r="P529"/>
  <c r="BI527"/>
  <c r="BH527"/>
  <c r="BG527"/>
  <c r="BF527"/>
  <c r="T527"/>
  <c r="R527"/>
  <c r="P527"/>
  <c r="BI525"/>
  <c r="BH525"/>
  <c r="BG525"/>
  <c r="BF525"/>
  <c r="T525"/>
  <c r="R525"/>
  <c r="P525"/>
  <c r="BI523"/>
  <c r="BH523"/>
  <c r="BG523"/>
  <c r="BF523"/>
  <c r="T523"/>
  <c r="R523"/>
  <c r="P523"/>
  <c r="BI521"/>
  <c r="BH521"/>
  <c r="BG521"/>
  <c r="BF521"/>
  <c r="T521"/>
  <c r="R521"/>
  <c r="P521"/>
  <c r="BI519"/>
  <c r="BH519"/>
  <c r="BG519"/>
  <c r="BF519"/>
  <c r="T519"/>
  <c r="R519"/>
  <c r="P519"/>
  <c r="BI516"/>
  <c r="BH516"/>
  <c r="BG516"/>
  <c r="BF516"/>
  <c r="T516"/>
  <c r="R516"/>
  <c r="P516"/>
  <c r="BI514"/>
  <c r="BH514"/>
  <c r="BG514"/>
  <c r="BF514"/>
  <c r="T514"/>
  <c r="R514"/>
  <c r="P514"/>
  <c r="BI512"/>
  <c r="BH512"/>
  <c r="BG512"/>
  <c r="BF512"/>
  <c r="T512"/>
  <c r="R512"/>
  <c r="P512"/>
  <c r="BI508"/>
  <c r="BH508"/>
  <c r="BG508"/>
  <c r="BF508"/>
  <c r="T508"/>
  <c r="R508"/>
  <c r="P508"/>
  <c r="BI506"/>
  <c r="BH506"/>
  <c r="BG506"/>
  <c r="BF506"/>
  <c r="T506"/>
  <c r="R506"/>
  <c r="P506"/>
  <c r="BI495"/>
  <c r="BH495"/>
  <c r="BG495"/>
  <c r="BF495"/>
  <c r="T495"/>
  <c r="R495"/>
  <c r="P495"/>
  <c r="BI493"/>
  <c r="BH493"/>
  <c r="BG493"/>
  <c r="BF493"/>
  <c r="T493"/>
  <c r="R493"/>
  <c r="P493"/>
  <c r="BI490"/>
  <c r="BH490"/>
  <c r="BG490"/>
  <c r="BF490"/>
  <c r="T490"/>
  <c r="R490"/>
  <c r="P490"/>
  <c r="BI488"/>
  <c r="BH488"/>
  <c r="BG488"/>
  <c r="BF488"/>
  <c r="T488"/>
  <c r="R488"/>
  <c r="P488"/>
  <c r="BI486"/>
  <c r="BH486"/>
  <c r="BG486"/>
  <c r="BF486"/>
  <c r="T486"/>
  <c r="R486"/>
  <c r="P486"/>
  <c r="BI484"/>
  <c r="BH484"/>
  <c r="BG484"/>
  <c r="BF484"/>
  <c r="T484"/>
  <c r="R484"/>
  <c r="P484"/>
  <c r="BI481"/>
  <c r="BH481"/>
  <c r="BG481"/>
  <c r="BF481"/>
  <c r="T481"/>
  <c r="R481"/>
  <c r="P481"/>
  <c r="BI479"/>
  <c r="BH479"/>
  <c r="BG479"/>
  <c r="BF479"/>
  <c r="T479"/>
  <c r="R479"/>
  <c r="P479"/>
  <c r="BI475"/>
  <c r="BH475"/>
  <c r="BG475"/>
  <c r="BF475"/>
  <c r="T475"/>
  <c r="R475"/>
  <c r="P475"/>
  <c r="BI473"/>
  <c r="BH473"/>
  <c r="BG473"/>
  <c r="BF473"/>
  <c r="T473"/>
  <c r="R473"/>
  <c r="P473"/>
  <c r="BI466"/>
  <c r="BH466"/>
  <c r="BG466"/>
  <c r="BF466"/>
  <c r="T466"/>
  <c r="R466"/>
  <c r="P466"/>
  <c r="BI464"/>
  <c r="BH464"/>
  <c r="BG464"/>
  <c r="BF464"/>
  <c r="T464"/>
  <c r="R464"/>
  <c r="P464"/>
  <c r="BI455"/>
  <c r="BH455"/>
  <c r="BG455"/>
  <c r="BF455"/>
  <c r="T455"/>
  <c r="R455"/>
  <c r="P455"/>
  <c r="BI453"/>
  <c r="BH453"/>
  <c r="BG453"/>
  <c r="BF453"/>
  <c r="T453"/>
  <c r="R453"/>
  <c r="P453"/>
  <c r="BI451"/>
  <c r="BH451"/>
  <c r="BG451"/>
  <c r="BF451"/>
  <c r="T451"/>
  <c r="R451"/>
  <c r="P451"/>
  <c r="BI448"/>
  <c r="BH448"/>
  <c r="BG448"/>
  <c r="BF448"/>
  <c r="T448"/>
  <c r="R448"/>
  <c r="P448"/>
  <c r="BI446"/>
  <c r="BH446"/>
  <c r="BG446"/>
  <c r="BF446"/>
  <c r="T446"/>
  <c r="R446"/>
  <c r="P446"/>
  <c r="BI443"/>
  <c r="BH443"/>
  <c r="BG443"/>
  <c r="BF443"/>
  <c r="T443"/>
  <c r="R443"/>
  <c r="P443"/>
  <c r="BI441"/>
  <c r="BH441"/>
  <c r="BG441"/>
  <c r="BF441"/>
  <c r="T441"/>
  <c r="R441"/>
  <c r="P441"/>
  <c r="BI439"/>
  <c r="BH439"/>
  <c r="BG439"/>
  <c r="BF439"/>
  <c r="T439"/>
  <c r="R439"/>
  <c r="P439"/>
  <c r="BI437"/>
  <c r="BH437"/>
  <c r="BG437"/>
  <c r="BF437"/>
  <c r="T437"/>
  <c r="R437"/>
  <c r="P437"/>
  <c r="BI435"/>
  <c r="BH435"/>
  <c r="BG435"/>
  <c r="BF435"/>
  <c r="T435"/>
  <c r="R435"/>
  <c r="P435"/>
  <c r="BI426"/>
  <c r="BH426"/>
  <c r="BG426"/>
  <c r="BF426"/>
  <c r="T426"/>
  <c r="R426"/>
  <c r="P426"/>
  <c r="BI424"/>
  <c r="BH424"/>
  <c r="BG424"/>
  <c r="BF424"/>
  <c r="T424"/>
  <c r="R424"/>
  <c r="P424"/>
  <c r="BI422"/>
  <c r="BH422"/>
  <c r="BG422"/>
  <c r="BF422"/>
  <c r="T422"/>
  <c r="R422"/>
  <c r="P422"/>
  <c r="BI407"/>
  <c r="BH407"/>
  <c r="BG407"/>
  <c r="BF407"/>
  <c r="T407"/>
  <c r="R407"/>
  <c r="P407"/>
  <c r="BI405"/>
  <c r="BH405"/>
  <c r="BG405"/>
  <c r="BF405"/>
  <c r="T405"/>
  <c r="R405"/>
  <c r="P405"/>
  <c r="BI402"/>
  <c r="BH402"/>
  <c r="BG402"/>
  <c r="BF402"/>
  <c r="T402"/>
  <c r="R402"/>
  <c r="P402"/>
  <c r="BI401"/>
  <c r="BH401"/>
  <c r="BG401"/>
  <c r="BF401"/>
  <c r="T401"/>
  <c r="R401"/>
  <c r="P401"/>
  <c r="BI399"/>
  <c r="BH399"/>
  <c r="BG399"/>
  <c r="BF399"/>
  <c r="T399"/>
  <c r="R399"/>
  <c r="P399"/>
  <c r="BI398"/>
  <c r="BH398"/>
  <c r="BG398"/>
  <c r="BF398"/>
  <c r="T398"/>
  <c r="R398"/>
  <c r="P398"/>
  <c r="BI396"/>
  <c r="BH396"/>
  <c r="BG396"/>
  <c r="BF396"/>
  <c r="T396"/>
  <c r="R396"/>
  <c r="P396"/>
  <c r="BI394"/>
  <c r="BH394"/>
  <c r="BG394"/>
  <c r="BF394"/>
  <c r="T394"/>
  <c r="R394"/>
  <c r="P394"/>
  <c r="BI390"/>
  <c r="BH390"/>
  <c r="BG390"/>
  <c r="BF390"/>
  <c r="T390"/>
  <c r="R390"/>
  <c r="P390"/>
  <c r="BI388"/>
  <c r="BH388"/>
  <c r="BG388"/>
  <c r="BF388"/>
  <c r="T388"/>
  <c r="R388"/>
  <c r="P388"/>
  <c r="BI386"/>
  <c r="BH386"/>
  <c r="BG386"/>
  <c r="BF386"/>
  <c r="T386"/>
  <c r="R386"/>
  <c r="P386"/>
  <c r="BI383"/>
  <c r="BH383"/>
  <c r="BG383"/>
  <c r="BF383"/>
  <c r="T383"/>
  <c r="R383"/>
  <c r="P383"/>
  <c r="BI379"/>
  <c r="BH379"/>
  <c r="BG379"/>
  <c r="BF379"/>
  <c r="T379"/>
  <c r="R379"/>
  <c r="P379"/>
  <c r="BI377"/>
  <c r="BH377"/>
  <c r="BG377"/>
  <c r="BF377"/>
  <c r="T377"/>
  <c r="R377"/>
  <c r="P377"/>
  <c r="BI374"/>
  <c r="BH374"/>
  <c r="BG374"/>
  <c r="BF374"/>
  <c r="T374"/>
  <c r="R374"/>
  <c r="P374"/>
  <c r="BI373"/>
  <c r="BH373"/>
  <c r="BG373"/>
  <c r="BF373"/>
  <c r="T373"/>
  <c r="R373"/>
  <c r="P373"/>
  <c r="BI369"/>
  <c r="BH369"/>
  <c r="BG369"/>
  <c r="BF369"/>
  <c r="T369"/>
  <c r="R369"/>
  <c r="P369"/>
  <c r="BI366"/>
  <c r="BH366"/>
  <c r="BG366"/>
  <c r="BF366"/>
  <c r="T366"/>
  <c r="R366"/>
  <c r="P366"/>
  <c r="BI365"/>
  <c r="BH365"/>
  <c r="BG365"/>
  <c r="BF365"/>
  <c r="T365"/>
  <c r="R365"/>
  <c r="P365"/>
  <c r="BI363"/>
  <c r="BH363"/>
  <c r="BG363"/>
  <c r="BF363"/>
  <c r="T363"/>
  <c r="R363"/>
  <c r="P363"/>
  <c r="BI362"/>
  <c r="BH362"/>
  <c r="BG362"/>
  <c r="BF362"/>
  <c r="T362"/>
  <c r="R362"/>
  <c r="P362"/>
  <c r="BI358"/>
  <c r="BH358"/>
  <c r="BG358"/>
  <c r="BF358"/>
  <c r="T358"/>
  <c r="R358"/>
  <c r="P358"/>
  <c r="BI357"/>
  <c r="BH357"/>
  <c r="BG357"/>
  <c r="BF357"/>
  <c r="T357"/>
  <c r="R357"/>
  <c r="P357"/>
  <c r="BI353"/>
  <c r="BH353"/>
  <c r="BG353"/>
  <c r="BF353"/>
  <c r="T353"/>
  <c r="R353"/>
  <c r="P353"/>
  <c r="BI352"/>
  <c r="BH352"/>
  <c r="BG352"/>
  <c r="BF352"/>
  <c r="T352"/>
  <c r="R352"/>
  <c r="P352"/>
  <c r="BI343"/>
  <c r="BH343"/>
  <c r="BG343"/>
  <c r="BF343"/>
  <c r="T343"/>
  <c r="R343"/>
  <c r="P343"/>
  <c r="BI342"/>
  <c r="BH342"/>
  <c r="BG342"/>
  <c r="BF342"/>
  <c r="T342"/>
  <c r="R342"/>
  <c r="P342"/>
  <c r="BI341"/>
  <c r="BH341"/>
  <c r="BG341"/>
  <c r="BF341"/>
  <c r="T341"/>
  <c r="R341"/>
  <c r="P341"/>
  <c r="BI334"/>
  <c r="BH334"/>
  <c r="BG334"/>
  <c r="BF334"/>
  <c r="T334"/>
  <c r="R334"/>
  <c r="P334"/>
  <c r="BI331"/>
  <c r="BH331"/>
  <c r="BG331"/>
  <c r="BF331"/>
  <c r="T331"/>
  <c r="R331"/>
  <c r="P331"/>
  <c r="BI329"/>
  <c r="BH329"/>
  <c r="BG329"/>
  <c r="BF329"/>
  <c r="T329"/>
  <c r="R329"/>
  <c r="P329"/>
  <c r="BI326"/>
  <c r="BH326"/>
  <c r="BG326"/>
  <c r="BF326"/>
  <c r="T326"/>
  <c r="R326"/>
  <c r="P326"/>
  <c r="BI325"/>
  <c r="BH325"/>
  <c r="BG325"/>
  <c r="BF325"/>
  <c r="T325"/>
  <c r="R325"/>
  <c r="P325"/>
  <c r="BI321"/>
  <c r="BH321"/>
  <c r="BG321"/>
  <c r="BF321"/>
  <c r="T321"/>
  <c r="R321"/>
  <c r="P321"/>
  <c r="BI318"/>
  <c r="BH318"/>
  <c r="BG318"/>
  <c r="BF318"/>
  <c r="T318"/>
  <c r="R318"/>
  <c r="P318"/>
  <c r="BI316"/>
  <c r="BH316"/>
  <c r="BG316"/>
  <c r="BF316"/>
  <c r="T316"/>
  <c r="R316"/>
  <c r="P316"/>
  <c r="BI312"/>
  <c r="BH312"/>
  <c r="BG312"/>
  <c r="BF312"/>
  <c r="T312"/>
  <c r="R312"/>
  <c r="P312"/>
  <c r="BI310"/>
  <c r="BH310"/>
  <c r="BG310"/>
  <c r="BF310"/>
  <c r="T310"/>
  <c r="R310"/>
  <c r="P310"/>
  <c r="BI308"/>
  <c r="BH308"/>
  <c r="BG308"/>
  <c r="BF308"/>
  <c r="T308"/>
  <c r="R308"/>
  <c r="P308"/>
  <c r="BI306"/>
  <c r="BH306"/>
  <c r="BG306"/>
  <c r="BF306"/>
  <c r="T306"/>
  <c r="R306"/>
  <c r="P306"/>
  <c r="BI297"/>
  <c r="BH297"/>
  <c r="BG297"/>
  <c r="BF297"/>
  <c r="T297"/>
  <c r="R297"/>
  <c r="P297"/>
  <c r="BI294"/>
  <c r="BH294"/>
  <c r="BG294"/>
  <c r="BF294"/>
  <c r="T294"/>
  <c r="R294"/>
  <c r="P294"/>
  <c r="BI292"/>
  <c r="BH292"/>
  <c r="BG292"/>
  <c r="BF292"/>
  <c r="T292"/>
  <c r="R292"/>
  <c r="P292"/>
  <c r="BI287"/>
  <c r="BH287"/>
  <c r="BG287"/>
  <c r="BF287"/>
  <c r="T287"/>
  <c r="R287"/>
  <c r="P287"/>
  <c r="BI286"/>
  <c r="BH286"/>
  <c r="BG286"/>
  <c r="BF286"/>
  <c r="T286"/>
  <c r="R286"/>
  <c r="P286"/>
  <c r="BI282"/>
  <c r="BH282"/>
  <c r="BG282"/>
  <c r="BF282"/>
  <c r="T282"/>
  <c r="R282"/>
  <c r="P282"/>
  <c r="BI281"/>
  <c r="BH281"/>
  <c r="BG281"/>
  <c r="BF281"/>
  <c r="T281"/>
  <c r="R281"/>
  <c r="P281"/>
  <c r="BI277"/>
  <c r="BH277"/>
  <c r="BG277"/>
  <c r="BF277"/>
  <c r="T277"/>
  <c r="R277"/>
  <c r="P277"/>
  <c r="BI276"/>
  <c r="BH276"/>
  <c r="BG276"/>
  <c r="BF276"/>
  <c r="T276"/>
  <c r="R276"/>
  <c r="P276"/>
  <c r="BI274"/>
  <c r="BH274"/>
  <c r="BG274"/>
  <c r="BF274"/>
  <c r="T274"/>
  <c r="R274"/>
  <c r="P274"/>
  <c r="BI270"/>
  <c r="BH270"/>
  <c r="BG270"/>
  <c r="BF270"/>
  <c r="T270"/>
  <c r="T269"/>
  <c r="R270"/>
  <c r="R269"/>
  <c r="P270"/>
  <c r="P269"/>
  <c r="BI268"/>
  <c r="BH268"/>
  <c r="BG268"/>
  <c r="BF268"/>
  <c r="T268"/>
  <c r="R268"/>
  <c r="P268"/>
  <c r="BI267"/>
  <c r="BH267"/>
  <c r="BG267"/>
  <c r="BF267"/>
  <c r="T267"/>
  <c r="R267"/>
  <c r="P267"/>
  <c r="BI266"/>
  <c r="BH266"/>
  <c r="BG266"/>
  <c r="BF266"/>
  <c r="T266"/>
  <c r="R266"/>
  <c r="P266"/>
  <c r="BI265"/>
  <c r="BH265"/>
  <c r="BG265"/>
  <c r="BF265"/>
  <c r="T265"/>
  <c r="R265"/>
  <c r="P265"/>
  <c r="BI256"/>
  <c r="BH256"/>
  <c r="BG256"/>
  <c r="BF256"/>
  <c r="T256"/>
  <c r="R256"/>
  <c r="P256"/>
  <c r="BI254"/>
  <c r="BH254"/>
  <c r="BG254"/>
  <c r="BF254"/>
  <c r="T254"/>
  <c r="R254"/>
  <c r="P254"/>
  <c r="BI251"/>
  <c r="BH251"/>
  <c r="BG251"/>
  <c r="BF251"/>
  <c r="T251"/>
  <c r="R251"/>
  <c r="P251"/>
  <c r="BI250"/>
  <c r="BH250"/>
  <c r="BG250"/>
  <c r="BF250"/>
  <c r="T250"/>
  <c r="R250"/>
  <c r="P250"/>
  <c r="BI246"/>
  <c r="BH246"/>
  <c r="BG246"/>
  <c r="BF246"/>
  <c r="T246"/>
  <c r="R246"/>
  <c r="P246"/>
  <c r="BI244"/>
  <c r="BH244"/>
  <c r="BG244"/>
  <c r="BF244"/>
  <c r="T244"/>
  <c r="R244"/>
  <c r="P244"/>
  <c r="BI242"/>
  <c r="BH242"/>
  <c r="BG242"/>
  <c r="BF242"/>
  <c r="T242"/>
  <c r="R242"/>
  <c r="P242"/>
  <c r="BI239"/>
  <c r="BH239"/>
  <c r="BG239"/>
  <c r="BF239"/>
  <c r="T239"/>
  <c r="R239"/>
  <c r="P239"/>
  <c r="BI235"/>
  <c r="BH235"/>
  <c r="BG235"/>
  <c r="BF235"/>
  <c r="T235"/>
  <c r="R235"/>
  <c r="P235"/>
  <c r="BI233"/>
  <c r="BH233"/>
  <c r="BG233"/>
  <c r="BF233"/>
  <c r="T233"/>
  <c r="R233"/>
  <c r="P233"/>
  <c r="BI232"/>
  <c r="BH232"/>
  <c r="BG232"/>
  <c r="BF232"/>
  <c r="T232"/>
  <c r="R232"/>
  <c r="P232"/>
  <c r="BI228"/>
  <c r="BH228"/>
  <c r="BG228"/>
  <c r="BF228"/>
  <c r="T228"/>
  <c r="R228"/>
  <c r="P228"/>
  <c r="BI227"/>
  <c r="BH227"/>
  <c r="BG227"/>
  <c r="BF227"/>
  <c r="T227"/>
  <c r="R227"/>
  <c r="P227"/>
  <c r="BI226"/>
  <c r="BH226"/>
  <c r="BG226"/>
  <c r="BF226"/>
  <c r="T226"/>
  <c r="R226"/>
  <c r="P226"/>
  <c r="BI225"/>
  <c r="BH225"/>
  <c r="BG225"/>
  <c r="BF225"/>
  <c r="T225"/>
  <c r="R225"/>
  <c r="P225"/>
  <c r="BI224"/>
  <c r="BH224"/>
  <c r="BG224"/>
  <c r="BF224"/>
  <c r="T224"/>
  <c r="R224"/>
  <c r="P224"/>
  <c r="BI213"/>
  <c r="BH213"/>
  <c r="BG213"/>
  <c r="BF213"/>
  <c r="T213"/>
  <c r="R213"/>
  <c r="P213"/>
  <c r="BI206"/>
  <c r="BH206"/>
  <c r="BG206"/>
  <c r="BF206"/>
  <c r="T206"/>
  <c r="R206"/>
  <c r="P206"/>
  <c r="BI204"/>
  <c r="BH204"/>
  <c r="BG204"/>
  <c r="BF204"/>
  <c r="T204"/>
  <c r="R204"/>
  <c r="P204"/>
  <c r="BI202"/>
  <c r="BH202"/>
  <c r="BG202"/>
  <c r="BF202"/>
  <c r="T202"/>
  <c r="R202"/>
  <c r="P202"/>
  <c r="BI189"/>
  <c r="BH189"/>
  <c r="BG189"/>
  <c r="BF189"/>
  <c r="T189"/>
  <c r="R189"/>
  <c r="P189"/>
  <c r="BI174"/>
  <c r="BH174"/>
  <c r="BG174"/>
  <c r="BF174"/>
  <c r="T174"/>
  <c r="R174"/>
  <c r="P174"/>
  <c r="BI172"/>
  <c r="BH172"/>
  <c r="BG172"/>
  <c r="BF172"/>
  <c r="T172"/>
  <c r="R172"/>
  <c r="P172"/>
  <c r="BI169"/>
  <c r="BH169"/>
  <c r="BG169"/>
  <c r="BF169"/>
  <c r="T169"/>
  <c r="R169"/>
  <c r="P169"/>
  <c r="BI165"/>
  <c r="BH165"/>
  <c r="BG165"/>
  <c r="BF165"/>
  <c r="T165"/>
  <c r="R165"/>
  <c r="P165"/>
  <c r="BI163"/>
  <c r="BH163"/>
  <c r="BG163"/>
  <c r="BF163"/>
  <c r="T163"/>
  <c r="R163"/>
  <c r="P163"/>
  <c r="BI159"/>
  <c r="BH159"/>
  <c r="BG159"/>
  <c r="BF159"/>
  <c r="T159"/>
  <c r="R159"/>
  <c r="P159"/>
  <c r="BI156"/>
  <c r="BH156"/>
  <c r="BG156"/>
  <c r="BF156"/>
  <c r="T156"/>
  <c r="R156"/>
  <c r="P156"/>
  <c r="BI153"/>
  <c r="BH153"/>
  <c r="BG153"/>
  <c r="BF153"/>
  <c r="T153"/>
  <c r="R153"/>
  <c r="P153"/>
  <c r="BI149"/>
  <c r="BH149"/>
  <c r="BG149"/>
  <c r="BF149"/>
  <c r="T149"/>
  <c r="R149"/>
  <c r="P149"/>
  <c r="BI147"/>
  <c r="BH147"/>
  <c r="BG147"/>
  <c r="BF147"/>
  <c r="T147"/>
  <c r="R147"/>
  <c r="P147"/>
  <c r="BI142"/>
  <c r="BH142"/>
  <c r="BG142"/>
  <c r="BF142"/>
  <c r="T142"/>
  <c r="R142"/>
  <c r="P142"/>
  <c r="BI135"/>
  <c r="BH135"/>
  <c r="BG135"/>
  <c r="BF135"/>
  <c r="T135"/>
  <c r="R135"/>
  <c r="P135"/>
  <c r="BI133"/>
  <c r="BH133"/>
  <c r="BG133"/>
  <c r="BF133"/>
  <c r="T133"/>
  <c r="R133"/>
  <c r="P133"/>
  <c r="BI129"/>
  <c r="BH129"/>
  <c r="BG129"/>
  <c r="BF129"/>
  <c r="T129"/>
  <c r="R129"/>
  <c r="P129"/>
  <c r="BI124"/>
  <c r="BH124"/>
  <c r="BG124"/>
  <c r="BF124"/>
  <c r="T124"/>
  <c r="R124"/>
  <c r="P124"/>
  <c r="BI117"/>
  <c r="BH117"/>
  <c r="BG117"/>
  <c r="BF117"/>
  <c r="T117"/>
  <c r="R117"/>
  <c r="P117"/>
  <c r="BI115"/>
  <c r="BH115"/>
  <c r="BG115"/>
  <c r="BF115"/>
  <c r="T115"/>
  <c r="R115"/>
  <c r="P115"/>
  <c r="BI113"/>
  <c r="BH113"/>
  <c r="BG113"/>
  <c r="BF113"/>
  <c r="T113"/>
  <c r="R113"/>
  <c r="P113"/>
  <c r="BI111"/>
  <c r="BH111"/>
  <c r="BG111"/>
  <c r="BF111"/>
  <c r="T111"/>
  <c r="R111"/>
  <c r="P111"/>
  <c r="BI103"/>
  <c r="BH103"/>
  <c r="BG103"/>
  <c r="BF103"/>
  <c r="T103"/>
  <c r="R103"/>
  <c r="P103"/>
  <c r="BI100"/>
  <c r="BH100"/>
  <c r="BG100"/>
  <c r="BF100"/>
  <c r="T100"/>
  <c r="R100"/>
  <c r="P100"/>
  <c r="J93"/>
  <c r="F93"/>
  <c r="F91"/>
  <c r="E89"/>
  <c r="J54"/>
  <c r="F54"/>
  <c r="F52"/>
  <c r="E50"/>
  <c r="J24"/>
  <c r="E24"/>
  <c r="J55"/>
  <c r="J23"/>
  <c r="J18"/>
  <c r="E18"/>
  <c r="F94"/>
  <c r="J17"/>
  <c r="J12"/>
  <c r="J52"/>
  <c r="E7"/>
  <c r="E48"/>
  <c i="2" r="J37"/>
  <c r="J36"/>
  <c i="1" r="AY55"/>
  <c i="2" r="J35"/>
  <c i="1" r="AX55"/>
  <c i="2" r="BI187"/>
  <c r="BH187"/>
  <c r="BG187"/>
  <c r="BF187"/>
  <c r="T187"/>
  <c r="T186"/>
  <c r="R187"/>
  <c r="R186"/>
  <c r="P187"/>
  <c r="P186"/>
  <c r="BI183"/>
  <c r="BH183"/>
  <c r="BG183"/>
  <c r="BF183"/>
  <c r="T183"/>
  <c r="T182"/>
  <c r="R183"/>
  <c r="R182"/>
  <c r="P183"/>
  <c r="P182"/>
  <c r="BI173"/>
  <c r="BH173"/>
  <c r="BG173"/>
  <c r="BF173"/>
  <c r="T173"/>
  <c r="T172"/>
  <c r="R173"/>
  <c r="R172"/>
  <c r="P173"/>
  <c r="P172"/>
  <c r="BI155"/>
  <c r="BH155"/>
  <c r="BG155"/>
  <c r="BF155"/>
  <c r="T155"/>
  <c r="T154"/>
  <c r="R155"/>
  <c r="R154"/>
  <c r="P155"/>
  <c r="P154"/>
  <c r="BI150"/>
  <c r="BH150"/>
  <c r="BG150"/>
  <c r="BF150"/>
  <c r="T150"/>
  <c r="T149"/>
  <c r="R150"/>
  <c r="R149"/>
  <c r="P150"/>
  <c r="P149"/>
  <c r="BI146"/>
  <c r="BH146"/>
  <c r="BG146"/>
  <c r="BF146"/>
  <c r="T146"/>
  <c r="R146"/>
  <c r="P146"/>
  <c r="BI143"/>
  <c r="BH143"/>
  <c r="BG143"/>
  <c r="BF143"/>
  <c r="T143"/>
  <c r="R143"/>
  <c r="P143"/>
  <c r="BI140"/>
  <c r="BH140"/>
  <c r="BG140"/>
  <c r="BF140"/>
  <c r="T140"/>
  <c r="R140"/>
  <c r="P140"/>
  <c r="BI137"/>
  <c r="BH137"/>
  <c r="BG137"/>
  <c r="BF137"/>
  <c r="T137"/>
  <c r="R137"/>
  <c r="P137"/>
  <c r="BI134"/>
  <c r="BH134"/>
  <c r="BG134"/>
  <c r="BF134"/>
  <c r="T134"/>
  <c r="R134"/>
  <c r="P134"/>
  <c r="BI132"/>
  <c r="BH132"/>
  <c r="BG132"/>
  <c r="BF132"/>
  <c r="T132"/>
  <c r="R132"/>
  <c r="P132"/>
  <c r="BI129"/>
  <c r="BH129"/>
  <c r="BG129"/>
  <c r="BF129"/>
  <c r="T129"/>
  <c r="R129"/>
  <c r="P129"/>
  <c r="BI127"/>
  <c r="BH127"/>
  <c r="BG127"/>
  <c r="BF127"/>
  <c r="T127"/>
  <c r="R127"/>
  <c r="P127"/>
  <c r="BI124"/>
  <c r="BH124"/>
  <c r="BG124"/>
  <c r="BF124"/>
  <c r="T124"/>
  <c r="R124"/>
  <c r="P124"/>
  <c r="BI118"/>
  <c r="BH118"/>
  <c r="BG118"/>
  <c r="BF118"/>
  <c r="T118"/>
  <c r="R118"/>
  <c r="P118"/>
  <c r="BI115"/>
  <c r="BH115"/>
  <c r="BG115"/>
  <c r="BF115"/>
  <c r="T115"/>
  <c r="R115"/>
  <c r="P115"/>
  <c r="BI112"/>
  <c r="BH112"/>
  <c r="BG112"/>
  <c r="BF112"/>
  <c r="T112"/>
  <c r="R112"/>
  <c r="P112"/>
  <c r="BI107"/>
  <c r="BH107"/>
  <c r="BG107"/>
  <c r="BF107"/>
  <c r="T107"/>
  <c r="R107"/>
  <c r="P107"/>
  <c r="BI101"/>
  <c r="BH101"/>
  <c r="BG101"/>
  <c r="BF101"/>
  <c r="T101"/>
  <c r="R101"/>
  <c r="P101"/>
  <c r="BI99"/>
  <c r="BH99"/>
  <c r="BG99"/>
  <c r="BF99"/>
  <c r="T99"/>
  <c r="R99"/>
  <c r="P99"/>
  <c r="BI96"/>
  <c r="BH96"/>
  <c r="BG96"/>
  <c r="BF96"/>
  <c r="T96"/>
  <c r="R96"/>
  <c r="P96"/>
  <c r="BI92"/>
  <c r="BH92"/>
  <c r="BG92"/>
  <c r="BF92"/>
  <c r="T92"/>
  <c r="R92"/>
  <c r="P92"/>
  <c r="J85"/>
  <c r="F85"/>
  <c r="F83"/>
  <c r="E81"/>
  <c r="J54"/>
  <c r="F54"/>
  <c r="F52"/>
  <c r="E50"/>
  <c r="J24"/>
  <c r="E24"/>
  <c r="J86"/>
  <c r="J23"/>
  <c r="J18"/>
  <c r="E18"/>
  <c r="F86"/>
  <c r="J17"/>
  <c r="J12"/>
  <c r="J83"/>
  <c r="E7"/>
  <c r="E79"/>
  <c i="1" r="L50"/>
  <c r="AM50"/>
  <c r="AM49"/>
  <c r="L49"/>
  <c r="AM47"/>
  <c r="L47"/>
  <c r="L45"/>
  <c r="L44"/>
  <c i="2" r="J34"/>
  <c r="J150"/>
  <c r="J187"/>
  <c r="BK137"/>
  <c r="BK134"/>
  <c r="J132"/>
  <c r="J129"/>
  <c r="J127"/>
  <c r="J118"/>
  <c r="J115"/>
  <c r="BK107"/>
  <c r="BK99"/>
  <c r="BK96"/>
  <c r="BK92"/>
  <c r="BK143"/>
  <c i="1" r="AS57"/>
  <c i="3" r="BK540"/>
  <c r="J532"/>
  <c r="J506"/>
  <c r="J493"/>
  <c r="BK481"/>
  <c r="BK308"/>
  <c r="J268"/>
  <c r="BK239"/>
  <c r="J117"/>
  <c r="BK542"/>
  <c r="BK536"/>
  <c r="BK523"/>
  <c r="J508"/>
  <c r="J479"/>
  <c r="BK473"/>
  <c r="BK464"/>
  <c r="J453"/>
  <c r="J451"/>
  <c r="BK426"/>
  <c r="BK396"/>
  <c r="J386"/>
  <c r="J379"/>
  <c r="BK358"/>
  <c r="BK353"/>
  <c r="J326"/>
  <c r="J306"/>
  <c r="BK282"/>
  <c r="J267"/>
  <c r="BK233"/>
  <c r="BK225"/>
  <c r="BK443"/>
  <c r="J439"/>
  <c r="BK244"/>
  <c r="J174"/>
  <c r="BK133"/>
  <c r="J521"/>
  <c r="BK506"/>
  <c r="J103"/>
  <c r="BK534"/>
  <c r="J525"/>
  <c r="BK490"/>
  <c r="BK377"/>
  <c r="J353"/>
  <c r="BK316"/>
  <c r="J276"/>
  <c r="BK265"/>
  <c r="J165"/>
  <c r="BK115"/>
  <c r="J446"/>
  <c r="J435"/>
  <c r="J402"/>
  <c r="J399"/>
  <c r="BK383"/>
  <c r="BK363"/>
  <c r="J343"/>
  <c r="BK446"/>
  <c r="J405"/>
  <c r="BK386"/>
  <c r="BK365"/>
  <c r="BK331"/>
  <c r="BK310"/>
  <c r="BK276"/>
  <c r="J226"/>
  <c r="BK224"/>
  <c r="BK149"/>
  <c r="BK437"/>
  <c r="J342"/>
  <c r="BK312"/>
  <c r="BK281"/>
  <c r="J227"/>
  <c r="J224"/>
  <c r="BK142"/>
  <c r="J100"/>
  <c r="BK390"/>
  <c r="J308"/>
  <c r="BK165"/>
  <c r="BK129"/>
  <c r="J111"/>
  <c r="J292"/>
  <c r="BK267"/>
  <c r="J256"/>
  <c r="J239"/>
  <c r="BK213"/>
  <c r="BK202"/>
  <c r="BK135"/>
  <c i="4" r="J327"/>
  <c r="J323"/>
  <c r="J317"/>
  <c r="J313"/>
  <c r="BK300"/>
  <c r="BK293"/>
  <c r="BK285"/>
  <c r="BK279"/>
  <c r="J268"/>
  <c r="BK262"/>
  <c r="BK254"/>
  <c r="BK246"/>
  <c r="BK239"/>
  <c r="BK233"/>
  <c r="BK221"/>
  <c r="J214"/>
  <c r="J208"/>
  <c r="BK195"/>
  <c r="J189"/>
  <c r="J185"/>
  <c r="BK168"/>
  <c r="J158"/>
  <c r="BK327"/>
  <c r="BK323"/>
  <c r="BK317"/>
  <c r="J311"/>
  <c r="BK304"/>
  <c r="J290"/>
  <c r="J287"/>
  <c r="BK273"/>
  <c r="BK266"/>
  <c r="BK261"/>
  <c r="BK258"/>
  <c r="BK251"/>
  <c r="J246"/>
  <c r="BK237"/>
  <c r="BK226"/>
  <c r="J220"/>
  <c r="J210"/>
  <c r="J197"/>
  <c r="J193"/>
  <c r="BK185"/>
  <c r="BK163"/>
  <c r="BK158"/>
  <c r="J156"/>
  <c r="BK154"/>
  <c r="J150"/>
  <c r="J314"/>
  <c r="J306"/>
  <c r="J304"/>
  <c r="J300"/>
  <c r="J261"/>
  <c r="J254"/>
  <c r="J241"/>
  <c r="J239"/>
  <c r="BK231"/>
  <c r="J227"/>
  <c r="J224"/>
  <c r="J221"/>
  <c r="J152"/>
  <c r="BK148"/>
  <c r="J148"/>
  <c r="BK146"/>
  <c r="J146"/>
  <c r="BK144"/>
  <c r="J144"/>
  <c r="BK141"/>
  <c r="J141"/>
  <c r="BK138"/>
  <c r="J138"/>
  <c r="BK136"/>
  <c r="J136"/>
  <c r="BK134"/>
  <c r="J134"/>
  <c r="BK132"/>
  <c r="J130"/>
  <c r="BK128"/>
  <c r="J126"/>
  <c r="J124"/>
  <c r="J122"/>
  <c r="BK120"/>
  <c r="BK118"/>
  <c r="J116"/>
  <c r="J114"/>
  <c r="BK112"/>
  <c r="BK110"/>
  <c r="BK108"/>
  <c r="BK104"/>
  <c r="BK100"/>
  <c r="BK97"/>
  <c r="J293"/>
  <c r="J281"/>
  <c r="BK274"/>
  <c r="BK271"/>
  <c r="J269"/>
  <c r="J266"/>
  <c r="J260"/>
  <c r="J237"/>
  <c r="J231"/>
  <c r="J223"/>
  <c r="BK217"/>
  <c r="J216"/>
  <c r="J206"/>
  <c r="BK197"/>
  <c r="BK191"/>
  <c r="J177"/>
  <c r="J132"/>
  <c r="BK130"/>
  <c r="J128"/>
  <c r="BK126"/>
  <c r="BK122"/>
  <c r="J120"/>
  <c r="J118"/>
  <c r="BK116"/>
  <c r="BK114"/>
  <c r="J112"/>
  <c r="J104"/>
  <c r="J97"/>
  <c r="J108"/>
  <c i="5" r="J206"/>
  <c r="J203"/>
  <c r="BK197"/>
  <c r="BK185"/>
  <c r="J182"/>
  <c r="J179"/>
  <c r="J173"/>
  <c r="BK163"/>
  <c r="J159"/>
  <c r="J154"/>
  <c r="BK150"/>
  <c r="J143"/>
  <c r="J140"/>
  <c r="BK210"/>
  <c r="J197"/>
  <c r="J185"/>
  <c r="BK179"/>
  <c r="BK173"/>
  <c r="J163"/>
  <c r="J150"/>
  <c r="J148"/>
  <c r="J144"/>
  <c r="J135"/>
  <c r="BK131"/>
  <c r="BK129"/>
  <c r="BK127"/>
  <c r="J125"/>
  <c r="J123"/>
  <c r="J117"/>
  <c r="J116"/>
  <c r="BK107"/>
  <c r="BK104"/>
  <c r="BK97"/>
  <c r="BK199"/>
  <c r="J177"/>
  <c r="BK169"/>
  <c r="J162"/>
  <c r="J137"/>
  <c r="J192"/>
  <c r="J189"/>
  <c r="BK174"/>
  <c r="BK165"/>
  <c r="BK159"/>
  <c r="J152"/>
  <c r="J142"/>
  <c r="BK117"/>
  <c r="BK114"/>
  <c r="J107"/>
  <c r="J97"/>
  <c r="BK95"/>
  <c i="6" r="BK131"/>
  <c i="2" r="BK187"/>
  <c r="J183"/>
  <c r="BK173"/>
  <c r="J173"/>
  <c r="BK155"/>
  <c r="J155"/>
  <c r="F35"/>
  <c i="3" r="BK514"/>
  <c r="BK401"/>
  <c r="BK306"/>
  <c r="BK113"/>
  <c r="BK525"/>
  <c r="BK479"/>
  <c r="J464"/>
  <c r="J448"/>
  <c r="J390"/>
  <c r="BK362"/>
  <c r="J325"/>
  <c r="BK270"/>
  <c r="J232"/>
  <c r="BK398"/>
  <c r="J169"/>
  <c r="BK495"/>
  <c r="BK486"/>
  <c r="J481"/>
  <c r="BK292"/>
  <c r="BK169"/>
  <c r="J441"/>
  <c r="J401"/>
  <c r="J366"/>
  <c r="BK342"/>
  <c r="J396"/>
  <c r="BK329"/>
  <c r="J250"/>
  <c r="J156"/>
  <c r="BK424"/>
  <c r="BK235"/>
  <c r="J159"/>
  <c r="BK379"/>
  <c r="BK254"/>
  <c r="BK117"/>
  <c r="J270"/>
  <c r="J244"/>
  <c r="BK163"/>
  <c i="4" r="BK324"/>
  <c r="BK314"/>
  <c r="J296"/>
  <c r="J277"/>
  <c r="J258"/>
  <c r="BK241"/>
  <c r="J229"/>
  <c r="J212"/>
  <c r="BK193"/>
  <c r="J180"/>
  <c r="BK152"/>
  <c r="BK315"/>
  <c r="BK298"/>
  <c r="BK277"/>
  <c r="BK265"/>
  <c r="J255"/>
  <c r="J235"/>
  <c r="BK208"/>
  <c r="J191"/>
  <c r="BK175"/>
  <c r="J168"/>
  <c i="5" r="BK189"/>
  <c r="J166"/>
  <c r="BK153"/>
  <c r="BK201"/>
  <c r="BK176"/>
  <c r="J153"/>
  <c r="BK140"/>
  <c r="J133"/>
  <c r="J127"/>
  <c r="BK121"/>
  <c r="J113"/>
  <c r="J201"/>
  <c r="J176"/>
  <c r="BK139"/>
  <c r="J191"/>
  <c r="BK170"/>
  <c r="BK144"/>
  <c r="BK116"/>
  <c r="J102"/>
  <c r="J104"/>
  <c i="6" r="BK122"/>
  <c r="J118"/>
  <c r="J111"/>
  <c r="BK103"/>
  <c r="J93"/>
  <c r="BK120"/>
  <c r="BK111"/>
  <c r="BK105"/>
  <c r="J95"/>
  <c r="J127"/>
  <c r="J122"/>
  <c i="7" r="BK102"/>
  <c r="BK95"/>
  <c r="J87"/>
  <c r="J95"/>
  <c i="2" r="F36"/>
  <c r="BK118"/>
  <c r="J107"/>
  <c r="BK140"/>
  <c i="3" r="BK548"/>
  <c r="BK508"/>
  <c r="BK374"/>
  <c r="J242"/>
  <c r="J551"/>
  <c r="BK532"/>
  <c r="BK493"/>
  <c r="J473"/>
  <c r="BK453"/>
  <c r="J443"/>
  <c r="J388"/>
  <c r="BK366"/>
  <c r="J341"/>
  <c r="J294"/>
  <c r="BK256"/>
  <c r="J529"/>
  <c r="J228"/>
  <c r="J540"/>
  <c r="BK124"/>
  <c r="BK529"/>
  <c r="BK402"/>
  <c r="J329"/>
  <c r="J147"/>
  <c r="BK294"/>
  <c r="BK189"/>
  <c r="BK100"/>
  <c r="J321"/>
  <c r="J172"/>
  <c r="BK103"/>
  <c r="J265"/>
  <c r="BK206"/>
  <c r="J129"/>
  <c i="4" r="J321"/>
  <c r="BK308"/>
  <c r="J283"/>
  <c r="J265"/>
  <c r="J251"/>
  <c r="BK243"/>
  <c r="J217"/>
  <c r="BK200"/>
  <c r="BK177"/>
  <c r="J154"/>
  <c r="BK321"/>
  <c r="BK306"/>
  <c r="J285"/>
  <c r="BK269"/>
  <c r="BK257"/>
  <c r="J245"/>
  <c r="BK223"/>
  <c r="J200"/>
  <c r="BK180"/>
  <c i="5" r="J183"/>
  <c r="BK162"/>
  <c r="BK149"/>
  <c r="J139"/>
  <c r="BK180"/>
  <c r="BK158"/>
  <c r="J145"/>
  <c r="BK133"/>
  <c r="J129"/>
  <c r="BK123"/>
  <c r="J114"/>
  <c r="BK102"/>
  <c r="J188"/>
  <c r="J165"/>
  <c r="BK206"/>
  <c r="BK183"/>
  <c r="J160"/>
  <c r="J121"/>
  <c r="BK99"/>
  <c r="J95"/>
  <c i="6" r="J120"/>
  <c r="BK114"/>
  <c r="BK107"/>
  <c r="BK95"/>
  <c r="J124"/>
  <c r="J116"/>
  <c r="J107"/>
  <c r="BK100"/>
  <c r="BK93"/>
  <c r="J114"/>
  <c i="7" r="BK97"/>
  <c r="J89"/>
  <c r="J97"/>
  <c i="2" r="F37"/>
  <c r="BK150"/>
  <c r="BK146"/>
  <c r="J146"/>
  <c r="J137"/>
  <c r="J134"/>
  <c r="BK129"/>
  <c r="BK127"/>
  <c r="J124"/>
  <c r="BK115"/>
  <c r="BK112"/>
  <c r="J112"/>
  <c r="J101"/>
  <c r="J99"/>
  <c r="J96"/>
  <c r="J143"/>
  <c r="J92"/>
  <c i="3" r="J555"/>
  <c r="J542"/>
  <c r="J538"/>
  <c r="J516"/>
  <c r="J495"/>
  <c r="J486"/>
  <c r="J424"/>
  <c r="BK318"/>
  <c r="BK251"/>
  <c r="BK228"/>
  <c r="BK555"/>
  <c r="BK538"/>
  <c r="J534"/>
  <c r="J519"/>
  <c r="BK516"/>
  <c r="J484"/>
  <c r="BK475"/>
  <c r="BK466"/>
  <c r="J466"/>
  <c r="J455"/>
  <c r="BK451"/>
  <c r="BK448"/>
  <c r="BK435"/>
  <c r="BK399"/>
  <c r="J383"/>
  <c r="J377"/>
  <c r="J369"/>
  <c r="J357"/>
  <c r="J352"/>
  <c r="J318"/>
  <c r="J297"/>
  <c r="J274"/>
  <c r="BK268"/>
  <c r="J246"/>
  <c r="BK227"/>
  <c r="BK441"/>
  <c r="BK321"/>
  <c r="BK204"/>
  <c r="J135"/>
  <c r="J527"/>
  <c r="J514"/>
  <c r="J490"/>
  <c r="BK521"/>
  <c r="BK484"/>
  <c r="J488"/>
  <c r="J394"/>
  <c r="J363"/>
  <c r="BK287"/>
  <c r="BK274"/>
  <c r="J213"/>
  <c r="J163"/>
  <c r="J113"/>
  <c r="BK439"/>
  <c r="BK405"/>
  <c r="J398"/>
  <c r="J373"/>
  <c r="J362"/>
  <c r="BK352"/>
  <c r="J334"/>
  <c r="BK422"/>
  <c r="BK369"/>
  <c r="J358"/>
  <c r="BK334"/>
  <c r="BK325"/>
  <c r="BK286"/>
  <c r="J233"/>
  <c r="J225"/>
  <c r="BK172"/>
  <c r="J142"/>
  <c r="J316"/>
  <c r="J282"/>
  <c r="J277"/>
  <c r="BK226"/>
  <c r="BK156"/>
  <c r="BK111"/>
  <c r="J407"/>
  <c r="BK326"/>
  <c r="J310"/>
  <c r="J206"/>
  <c r="J133"/>
  <c r="J115"/>
  <c r="BK297"/>
  <c r="J281"/>
  <c r="BK266"/>
  <c r="J254"/>
  <c r="J235"/>
  <c r="J204"/>
  <c r="BK174"/>
  <c r="BK153"/>
  <c r="J124"/>
  <c i="4" r="J318"/>
  <c r="J315"/>
  <c r="BK311"/>
  <c r="J298"/>
  <c r="BK287"/>
  <c r="BK281"/>
  <c r="J273"/>
  <c r="J264"/>
  <c r="J257"/>
  <c r="BK252"/>
  <c r="J249"/>
  <c r="BK245"/>
  <c r="J233"/>
  <c r="J226"/>
  <c r="BK216"/>
  <c r="BK210"/>
  <c r="J203"/>
  <c r="J187"/>
  <c r="BK173"/>
  <c r="J163"/>
  <c r="BK150"/>
  <c r="J324"/>
  <c r="BK318"/>
  <c r="BK313"/>
  <c r="J302"/>
  <c r="BK296"/>
  <c r="BK283"/>
  <c r="J271"/>
  <c r="BK268"/>
  <c r="BK264"/>
  <c r="BK260"/>
  <c r="BK249"/>
  <c r="J248"/>
  <c r="J243"/>
  <c r="BK227"/>
  <c r="BK224"/>
  <c r="BK214"/>
  <c r="BK203"/>
  <c r="J195"/>
  <c r="BK187"/>
  <c r="BK182"/>
  <c r="J175"/>
  <c i="2" r="F34"/>
  <c r="J140"/>
  <c r="BK132"/>
  <c r="BK124"/>
  <c r="BK101"/>
  <c r="BK183"/>
  <c i="3" r="BK551"/>
  <c r="J536"/>
  <c r="BK488"/>
  <c r="J365"/>
  <c r="BK232"/>
  <c r="J548"/>
  <c r="BK527"/>
  <c r="BK512"/>
  <c r="J475"/>
  <c r="BK455"/>
  <c r="BK407"/>
  <c r="BK373"/>
  <c r="BK343"/>
  <c r="J286"/>
  <c r="BK250"/>
  <c r="J331"/>
  <c r="J153"/>
  <c r="J512"/>
  <c r="BK519"/>
  <c r="J523"/>
  <c r="J374"/>
  <c r="J266"/>
  <c r="J149"/>
  <c r="J422"/>
  <c r="BK388"/>
  <c r="BK357"/>
  <c r="J437"/>
  <c r="BK341"/>
  <c r="J287"/>
  <c r="BK242"/>
  <c r="J202"/>
  <c r="J426"/>
  <c r="J251"/>
  <c r="BK147"/>
  <c r="BK394"/>
  <c r="J312"/>
  <c r="BK159"/>
  <c r="BK277"/>
  <c r="BK246"/>
  <c r="J189"/>
  <c i="4" r="BK320"/>
  <c r="BK302"/>
  <c r="BK290"/>
  <c r="J274"/>
  <c r="BK255"/>
  <c r="BK248"/>
  <c r="BK235"/>
  <c r="BK220"/>
  <c r="BK206"/>
  <c r="J182"/>
  <c r="BK156"/>
  <c r="J320"/>
  <c r="J308"/>
  <c r="J279"/>
  <c r="J262"/>
  <c r="J252"/>
  <c r="BK229"/>
  <c r="BK212"/>
  <c r="BK189"/>
  <c r="J173"/>
  <c i="5" r="BK191"/>
  <c r="J158"/>
  <c r="BK148"/>
  <c r="BK137"/>
  <c r="J186"/>
  <c r="J171"/>
  <c i="6" r="J100"/>
  <c i="7" r="BK92"/>
  <c r="J102"/>
  <c r="BK87"/>
  <c i="4" r="BK124"/>
  <c r="J100"/>
  <c r="J110"/>
  <c i="5" r="J210"/>
  <c r="J199"/>
  <c r="J194"/>
  <c r="BK188"/>
  <c r="J180"/>
  <c r="BK177"/>
  <c r="J170"/>
  <c r="BK160"/>
  <c r="J157"/>
  <c r="BK152"/>
  <c r="BK145"/>
  <c r="BK142"/>
  <c r="BK203"/>
  <c r="BK194"/>
  <c r="BK182"/>
  <c r="J174"/>
  <c r="BK166"/>
  <c r="BK157"/>
  <c r="J149"/>
  <c r="BK147"/>
  <c r="BK143"/>
  <c r="BK204"/>
  <c r="J169"/>
  <c r="BK155"/>
  <c r="J147"/>
  <c r="BK192"/>
  <c r="J155"/>
  <c r="BK135"/>
  <c r="J131"/>
  <c r="BK125"/>
  <c r="BK119"/>
  <c r="BK111"/>
  <c r="J99"/>
  <c r="BK171"/>
  <c r="J204"/>
  <c r="BK186"/>
  <c r="BK154"/>
  <c r="J119"/>
  <c r="J111"/>
  <c r="BK113"/>
  <c i="6" r="BK124"/>
  <c r="BK116"/>
  <c r="BK109"/>
  <c r="J97"/>
  <c r="BK127"/>
  <c r="BK118"/>
  <c r="J109"/>
  <c r="J103"/>
  <c r="J131"/>
  <c r="BK97"/>
  <c r="J105"/>
  <c i="7" r="J99"/>
  <c r="J92"/>
  <c r="BK99"/>
  <c r="BK89"/>
  <c i="2" l="1" r="P148"/>
  <c r="R148"/>
  <c r="T148"/>
  <c i="3" r="BK152"/>
  <c r="J152"/>
  <c r="J62"/>
  <c r="P162"/>
  <c r="R162"/>
  <c r="T162"/>
  <c r="BK241"/>
  <c r="J241"/>
  <c r="J66"/>
  <c r="BK296"/>
  <c r="J296"/>
  <c r="J70"/>
  <c r="P368"/>
  <c r="T404"/>
  <c r="P492"/>
  <c r="BK550"/>
  <c r="J550"/>
  <c r="J77"/>
  <c i="2" r="P91"/>
  <c r="BK126"/>
  <c r="J126"/>
  <c r="J63"/>
  <c r="T91"/>
  <c r="R98"/>
  <c r="P126"/>
  <c i="3" r="P99"/>
  <c r="P152"/>
  <c r="BK162"/>
  <c r="J162"/>
  <c r="J63"/>
  <c r="P171"/>
  <c r="BK234"/>
  <c r="J234"/>
  <c r="J65"/>
  <c r="R234"/>
  <c r="T241"/>
  <c r="BK273"/>
  <c r="R273"/>
  <c r="T296"/>
  <c r="T333"/>
  <c r="R368"/>
  <c r="R404"/>
  <c r="R450"/>
  <c r="T492"/>
  <c r="R531"/>
  <c r="P550"/>
  <c i="4" r="BK96"/>
  <c r="BK95"/>
  <c r="J95"/>
  <c r="J64"/>
  <c r="T96"/>
  <c r="T95"/>
  <c r="R107"/>
  <c r="BK143"/>
  <c r="J143"/>
  <c r="J68"/>
  <c r="BK205"/>
  <c r="J205"/>
  <c r="J69"/>
  <c r="T205"/>
  <c r="R295"/>
  <c r="T295"/>
  <c r="T310"/>
  <c i="5" r="BK94"/>
  <c r="J94"/>
  <c r="J65"/>
  <c r="T94"/>
  <c r="P101"/>
  <c r="T101"/>
  <c r="R110"/>
  <c r="P196"/>
  <c r="BK205"/>
  <c r="J205"/>
  <c r="J70"/>
  <c r="P205"/>
  <c i="6" r="BK92"/>
  <c r="J92"/>
  <c r="J65"/>
  <c r="T92"/>
  <c r="P102"/>
  <c r="BK113"/>
  <c r="J113"/>
  <c r="J67"/>
  <c i="2" r="BK91"/>
  <c r="J91"/>
  <c r="J61"/>
  <c r="T98"/>
  <c i="3" r="BK99"/>
  <c r="J99"/>
  <c r="J61"/>
  <c r="R152"/>
  <c r="R171"/>
  <c r="T234"/>
  <c r="P296"/>
  <c r="P333"/>
  <c r="T368"/>
  <c r="BK450"/>
  <c r="J450"/>
  <c r="J74"/>
  <c r="R492"/>
  <c r="P531"/>
  <c r="T550"/>
  <c i="4" r="P96"/>
  <c r="P95"/>
  <c r="P107"/>
  <c r="R143"/>
  <c r="P205"/>
  <c r="BK295"/>
  <c r="J295"/>
  <c r="J70"/>
  <c r="P310"/>
  <c i="5" r="BK110"/>
  <c r="R196"/>
  <c i="6" r="P92"/>
  <c i="2" r="BK98"/>
  <c r="BK90"/>
  <c r="T126"/>
  <c i="3" r="R99"/>
  <c r="BK171"/>
  <c r="J171"/>
  <c r="J64"/>
  <c r="P241"/>
  <c r="T273"/>
  <c r="R333"/>
  <c r="BK404"/>
  <c r="J404"/>
  <c r="J73"/>
  <c r="T450"/>
  <c i="5" r="P110"/>
  <c r="P109"/>
  <c r="BK196"/>
  <c r="J196"/>
  <c r="J69"/>
  <c r="T205"/>
  <c i="6" r="R102"/>
  <c r="R113"/>
  <c i="7" r="R86"/>
  <c i="2" r="R91"/>
  <c r="P98"/>
  <c r="R126"/>
  <c i="3" r="T99"/>
  <c r="T98"/>
  <c r="T152"/>
  <c r="T171"/>
  <c r="P234"/>
  <c r="R241"/>
  <c r="P273"/>
  <c r="R296"/>
  <c r="BK333"/>
  <c r="J333"/>
  <c r="J71"/>
  <c r="BK368"/>
  <c r="J368"/>
  <c r="J72"/>
  <c r="P404"/>
  <c r="P450"/>
  <c r="BK492"/>
  <c r="J492"/>
  <c r="J75"/>
  <c r="BK531"/>
  <c r="J531"/>
  <c r="J76"/>
  <c r="T531"/>
  <c r="R550"/>
  <c i="4" r="R96"/>
  <c r="R95"/>
  <c r="BK107"/>
  <c r="J107"/>
  <c r="J67"/>
  <c r="T107"/>
  <c r="P143"/>
  <c r="T143"/>
  <c r="R205"/>
  <c r="P295"/>
  <c r="BK310"/>
  <c r="J310"/>
  <c r="J71"/>
  <c r="R310"/>
  <c i="5" r="P94"/>
  <c r="P93"/>
  <c r="P92"/>
  <c i="1" r="AU59"/>
  <c i="5" r="R94"/>
  <c r="R93"/>
  <c r="BK101"/>
  <c r="J101"/>
  <c r="J66"/>
  <c r="R101"/>
  <c r="T110"/>
  <c r="T109"/>
  <c r="T196"/>
  <c r="R205"/>
  <c i="6" r="R92"/>
  <c r="BK102"/>
  <c r="J102"/>
  <c r="J66"/>
  <c r="T102"/>
  <c r="P113"/>
  <c r="T113"/>
  <c i="7" r="BK86"/>
  <c r="J86"/>
  <c r="J61"/>
  <c r="P86"/>
  <c r="T86"/>
  <c r="BK94"/>
  <c r="J94"/>
  <c r="J63"/>
  <c r="P94"/>
  <c r="R94"/>
  <c r="T94"/>
  <c i="2" r="BK172"/>
  <c r="J172"/>
  <c r="J67"/>
  <c i="6" r="BK126"/>
  <c r="J126"/>
  <c r="J68"/>
  <c i="2" r="BK154"/>
  <c r="J154"/>
  <c r="J66"/>
  <c r="BK186"/>
  <c r="J186"/>
  <c r="J69"/>
  <c i="3" r="BK269"/>
  <c r="J269"/>
  <c r="J67"/>
  <c i="2" r="BK182"/>
  <c r="J182"/>
  <c r="J68"/>
  <c r="BK149"/>
  <c r="J149"/>
  <c r="J65"/>
  <c i="4" r="BK326"/>
  <c r="J326"/>
  <c r="J72"/>
  <c i="7" r="BK91"/>
  <c r="J91"/>
  <c r="J62"/>
  <c r="BK101"/>
  <c r="J101"/>
  <c r="J64"/>
  <c i="6" r="BK91"/>
  <c r="J91"/>
  <c r="J64"/>
  <c i="7" r="J52"/>
  <c r="F55"/>
  <c r="E74"/>
  <c r="J81"/>
  <c r="BE87"/>
  <c r="BE89"/>
  <c r="BE92"/>
  <c r="BE95"/>
  <c r="BE97"/>
  <c r="BE99"/>
  <c r="BE102"/>
  <c i="6" r="J59"/>
  <c r="J84"/>
  <c i="5" r="J110"/>
  <c r="J68"/>
  <c i="6" r="F87"/>
  <c r="BE95"/>
  <c r="BE111"/>
  <c r="BE124"/>
  <c r="BE93"/>
  <c r="BE103"/>
  <c r="BE127"/>
  <c r="E50"/>
  <c r="BE97"/>
  <c r="BE100"/>
  <c r="BE105"/>
  <c r="BE107"/>
  <c r="BE109"/>
  <c r="BE114"/>
  <c r="BE116"/>
  <c r="BE118"/>
  <c r="BE120"/>
  <c r="BE122"/>
  <c r="BE131"/>
  <c i="5" r="E80"/>
  <c r="BE99"/>
  <c i="4" r="J96"/>
  <c r="J65"/>
  <c i="5" r="F89"/>
  <c r="J59"/>
  <c r="J86"/>
  <c r="BE104"/>
  <c r="BE111"/>
  <c r="BE116"/>
  <c r="BE117"/>
  <c r="BE119"/>
  <c r="BE153"/>
  <c r="BE158"/>
  <c r="BE179"/>
  <c r="BE180"/>
  <c r="BE182"/>
  <c r="BE140"/>
  <c r="BE154"/>
  <c r="BE183"/>
  <c r="BE194"/>
  <c r="BE197"/>
  <c i="4" r="BK106"/>
  <c r="J106"/>
  <c r="J66"/>
  <c i="5" r="BE95"/>
  <c r="BE97"/>
  <c r="BE102"/>
  <c r="BE107"/>
  <c r="BE113"/>
  <c r="BE114"/>
  <c r="BE121"/>
  <c r="BE123"/>
  <c r="BE125"/>
  <c r="BE127"/>
  <c r="BE129"/>
  <c r="BE131"/>
  <c r="BE133"/>
  <c r="BE135"/>
  <c r="BE137"/>
  <c r="BE142"/>
  <c r="BE143"/>
  <c r="BE149"/>
  <c r="BE150"/>
  <c r="BE155"/>
  <c r="BE157"/>
  <c r="BE159"/>
  <c r="BE160"/>
  <c r="BE165"/>
  <c r="BE166"/>
  <c r="BE170"/>
  <c r="BE171"/>
  <c r="BE173"/>
  <c r="BE174"/>
  <c r="BE177"/>
  <c r="BE185"/>
  <c r="BE186"/>
  <c r="BE191"/>
  <c r="BE192"/>
  <c r="BE199"/>
  <c r="BE203"/>
  <c r="BE206"/>
  <c r="BE139"/>
  <c r="BE144"/>
  <c r="BE145"/>
  <c r="BE147"/>
  <c r="BE148"/>
  <c r="BE152"/>
  <c r="BE162"/>
  <c r="BE163"/>
  <c r="BE169"/>
  <c r="BE176"/>
  <c r="BE188"/>
  <c r="BE189"/>
  <c r="BE201"/>
  <c r="BE204"/>
  <c r="BE210"/>
  <c i="3" r="BK98"/>
  <c r="J98"/>
  <c r="J60"/>
  <c i="4" r="J59"/>
  <c r="E50"/>
  <c r="F59"/>
  <c r="BE104"/>
  <c r="BE126"/>
  <c r="BE130"/>
  <c i="3" r="J273"/>
  <c r="J69"/>
  <c i="4" r="J88"/>
  <c r="BE100"/>
  <c r="BE110"/>
  <c r="BE116"/>
  <c r="BE118"/>
  <c r="BE124"/>
  <c r="BE134"/>
  <c r="BE193"/>
  <c r="BE195"/>
  <c r="BE203"/>
  <c r="BE214"/>
  <c r="BE229"/>
  <c r="BE97"/>
  <c r="BE108"/>
  <c r="BE112"/>
  <c r="BE114"/>
  <c r="BE120"/>
  <c r="BE122"/>
  <c r="BE128"/>
  <c r="BE132"/>
  <c r="BE136"/>
  <c r="BE138"/>
  <c r="BE141"/>
  <c r="BE144"/>
  <c r="BE146"/>
  <c r="BE148"/>
  <c r="BE154"/>
  <c r="BE269"/>
  <c r="BE273"/>
  <c r="BE308"/>
  <c r="BE320"/>
  <c r="BE150"/>
  <c r="BE156"/>
  <c r="BE163"/>
  <c r="BE168"/>
  <c r="BE175"/>
  <c r="BE180"/>
  <c r="BE189"/>
  <c r="BE191"/>
  <c r="BE197"/>
  <c r="BE200"/>
  <c r="BE206"/>
  <c r="BE208"/>
  <c r="BE216"/>
  <c r="BE221"/>
  <c r="BE224"/>
  <c r="BE231"/>
  <c r="BE233"/>
  <c r="BE235"/>
  <c r="BE248"/>
  <c r="BE254"/>
  <c r="BE258"/>
  <c r="BE260"/>
  <c r="BE262"/>
  <c r="BE264"/>
  <c r="BE268"/>
  <c r="BE271"/>
  <c r="BE274"/>
  <c r="BE277"/>
  <c r="BE279"/>
  <c r="BE281"/>
  <c r="BE285"/>
  <c r="BE287"/>
  <c r="BE290"/>
  <c r="BE296"/>
  <c r="BE300"/>
  <c r="BE311"/>
  <c r="BE313"/>
  <c r="BE314"/>
  <c r="BE317"/>
  <c r="BE321"/>
  <c r="BE327"/>
  <c r="BE152"/>
  <c r="BE158"/>
  <c r="BE173"/>
  <c r="BE177"/>
  <c r="BE182"/>
  <c r="BE185"/>
  <c r="BE187"/>
  <c r="BE210"/>
  <c r="BE212"/>
  <c r="BE217"/>
  <c r="BE220"/>
  <c r="BE223"/>
  <c r="BE226"/>
  <c r="BE227"/>
  <c r="BE237"/>
  <c r="BE239"/>
  <c r="BE241"/>
  <c r="BE243"/>
  <c r="BE245"/>
  <c r="BE246"/>
  <c r="BE249"/>
  <c r="BE251"/>
  <c r="BE252"/>
  <c r="BE255"/>
  <c r="BE257"/>
  <c r="BE261"/>
  <c r="BE265"/>
  <c r="BE266"/>
  <c r="BE283"/>
  <c r="BE293"/>
  <c r="BE298"/>
  <c r="BE302"/>
  <c r="BE304"/>
  <c r="BE306"/>
  <c r="BE315"/>
  <c r="BE318"/>
  <c r="BE323"/>
  <c r="BE324"/>
  <c i="3" r="F55"/>
  <c r="J91"/>
  <c r="J94"/>
  <c r="BE100"/>
  <c r="BE103"/>
  <c r="BE113"/>
  <c r="BE135"/>
  <c r="BE156"/>
  <c r="BE159"/>
  <c r="BE169"/>
  <c r="BE172"/>
  <c r="BE189"/>
  <c r="BE204"/>
  <c r="BE225"/>
  <c r="BE227"/>
  <c r="BE232"/>
  <c r="BE235"/>
  <c r="BE242"/>
  <c r="BE256"/>
  <c r="BE268"/>
  <c r="BE282"/>
  <c r="BE287"/>
  <c r="BE142"/>
  <c r="BE147"/>
  <c r="BE149"/>
  <c r="BE213"/>
  <c r="BE246"/>
  <c r="BE250"/>
  <c r="BE270"/>
  <c r="BE316"/>
  <c r="BE341"/>
  <c r="BE357"/>
  <c r="BE358"/>
  <c r="BE373"/>
  <c i="2" r="J90"/>
  <c r="J60"/>
  <c i="3" r="E87"/>
  <c r="BE163"/>
  <c r="BE165"/>
  <c r="BE202"/>
  <c r="BE206"/>
  <c r="BE228"/>
  <c r="BE239"/>
  <c r="BE254"/>
  <c r="BE306"/>
  <c r="BE326"/>
  <c r="BE441"/>
  <c r="BE446"/>
  <c r="BE115"/>
  <c r="BE266"/>
  <c r="BE277"/>
  <c r="BE297"/>
  <c r="BE401"/>
  <c r="BE426"/>
  <c r="BE342"/>
  <c r="BE352"/>
  <c r="BE363"/>
  <c r="BE374"/>
  <c r="BE379"/>
  <c r="BE386"/>
  <c r="BE388"/>
  <c r="BE390"/>
  <c r="BE394"/>
  <c r="BE399"/>
  <c r="BE407"/>
  <c r="BE422"/>
  <c r="BE424"/>
  <c r="BE443"/>
  <c r="BE153"/>
  <c r="BE174"/>
  <c r="BE281"/>
  <c r="BE286"/>
  <c r="BE294"/>
  <c r="BE331"/>
  <c r="BE343"/>
  <c r="BE405"/>
  <c r="BE493"/>
  <c r="BE495"/>
  <c r="BE516"/>
  <c r="BE519"/>
  <c r="BE521"/>
  <c r="BE527"/>
  <c r="BE532"/>
  <c r="BE490"/>
  <c r="BE523"/>
  <c i="2" r="J98"/>
  <c r="J62"/>
  <c i="3" r="BE484"/>
  <c r="BE488"/>
  <c r="BE508"/>
  <c r="BE111"/>
  <c r="BE481"/>
  <c r="BE117"/>
  <c r="BE124"/>
  <c r="BE233"/>
  <c r="BE276"/>
  <c r="BE308"/>
  <c r="BE310"/>
  <c r="BE325"/>
  <c r="BE435"/>
  <c r="BE479"/>
  <c r="BE525"/>
  <c r="BE244"/>
  <c r="BE251"/>
  <c r="BE265"/>
  <c r="BE267"/>
  <c r="BE292"/>
  <c r="BE318"/>
  <c r="BE321"/>
  <c r="BE334"/>
  <c r="BE365"/>
  <c r="BE377"/>
  <c r="BE383"/>
  <c r="BE398"/>
  <c r="BE437"/>
  <c r="BE439"/>
  <c r="BE448"/>
  <c r="BE451"/>
  <c r="BE453"/>
  <c r="BE455"/>
  <c r="BE464"/>
  <c r="BE466"/>
  <c r="BE473"/>
  <c r="BE475"/>
  <c r="BE506"/>
  <c r="BE514"/>
  <c r="BE534"/>
  <c r="BE540"/>
  <c r="BE548"/>
  <c r="BE129"/>
  <c r="BE133"/>
  <c r="BE224"/>
  <c r="BE226"/>
  <c r="BE274"/>
  <c r="BE312"/>
  <c r="BE329"/>
  <c r="BE353"/>
  <c r="BE362"/>
  <c r="BE366"/>
  <c r="BE369"/>
  <c r="BE396"/>
  <c r="BE402"/>
  <c r="BE486"/>
  <c r="BE512"/>
  <c r="BE529"/>
  <c r="BE536"/>
  <c r="BE538"/>
  <c r="BE542"/>
  <c r="BE551"/>
  <c r="BE555"/>
  <c i="2" r="E48"/>
  <c r="J52"/>
  <c r="J55"/>
  <c r="BE92"/>
  <c r="BE96"/>
  <c r="BE99"/>
  <c r="BE101"/>
  <c r="BE107"/>
  <c r="BE112"/>
  <c r="BE115"/>
  <c r="BE118"/>
  <c r="BE124"/>
  <c r="BE127"/>
  <c r="BE129"/>
  <c r="BE132"/>
  <c r="BE134"/>
  <c r="BE137"/>
  <c r="BE143"/>
  <c r="BE140"/>
  <c r="BE146"/>
  <c r="BE150"/>
  <c r="BE155"/>
  <c r="BE173"/>
  <c r="BE183"/>
  <c i="1" r="AW55"/>
  <c i="2" r="F55"/>
  <c r="BE187"/>
  <c i="1" r="BA55"/>
  <c r="BC55"/>
  <c r="BB55"/>
  <c r="BD55"/>
  <c i="3" r="F35"/>
  <c i="1" r="BB56"/>
  <c i="7" r="J34"/>
  <c i="1" r="AW61"/>
  <c i="3" r="F34"/>
  <c i="1" r="BA56"/>
  <c i="3" r="J34"/>
  <c i="1" r="AW56"/>
  <c i="3" r="F36"/>
  <c i="1" r="BC56"/>
  <c i="4" r="F36"/>
  <c i="1" r="BA58"/>
  <c i="5" r="F37"/>
  <c i="1" r="BB59"/>
  <c i="6" r="F37"/>
  <c i="1" r="BB60"/>
  <c i="7" r="F37"/>
  <c i="1" r="BD61"/>
  <c i="3" r="F37"/>
  <c i="1" r="BD56"/>
  <c i="7" r="F35"/>
  <c i="1" r="BB61"/>
  <c i="4" r="F37"/>
  <c i="1" r="BB58"/>
  <c i="5" r="F38"/>
  <c i="1" r="BC59"/>
  <c i="6" r="F36"/>
  <c i="1" r="BA60"/>
  <c i="6" r="F39"/>
  <c i="1" r="BD60"/>
  <c i="4" r="F39"/>
  <c i="1" r="BD58"/>
  <c i="5" r="F39"/>
  <c i="1" r="BD59"/>
  <c i="7" r="F34"/>
  <c i="1" r="BA61"/>
  <c i="4" r="J36"/>
  <c i="1" r="AW58"/>
  <c i="5" r="J36"/>
  <c i="1" r="AW59"/>
  <c i="6" r="F38"/>
  <c i="1" r="BC60"/>
  <c r="AS54"/>
  <c i="4" r="F38"/>
  <c i="1" r="BC58"/>
  <c i="5" r="F36"/>
  <c i="1" r="BA59"/>
  <c i="6" r="J36"/>
  <c i="1" r="AW60"/>
  <c i="7" r="F36"/>
  <c i="1" r="BC61"/>
  <c i="7" l="1" r="P85"/>
  <c r="P84"/>
  <c i="1" r="AU61"/>
  <c i="5" r="R109"/>
  <c r="R92"/>
  <c i="7" r="T85"/>
  <c r="T84"/>
  <c i="6" r="R91"/>
  <c r="R90"/>
  <c r="P91"/>
  <c r="P90"/>
  <c i="1" r="AU60"/>
  <c i="4" r="R106"/>
  <c i="3" r="BK272"/>
  <c r="J272"/>
  <c r="J68"/>
  <c i="6" r="T91"/>
  <c r="T90"/>
  <c i="5" r="T93"/>
  <c r="T92"/>
  <c i="4" r="R94"/>
  <c i="3" r="R272"/>
  <c r="T272"/>
  <c r="T97"/>
  <c i="4" r="P106"/>
  <c r="P94"/>
  <c i="1" r="AU58"/>
  <c i="2" r="T90"/>
  <c r="T89"/>
  <c r="P90"/>
  <c r="P89"/>
  <c i="1" r="AU55"/>
  <c i="3" r="P98"/>
  <c i="4" r="T106"/>
  <c r="T94"/>
  <c i="2" r="R90"/>
  <c r="R89"/>
  <c i="3" r="R98"/>
  <c r="R97"/>
  <c r="P272"/>
  <c r="P97"/>
  <c i="1" r="AU56"/>
  <c i="7" r="R85"/>
  <c r="R84"/>
  <c i="5" r="BK109"/>
  <c i="2" r="BK148"/>
  <c r="J148"/>
  <c r="J64"/>
  <c i="5" r="BK93"/>
  <c r="J93"/>
  <c r="J64"/>
  <c i="7" r="BK85"/>
  <c r="J85"/>
  <c r="J60"/>
  <c i="6" r="BK90"/>
  <c r="J90"/>
  <c r="J63"/>
  <c i="4" r="BK94"/>
  <c r="J94"/>
  <c r="J63"/>
  <c i="3" r="BK97"/>
  <c r="J97"/>
  <c r="J59"/>
  <c r="F33"/>
  <c i="1" r="AZ56"/>
  <c i="6" r="F35"/>
  <c i="1" r="AZ60"/>
  <c r="BC57"/>
  <c r="AY57"/>
  <c i="7" r="J33"/>
  <c i="1" r="AV61"/>
  <c r="AT61"/>
  <c i="2" r="F33"/>
  <c i="1" r="AZ55"/>
  <c i="5" r="F35"/>
  <c i="1" r="AZ59"/>
  <c r="BD57"/>
  <c r="BA57"/>
  <c r="AW57"/>
  <c i="7" r="F33"/>
  <c i="1" r="AZ61"/>
  <c i="2" r="J33"/>
  <c i="1" r="AV55"/>
  <c r="AT55"/>
  <c i="3" r="J33"/>
  <c i="1" r="AV56"/>
  <c r="AT56"/>
  <c i="4" r="J35"/>
  <c i="1" r="AV58"/>
  <c r="AT58"/>
  <c i="4" r="F35"/>
  <c i="1" r="AZ58"/>
  <c i="5" r="J35"/>
  <c i="1" r="AV59"/>
  <c r="AT59"/>
  <c i="6" r="J35"/>
  <c i="1" r="AV60"/>
  <c r="AT60"/>
  <c r="BB57"/>
  <c r="AX57"/>
  <c i="5" l="1" r="BK92"/>
  <c r="J92"/>
  <c i="2" r="BK89"/>
  <c r="J89"/>
  <c i="5" r="J109"/>
  <c r="J67"/>
  <c i="7" r="BK84"/>
  <c r="J84"/>
  <c r="J59"/>
  <c i="5" r="J32"/>
  <c i="1" r="AG59"/>
  <c r="AU57"/>
  <c i="4" r="J32"/>
  <c i="1" r="AG58"/>
  <c r="BC54"/>
  <c r="W32"/>
  <c r="BD54"/>
  <c r="W33"/>
  <c i="2" r="J30"/>
  <c i="1" r="AG55"/>
  <c r="AZ57"/>
  <c r="AV57"/>
  <c r="AT57"/>
  <c i="3" r="J30"/>
  <c i="1" r="AG56"/>
  <c i="6" r="J32"/>
  <c i="1" r="AG60"/>
  <c r="AN60"/>
  <c r="BA54"/>
  <c r="AW54"/>
  <c r="AK30"/>
  <c r="BB54"/>
  <c r="W31"/>
  <c i="2" l="1" r="J39"/>
  <c i="5" r="J41"/>
  <c r="J63"/>
  <c i="2" r="J59"/>
  <c i="6" r="J41"/>
  <c i="4" r="J41"/>
  <c i="1" r="AN58"/>
  <c i="3" r="J39"/>
  <c i="1" r="AN56"/>
  <c r="AN55"/>
  <c r="AN59"/>
  <c r="AU54"/>
  <c i="7" r="J30"/>
  <c i="1" r="AG61"/>
  <c r="AY54"/>
  <c r="W30"/>
  <c r="AG57"/>
  <c r="AZ54"/>
  <c r="W29"/>
  <c r="AX54"/>
  <c i="7" l="1" r="J39"/>
  <c i="1" r="AN57"/>
  <c r="AN61"/>
  <c r="AG54"/>
  <c r="AK26"/>
  <c r="AV54"/>
  <c r="AK29"/>
  <c r="AK35"/>
  <c l="1" r="AT54"/>
  <c r="AN54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<sst xmlns="http://schemas.openxmlformats.org/spreadsheetml/2006/main">
  <si>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</si>
  <si>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</si>
  <si>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</si>
  <si>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</si>
  <si>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</si>
  <si>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{e8de2a3a-7b1f-44e2-a3ba-4ae7036fe8c8}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</si>
  <si>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</si>
  <si>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</si>
  <si>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</si>
  <si>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</si>
  <si>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</si>
  <si>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</si>
  <si>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</si>
  <si>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</si>
  <si>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178/2025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</si>
  <si>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</si>
  <si>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</si>
  <si>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Stavební úpravy sportovního zázemí s požadavkem na bezbariérové užívání</t>
  </si>
  <si>
    <t>KSO:</t>
  </si>
  <si>
    <t/>
  </si>
  <si>
    <t>CC-CZ:</t>
  </si>
  <si>
    <t>Místo:</t>
  </si>
  <si>
    <t>st.č.1172, Mariánské Lázně</t>
  </si>
  <si>
    <t>Datum:</t>
  </si>
  <si>
    <t>26. 10. 2025</t>
  </si>
  <si>
    <t>Zadavatel:</t>
  </si>
  <si>
    <t>IČ:</t>
  </si>
  <si>
    <t>00254061</t>
  </si>
  <si>
    <t>Město Mariánské Lázně</t>
  </si>
  <si>
    <t>DIČ:</t>
  </si>
  <si>
    <t>CZ00254061</t>
  </si>
  <si>
    <t>Účastník:</t>
  </si>
  <si>
    <t>Vyplň údaj</t>
  </si>
  <si>
    <t>Projektant:</t>
  </si>
  <si>
    <t>2541823</t>
  </si>
  <si>
    <t>RealizaceDomů s.r.o.</t>
  </si>
  <si>
    <t>CZ02541823</t>
  </si>
  <si>
    <t>True</t>
  </si>
  <si>
    <t>Zpracovatel:</t>
  </si>
  <si>
    <t xml:space="preserve"> 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</si>
  <si>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</si>
  <si>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</si>
  <si>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</si>
  <si>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</si>
  <si>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</si>
  <si>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</si>
  <si>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</si>
  <si>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</si>
  <si>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</si>
  <si>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</si>
  <si>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</si>
  <si>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</si>
  <si>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</si>
  <si>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</si>
  <si>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</si>
  <si>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</si>
  <si>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</si>
  <si>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</si>
  <si>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</si>
  <si>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</si>
  <si>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</si>
  <si>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</si>
  <si>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</si>
  <si>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</si>
  <si>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</si>
  <si>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</si>
  <si>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</si>
  <si>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</si>
  <si>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</si>
  <si>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</si>
  <si>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</si>
  <si>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</si>
  <si>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</si>
  <si>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</si>
  <si>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</si>
  <si>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</si>
  <si>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</si>
  <si>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</si>
  <si>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</si>
  <si>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</si>
  <si>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</si>
  <si>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a</t>
  </si>
  <si>
    <t>Bourací část</t>
  </si>
  <si>
    <t>STA</t>
  </si>
  <si>
    <t>1</t>
  </si>
  <si>
    <t>{b79e5a85-6ff3-4b97-b795-81fc76ffadf8}</t>
  </si>
  <si>
    <t>2</t>
  </si>
  <si>
    <t>b</t>
  </si>
  <si>
    <t>Stavební část</t>
  </si>
  <si>
    <t>{516c1540-3699-4d92-a3bb-4985ef3afe0d}</t>
  </si>
  <si>
    <t>c</t>
  </si>
  <si>
    <t>TZB</t>
  </si>
  <si>
    <t>{3172aba7-c151-44a1-a624-61ecdfb21184}</t>
  </si>
  <si>
    <t>c1</t>
  </si>
  <si>
    <t>ZTI</t>
  </si>
  <si>
    <t>Soupis</t>
  </si>
  <si>
    <t>{3b4d7fc4-d293-4307-bbc3-414857c14e1e}</t>
  </si>
  <si>
    <t>c2</t>
  </si>
  <si>
    <t>Elektroinstalace</t>
  </si>
  <si>
    <t>{7f7b3289-51cf-4cc3-a1f3-87712cc5d2f5}</t>
  </si>
  <si>
    <t>c3</t>
  </si>
  <si>
    <t>ÚT</t>
  </si>
  <si>
    <t>{036f589e-949d-4987-8746-b38768ae92ec}</t>
  </si>
  <si>
    <t>x</t>
  </si>
  <si>
    <t>VRN</t>
  </si>
  <si>
    <t>{1aba90c0-5cf4-4a74-96b6-f9d6741ab951}</t>
  </si>
  <si>
    <t>KRYCÍ LIST SOUPISU PRACÍ</t>
  </si>
  <si>
    <t>Objekt:</t>
  </si>
  <si>
    <t>a - Bourací část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</si>
  <si>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</si>
  <si>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</si>
  <si>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</si>
  <si>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</si>
  <si>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</si>
  <si>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1 - Zemní práce</t>
  </si>
  <si>
    <t xml:space="preserve">    9 - Ostatní konstrukce a práce, bourání</t>
  </si>
  <si>
    <t xml:space="preserve">    997 - Doprava suti a vybouraných hmot</t>
  </si>
  <si>
    <t>PSV - Práce a dodávky PSV</t>
  </si>
  <si>
    <t xml:space="preserve">    767 - Konstrukce zámečnické</t>
  </si>
  <si>
    <t xml:space="preserve">    771 - Podlahy z dlaždic</t>
  </si>
  <si>
    <t xml:space="preserve">    776 - Podlahy povlakové</t>
  </si>
  <si>
    <t xml:space="preserve">    781 - Dokončovací práce - obklady</t>
  </si>
  <si>
    <t xml:space="preserve">    784 - Dokončovací práce - malby a tapety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</si>
  <si>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</si>
  <si>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</si>
  <si>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</si>
  <si>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</si>
  <si>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</si>
  <si>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</si>
  <si>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</si>
  <si>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</si>
  <si>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</si>
  <si>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</si>
  <si>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</si>
  <si>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</si>
  <si>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</si>
  <si>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</si>
  <si>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</si>
  <si>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</si>
  <si>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</si>
  <si>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</si>
  <si>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113106123</t>
  </si>
  <si>
    <t>Rozebrání dlažeb komunikací pro pěší s přemístěním hmot na skládku na vzdálenost do 3 m nebo s naložením na dopravní prostředek s ložem z kameniva nebo živice a s jakoukoliv výplní spár ručně ze zámkové dlažby</t>
  </si>
  <si>
    <t>m2</t>
  </si>
  <si>
    <t>CS ÚRS 2025 02</t>
  </si>
  <si>
    <t>4</t>
  </si>
  <si>
    <t>55507183</t>
  </si>
  <si>
    <t>Online PSC</t>
  </si>
  <si>
    <t>https://podminky.urs.cz/item/CS_URS_2025_02/113106123</t>
  </si>
  <si>
    <t>VV</t>
  </si>
  <si>
    <t>stávající rampa</t>
  </si>
  <si>
    <t>1,5*5</t>
  </si>
  <si>
    <t>113107113</t>
  </si>
  <si>
    <t>Odstranění podkladů nebo krytů ručně s přemístěním hmot na skládku na vzdálenost do 3 m nebo s naložením na dopravní prostředek z kameniva těženého, o tl. vrstvy přes 200 do 300 mm</t>
  </si>
  <si>
    <t>-817049185</t>
  </si>
  <si>
    <t>https://podminky.urs.cz/item/CS_URS_2025_02/113107113</t>
  </si>
  <si>
    <t>9</t>
  </si>
  <si>
    <t>Ostatní konstrukce a práce, bourání</t>
  </si>
  <si>
    <t>3</t>
  </si>
  <si>
    <t>949101111</t>
  </si>
  <si>
    <t>Lešení pomocné pracovní pro objekty pozemních staveb pro zatížení do 150 kg/m2, o výšce lešeňové podlahy do 1,9 m</t>
  </si>
  <si>
    <t>-303668234</t>
  </si>
  <si>
    <t>https://podminky.urs.cz/item/CS_URS_2025_02/949101111</t>
  </si>
  <si>
    <t>962031132</t>
  </si>
  <si>
    <t>Bourání příček nebo přizdívek z cihel pálených plných, tl. do 100 mm</t>
  </si>
  <si>
    <t>-1049321796</t>
  </si>
  <si>
    <t>https://podminky.urs.cz/item/CS_URS_2025_02/962031132</t>
  </si>
  <si>
    <t>(2,79+1,1*2+1,275*2+0,4*4+0,85*2+1,46+2,62)*3,02</t>
  </si>
  <si>
    <t>odečet otvory</t>
  </si>
  <si>
    <t>(0,6*1,97*3+0,7*1,97*2+0,8*1,97*3)*-1</t>
  </si>
  <si>
    <t>Součet</t>
  </si>
  <si>
    <t>5</t>
  </si>
  <si>
    <t>962031133</t>
  </si>
  <si>
    <t>Bourání příček nebo přizdívek z cihel pálených plných, tl. přes 100 do 150 mm</t>
  </si>
  <si>
    <t>1405793402</t>
  </si>
  <si>
    <t>https://podminky.urs.cz/item/CS_URS_2025_02/962031133</t>
  </si>
  <si>
    <t>(3,115+3,02+4,15*3+2,05+1,46)*3,02</t>
  </si>
  <si>
    <t>(0,8*1,97*3)*-1</t>
  </si>
  <si>
    <t>6</t>
  </si>
  <si>
    <t>966051111</t>
  </si>
  <si>
    <t>Bourání palisád betonových osazených v řadě</t>
  </si>
  <si>
    <t>m3</t>
  </si>
  <si>
    <t>-115040406</t>
  </si>
  <si>
    <t>https://podminky.urs.cz/item/CS_URS_2025_02/966051111</t>
  </si>
  <si>
    <t>(2,9+2,03*2+0,5)*0,6*0,15</t>
  </si>
  <si>
    <t>7</t>
  </si>
  <si>
    <t>968062455</t>
  </si>
  <si>
    <t>Vybourání dřevěných rámů oken s křídly, dveřních zárubní, vrat, stěn, ostění nebo obkladů dveřních zárubní, plochy do 2 m2</t>
  </si>
  <si>
    <t>1873980401</t>
  </si>
  <si>
    <t>https://podminky.urs.cz/item/CS_URS_2025_02/968062455</t>
  </si>
  <si>
    <t>0,8*1,97</t>
  </si>
  <si>
    <t>8</t>
  </si>
  <si>
    <t>968072455</t>
  </si>
  <si>
    <t>Vybourání kovových rámů oken s křídly, dveřních zárubní, vrat, stěn, ostění nebo obkladů dveřních zárubní, plochy do 2 m2</t>
  </si>
  <si>
    <t>-1996316267</t>
  </si>
  <si>
    <t>https://podminky.urs.cz/item/CS_URS_2025_02/968072455</t>
  </si>
  <si>
    <t>0,6*1,94*3</t>
  </si>
  <si>
    <t>0,7*1,97*2</t>
  </si>
  <si>
    <t>0,8*1,97*8</t>
  </si>
  <si>
    <t>976085411</t>
  </si>
  <si>
    <t>Vybourání drobných zámečnických a jiných konstrukcí kanalizačních rámů litinových, z rýhovaného plechu nebo betonových včetně poklopů nebo mříží, plochy přes 0,60 m2</t>
  </si>
  <si>
    <t>kus</t>
  </si>
  <si>
    <t>244656456</t>
  </si>
  <si>
    <t>https://podminky.urs.cz/item/CS_URS_2025_02/976085411</t>
  </si>
  <si>
    <t>997</t>
  </si>
  <si>
    <t>Doprava suti a vybouraných hmot</t>
  </si>
  <si>
    <t>10</t>
  </si>
  <si>
    <t>997013211</t>
  </si>
  <si>
    <t>Vnitrostaveništní doprava suti a vybouraných hmot vodorovně do 50 m s naložením ručně pro budovy a haly výšky do 6 m</t>
  </si>
  <si>
    <t>t</t>
  </si>
  <si>
    <t>-915346583</t>
  </si>
  <si>
    <t>https://podminky.urs.cz/item/CS_URS_2025_02/997013211</t>
  </si>
  <si>
    <t>11</t>
  </si>
  <si>
    <t>997013509</t>
  </si>
  <si>
    <t>Odvoz suti a vybouraných hmot na skládku nebo meziskládku se složením, na vzdálenost Příplatek k ceně za každý další započatý 1 km přes 1 km</t>
  </si>
  <si>
    <t>907025059</t>
  </si>
  <si>
    <t>https://podminky.urs.cz/item/CS_URS_2025_02/997013509</t>
  </si>
  <si>
    <t>46,509*19</t>
  </si>
  <si>
    <t>997013511</t>
  </si>
  <si>
    <t>Odvoz suti a vybouraných hmot z meziskládky na skládku s naložením a se složením, na vzdálenost do 1 km</t>
  </si>
  <si>
    <t>284111691</t>
  </si>
  <si>
    <t>https://podminky.urs.cz/item/CS_URS_2025_02/997013511</t>
  </si>
  <si>
    <t>13</t>
  </si>
  <si>
    <t>997013631</t>
  </si>
  <si>
    <t>Poplatek za uložení stavebního odpadu na skládce (skládkovné) směsného stavebního a demoličního zatříděného do Katalogu odpadů pod kódem 17 09 04</t>
  </si>
  <si>
    <t>623017881</t>
  </si>
  <si>
    <t>https://podminky.urs.cz/item/CS_URS_2025_02/997013631</t>
  </si>
  <si>
    <t>0,139+1,433+0,162+0,19+0,048+0,192</t>
  </si>
  <si>
    <t>14</t>
  </si>
  <si>
    <t>997013861</t>
  </si>
  <si>
    <t>Poplatek za uložení stavebního odpadu na recyklační skládce (skládkovné) z prostého betonu zatříděného do Katalogu odpadů pod kódem 17 01 01</t>
  </si>
  <si>
    <t>1226523611</t>
  </si>
  <si>
    <t>https://podminky.urs.cz/item/CS_URS_2025_02/997013861</t>
  </si>
  <si>
    <t>1,95+1,745</t>
  </si>
  <si>
    <t>15</t>
  </si>
  <si>
    <t>997013863</t>
  </si>
  <si>
    <t>Poplatek za uložení stavebního odpadu na recyklační skládce (skládkovné) cihelného zatříděného do Katalogu odpadů pod kódem 17 01 02</t>
  </si>
  <si>
    <t>-1553781086</t>
  </si>
  <si>
    <t>https://podminky.urs.cz/item/CS_URS_2025_02/997013863</t>
  </si>
  <si>
    <t>7,077+19,096</t>
  </si>
  <si>
    <t>16</t>
  </si>
  <si>
    <t>997013867</t>
  </si>
  <si>
    <t>Poplatek za uložení stavebního odpadu na recyklační skládce (skládkovné) z tašek a keramických výrobků zatříděného do Katalogu odpadů pod kódem 17 01 03</t>
  </si>
  <si>
    <t>-496796320</t>
  </si>
  <si>
    <t>https://podminky.urs.cz/item/CS_URS_2025_02/997013867</t>
  </si>
  <si>
    <t>4,419+6,308</t>
  </si>
  <si>
    <t>17</t>
  </si>
  <si>
    <t>997013873</t>
  </si>
  <si>
    <t>Poplatek za uložení stavebního odpadu na recyklační skládce (skládkovné) zeminy a kamení zatříděného do Katalogu odpadů pod kódem 17 05 04</t>
  </si>
  <si>
    <t>-297542144</t>
  </si>
  <si>
    <t>https://podminky.urs.cz/item/CS_URS_2025_02/997013873</t>
  </si>
  <si>
    <t>PSV</t>
  </si>
  <si>
    <t>Práce a dodávky PSV</t>
  </si>
  <si>
    <t>767</t>
  </si>
  <si>
    <t>Konstrukce zámečnické</t>
  </si>
  <si>
    <t>18</t>
  </si>
  <si>
    <t>767161813</t>
  </si>
  <si>
    <t>Demontáž zábradlí do suti rovného nerozebíratelný spoj hmotnosti 1 m zábradlí do 20 kg</t>
  </si>
  <si>
    <t>m</t>
  </si>
  <si>
    <t>1434246196</t>
  </si>
  <si>
    <t>https://podminky.urs.cz/item/CS_URS_2025_02/767161813</t>
  </si>
  <si>
    <t>771</t>
  </si>
  <si>
    <t>Podlahy z dlaždic</t>
  </si>
  <si>
    <t>19</t>
  </si>
  <si>
    <t>771571810</t>
  </si>
  <si>
    <t>Demontáž podlah z dlaždic keramických kladených do malty</t>
  </si>
  <si>
    <t>1994081149</t>
  </si>
  <si>
    <t>https://podminky.urs.cz/item/CS_URS_2025_02/771571810</t>
  </si>
  <si>
    <t>m120</t>
  </si>
  <si>
    <t>12,45</t>
  </si>
  <si>
    <t>m121</t>
  </si>
  <si>
    <t>4,1</t>
  </si>
  <si>
    <t>m122</t>
  </si>
  <si>
    <t>12,07</t>
  </si>
  <si>
    <t>m123</t>
  </si>
  <si>
    <t>m124</t>
  </si>
  <si>
    <t>5,57</t>
  </si>
  <si>
    <t>m125</t>
  </si>
  <si>
    <t>12,15</t>
  </si>
  <si>
    <t>m132</t>
  </si>
  <si>
    <t>2,69</t>
  </si>
  <si>
    <t>776</t>
  </si>
  <si>
    <t>Podlahy povlakové</t>
  </si>
  <si>
    <t>20</t>
  </si>
  <si>
    <t>776201811</t>
  </si>
  <si>
    <t>Demontáž povlakových podlahovin lepených ručně bez podložky</t>
  </si>
  <si>
    <t>1377936066</t>
  </si>
  <si>
    <t>https://podminky.urs.cz/item/CS_URS_2025_02/776201811</t>
  </si>
  <si>
    <t>m130</t>
  </si>
  <si>
    <t>10,32</t>
  </si>
  <si>
    <t>m131</t>
  </si>
  <si>
    <t>12,18</t>
  </si>
  <si>
    <t>m134</t>
  </si>
  <si>
    <t>53,66</t>
  </si>
  <si>
    <t>781</t>
  </si>
  <si>
    <t>Dokončovací práce - obklady</t>
  </si>
  <si>
    <t>781471810</t>
  </si>
  <si>
    <t>Demontáž obkladů z dlaždic keramických kladených do malty</t>
  </si>
  <si>
    <t>843471176</t>
  </si>
  <si>
    <t>https://podminky.urs.cz/item/CS_URS_2025_02/781471810</t>
  </si>
  <si>
    <t>(3,02*2+1,2*2+2,05+1,15*2+1,46*2+1,84*2+2,79+2,27+2,05+1,15*2+0,975*4+0,75*8)*2</t>
  </si>
  <si>
    <t>784</t>
  </si>
  <si>
    <t>Dokončovací práce - malby a tapety</t>
  </si>
  <si>
    <t>22</t>
  </si>
  <si>
    <t>784121001</t>
  </si>
  <si>
    <t>Oškrabání malby v místnostech výšky do 3,80 m</t>
  </si>
  <si>
    <t>1214081585</t>
  </si>
  <si>
    <t>https://podminky.urs.cz/item/CS_URS_2025_02/784121001</t>
  </si>
  <si>
    <t>510,744+109,925</t>
  </si>
  <si>
    <t>b - Stavební část</t>
  </si>
  <si>
    <t xml:space="preserve">    3 - Svislé a kompletní konstrukce</t>
  </si>
  <si>
    <t xml:space="preserve">    4 - Vodorovné konstrukce</t>
  </si>
  <si>
    <t xml:space="preserve">    5 - Komunikace pozemní</t>
  </si>
  <si>
    <t xml:space="preserve">    6 - Úpravy povrchů, podlahy a osazování výplní</t>
  </si>
  <si>
    <t xml:space="preserve">    8 - Vedení trubní dálková a přípojná</t>
  </si>
  <si>
    <t xml:space="preserve">    998 - Přesun hmot</t>
  </si>
  <si>
    <t xml:space="preserve">    751 - Vzduchotechnika</t>
  </si>
  <si>
    <t xml:space="preserve">    763 - Konstrukce suché výstavby</t>
  </si>
  <si>
    <t xml:space="preserve">    766 - Konstrukce truhlářské</t>
  </si>
  <si>
    <t>HZS - Hodinové zúčtovací sazby</t>
  </si>
  <si>
    <t>Svislé a kompletní konstrukce</t>
  </si>
  <si>
    <t>310239211</t>
  </si>
  <si>
    <t>Zazdívka otvorů ve zdivu nadzákladovém cihlami pálenými plochy přes 1 m2 do 4 m2 na maltu vápenocementovou</t>
  </si>
  <si>
    <t>-1282120099</t>
  </si>
  <si>
    <t>https://podminky.urs.cz/item/CS_URS_2025_02/310239211</t>
  </si>
  <si>
    <t>(1*2*0,35)*2</t>
  </si>
  <si>
    <t>311272030</t>
  </si>
  <si>
    <t>Zdivo z pórobetonových tvárnic na tenké maltové lože, tl. zdiva 200 mm pevnost tvárnic do P2, objemová hmotnost přes 450 do 600 kg/m3 hladkých</t>
  </si>
  <si>
    <t>946763654</t>
  </si>
  <si>
    <t>https://podminky.urs.cz/item/CS_URS_2025_02/311272030</t>
  </si>
  <si>
    <t>3,115*3,02</t>
  </si>
  <si>
    <t>2,15*3,02</t>
  </si>
  <si>
    <t>0,9*1,97*2*-1</t>
  </si>
  <si>
    <t>0,7*1,97*-1</t>
  </si>
  <si>
    <t>317142422</t>
  </si>
  <si>
    <t>Překlady nenosné z pórobetonu osazené do tenkého maltového lože, výšky do 250 mm, šířky překladu 100 mm, délky překladu přes 1000 do 1250 mm</t>
  </si>
  <si>
    <t>-1425685411</t>
  </si>
  <si>
    <t>https://podminky.urs.cz/item/CS_URS_2025_02/317142422</t>
  </si>
  <si>
    <t>317142442</t>
  </si>
  <si>
    <t>Překlady nenosné z pórobetonu osazené do tenkého maltového lože, výšky do 250 mm, šířky překladu 150 mm, délky překladu přes 1000 do 1250 mm</t>
  </si>
  <si>
    <t>884448483</t>
  </si>
  <si>
    <t>https://podminky.urs.cz/item/CS_URS_2025_02/317142442</t>
  </si>
  <si>
    <t>317143431</t>
  </si>
  <si>
    <t>Překlady nosné z pórobetonu osazené do tenkého maltového lože, pro zdi tl. 200 mm, délky překladu do 1300 mm</t>
  </si>
  <si>
    <t>590912401</t>
  </si>
  <si>
    <t>https://podminky.urs.cz/item/CS_URS_2025_02/317143431</t>
  </si>
  <si>
    <t>317944321</t>
  </si>
  <si>
    <t>Válcované nosníky dodatečně osazované do připravených otvorů bez zazdění hlav, výšky do 120 mm</t>
  </si>
  <si>
    <t>-223663574</t>
  </si>
  <si>
    <t>https://podminky.urs.cz/item/CS_URS_2025_02/317944321</t>
  </si>
  <si>
    <t xml:space="preserve">I120   11,1kg/m</t>
  </si>
  <si>
    <t>(1,4*0,0111)*2</t>
  </si>
  <si>
    <t>(3,12*0,0111)*2</t>
  </si>
  <si>
    <t>0,1*1,1 'Přepočtené koeficientem množství</t>
  </si>
  <si>
    <t>317944323</t>
  </si>
  <si>
    <t>Válcované nosníky dodatečně osazované do připravených otvorů bez zazdění hlav, výšky přes 120 do 220 mm</t>
  </si>
  <si>
    <t>-1970616711</t>
  </si>
  <si>
    <t>https://podminky.urs.cz/item/CS_URS_2025_02/317944323</t>
  </si>
  <si>
    <t xml:space="preserve">I 200   26,3kg/m</t>
  </si>
  <si>
    <t>(3,12*0,0263)*3</t>
  </si>
  <si>
    <t>0,246*1,1 'Přepočtené koeficientem množství</t>
  </si>
  <si>
    <t>339921132</t>
  </si>
  <si>
    <t>Osazování palisád betonových v řadě se zabetonováním výšky palisády přes 500 do 1000 mm</t>
  </si>
  <si>
    <t>2000739558</t>
  </si>
  <si>
    <t>https://podminky.urs.cz/item/CS_URS_2025_02/339921132</t>
  </si>
  <si>
    <t>rampa</t>
  </si>
  <si>
    <t>5,4+1,6*2+0,72*2</t>
  </si>
  <si>
    <t>M</t>
  </si>
  <si>
    <t>59228408</t>
  </si>
  <si>
    <t>palisáda tyčová hranatá betonová 110x110mm v 600mm přírodní</t>
  </si>
  <si>
    <t>1531345205</t>
  </si>
  <si>
    <t>10,04*5,715 'Přepočtené koeficientem množství</t>
  </si>
  <si>
    <t>342272225</t>
  </si>
  <si>
    <t>Příčky z pórobetonových tvárnic hladkých na tenké maltové lože objemová hmotnost do 500 kg/m3, tloušťka příčky 100 mm</t>
  </si>
  <si>
    <t>-427520124</t>
  </si>
  <si>
    <t>https://podminky.urs.cz/item/CS_URS_2025_02/342272225</t>
  </si>
  <si>
    <t>(3+1,885)*3,02</t>
  </si>
  <si>
    <t>(4,15+3)*3,02</t>
  </si>
  <si>
    <t>4,14*3,02</t>
  </si>
  <si>
    <t>(0,9+0,7*2)*1,97*-1</t>
  </si>
  <si>
    <t>342272245</t>
  </si>
  <si>
    <t>Příčky z pórobetonových tvárnic hladkých na tenké maltové lože objemová hmotnost do 500 kg/m3, tloušťka příčky 150 mm</t>
  </si>
  <si>
    <t>-1938944768</t>
  </si>
  <si>
    <t>https://podminky.urs.cz/item/CS_URS_2025_02/342272245</t>
  </si>
  <si>
    <t>1,46*3,02</t>
  </si>
  <si>
    <t>0,9*2,1*-1</t>
  </si>
  <si>
    <t>346244381</t>
  </si>
  <si>
    <t>Plentování ocelových válcovaných nosníků jednostranné cihlami na maltu, výška stojiny do 200 mm</t>
  </si>
  <si>
    <t>516279884</t>
  </si>
  <si>
    <t>https://podminky.urs.cz/item/CS_URS_2025_02/346244381</t>
  </si>
  <si>
    <t>346272236</t>
  </si>
  <si>
    <t>Přizdívky z pórobetonových tvárnic objemová hmotnost do 500 kg/m3, na tenké maltové lože, tloušťka přizdívky 100 mm</t>
  </si>
  <si>
    <t>447265736</t>
  </si>
  <si>
    <t>https://podminky.urs.cz/item/CS_URS_2025_02/346272236</t>
  </si>
  <si>
    <t>(1,275*3,02)*2</t>
  </si>
  <si>
    <t>Vodorovné konstrukce</t>
  </si>
  <si>
    <t>413232211</t>
  </si>
  <si>
    <t>Zazdívka zhlaví stropních trámů nebo válcovaných nosníků pálenými cihlami válcovaných nosníků, výšky do 150 mm</t>
  </si>
  <si>
    <t>1784927425</t>
  </si>
  <si>
    <t>https://podminky.urs.cz/item/CS_URS_2025_02/413232211</t>
  </si>
  <si>
    <t>2*4</t>
  </si>
  <si>
    <t>413232221</t>
  </si>
  <si>
    <t>Zazdívka zhlaví stropních trámů nebo válcovaných nosníků pálenými cihlami válcovaných nosníků, výšky přes 150 do 300 mm</t>
  </si>
  <si>
    <t>-47651573</t>
  </si>
  <si>
    <t>https://podminky.urs.cz/item/CS_URS_2025_02/413232221</t>
  </si>
  <si>
    <t>3*2</t>
  </si>
  <si>
    <t>434313113</t>
  </si>
  <si>
    <t>Schody z vibrolisovaných prefabrikátů na cementovou maltu, s vyspárováním se zřízením podkladních stupňů z betonu tř. C 16/20</t>
  </si>
  <si>
    <t>1315529135</t>
  </si>
  <si>
    <t>https://podminky.urs.cz/item/CS_URS_2025_02/434313113</t>
  </si>
  <si>
    <t>1,6*3</t>
  </si>
  <si>
    <t>Komunikace pozemní</t>
  </si>
  <si>
    <t>564861011</t>
  </si>
  <si>
    <t>Podklad ze štěrkodrti ŠD s rozprostřením a zhutněním plochy jednotlivě do 100 m2, po zhutnění tl. 200 mm</t>
  </si>
  <si>
    <t>-633537016</t>
  </si>
  <si>
    <t>https://podminky.urs.cz/item/CS_URS_2025_02/564861011</t>
  </si>
  <si>
    <t>596211110</t>
  </si>
  <si>
    <t>Kladení dlažby z betonových zámkových dlaždic komunikací pro pěší ručně s ložem z kameniva těženého nebo drceného tl. do 40 mm, s vyplněním spár s dvojitým hutněním, vibrováním a se smetením přebytečného materiálu na krajnici tl. 60 mm skupiny A, pro plochy do 50 m2</t>
  </si>
  <si>
    <t>1497738562</t>
  </si>
  <si>
    <t>https://podminky.urs.cz/item/CS_URS_2025_02/596211110</t>
  </si>
  <si>
    <t>(5+2)*1,85</t>
  </si>
  <si>
    <t>59245018</t>
  </si>
  <si>
    <t>dlažba skladebná betonová 200x100mm tl 60mm přírodní</t>
  </si>
  <si>
    <t>-414349925</t>
  </si>
  <si>
    <t>12,95*1,03 'Přepočtené koeficientem množství</t>
  </si>
  <si>
    <t>Úpravy povrchů, podlahy a osazování výplní</t>
  </si>
  <si>
    <t>611131121</t>
  </si>
  <si>
    <t>Podkladní a spojovací vrstva vnitřních omítaných ploch penetrace disperzní nanášená ručně stropů</t>
  </si>
  <si>
    <t>-284750536</t>
  </si>
  <si>
    <t>https://podminky.urs.cz/item/CS_URS_2025_02/611131121</t>
  </si>
  <si>
    <t>611325418</t>
  </si>
  <si>
    <t>Oprava vápenocementové omítky vnitřních ploch hladké, tl. do 20 mm, s celoplošným přeštukováním, tl. štuku do 3 mm stropů, v rozsahu opravované plochy přes 30 do 50%</t>
  </si>
  <si>
    <t>-1346507231</t>
  </si>
  <si>
    <t>https://podminky.urs.cz/item/CS_URS_2025_02/611325418</t>
  </si>
  <si>
    <t>14,26</t>
  </si>
  <si>
    <t>3*3,085</t>
  </si>
  <si>
    <t>21,83</t>
  </si>
  <si>
    <t>m133</t>
  </si>
  <si>
    <t>11,34</t>
  </si>
  <si>
    <t>m134.1</t>
  </si>
  <si>
    <t>11,95</t>
  </si>
  <si>
    <t>41,29</t>
  </si>
  <si>
    <t>612131121</t>
  </si>
  <si>
    <t>Podkladní a spojovací vrstva vnitřních omítaných ploch penetrace disperzní nanášená ručně stěn</t>
  </si>
  <si>
    <t>-948220101</t>
  </si>
  <si>
    <t>https://podminky.urs.cz/item/CS_URS_2025_02/612131121</t>
  </si>
  <si>
    <t>nové zdivo</t>
  </si>
  <si>
    <t>10,975*2</t>
  </si>
  <si>
    <t>44,318*2</t>
  </si>
  <si>
    <t>2,519*2</t>
  </si>
  <si>
    <t>7,701</t>
  </si>
  <si>
    <t>stávající zdivo</t>
  </si>
  <si>
    <t>(3*2+4,15+1,035+1,45+4,5+11,66+1,46+13,11+2,845)*3,02</t>
  </si>
  <si>
    <t>(2,16+4,15+2,19+3*2+2+2+3*2+4,15)*3,02</t>
  </si>
  <si>
    <t>(2,74*2+4,14*2+5,68*2+4,14*2+4,21*2+6,94+3,07+0,27)*3,02</t>
  </si>
  <si>
    <t>23</t>
  </si>
  <si>
    <t>612142001</t>
  </si>
  <si>
    <t>Pletivo vnitřních ploch v ploše nebo pruzích, na plném podkladu sklovláknité vtlačené do tmelu včetně tmelu stěn</t>
  </si>
  <si>
    <t>-79140687</t>
  </si>
  <si>
    <t>https://podminky.urs.cz/item/CS_URS_2025_02/612142001</t>
  </si>
  <si>
    <t>24</t>
  </si>
  <si>
    <t>612321121</t>
  </si>
  <si>
    <t>Omítka vápenocementová vnitřních ploch nanášená ručně jednovrstvá, tloušťky do 10 mm hladká svislých konstrukcí stěn</t>
  </si>
  <si>
    <t>-1295718309</t>
  </si>
  <si>
    <t>https://podminky.urs.cz/item/CS_URS_2025_02/612321121</t>
  </si>
  <si>
    <t>25</t>
  </si>
  <si>
    <t>612325419</t>
  </si>
  <si>
    <t>Oprava vápenocementové omítky vnitřních ploch hladké, tl. do 20 mm, s celoplošným přeštukováním, tl. štuku do 3 mm stěn, v rozsahu opravované plochy přes 30 do 50%</t>
  </si>
  <si>
    <t>-434383461</t>
  </si>
  <si>
    <t>https://podminky.urs.cz/item/CS_URS_2025_02/612325419</t>
  </si>
  <si>
    <t>26</t>
  </si>
  <si>
    <t>642942111</t>
  </si>
  <si>
    <t>Osazování zárubní nebo rámů kovových dveřních lisovaných nebo z úhelníků bez dveřních křídel na cementovou maltu, plochy otvoru do 2,5 m2</t>
  </si>
  <si>
    <t>2036522721</t>
  </si>
  <si>
    <t>https://podminky.urs.cz/item/CS_URS_2025_02/642942111</t>
  </si>
  <si>
    <t>d4</t>
  </si>
  <si>
    <t>d5</t>
  </si>
  <si>
    <t>d6</t>
  </si>
  <si>
    <t>d7</t>
  </si>
  <si>
    <t>27</t>
  </si>
  <si>
    <t>55331488</t>
  </si>
  <si>
    <t>zárubeň jednokřídlá ocelová pro zdění tl stěny 110-150mm rozměru 900/1970, 2100mm</t>
  </si>
  <si>
    <t>194582754</t>
  </si>
  <si>
    <t>28</t>
  </si>
  <si>
    <t>55331483</t>
  </si>
  <si>
    <t>zárubeň jednokřídlá ocelová pro zdění tl stěny 75-100mm rozměru 900/1970, 2100mm</t>
  </si>
  <si>
    <t>1109768695</t>
  </si>
  <si>
    <t>29</t>
  </si>
  <si>
    <t>55331481</t>
  </si>
  <si>
    <t>zárubeň jednokřídlá ocelová pro zdění tl stěny 75-100mm rozměru 700/1970, 2100mm</t>
  </si>
  <si>
    <t>64672781</t>
  </si>
  <si>
    <t>30</t>
  </si>
  <si>
    <t>RMAT0002</t>
  </si>
  <si>
    <t>nátěr zárubně</t>
  </si>
  <si>
    <t>-1461198358</t>
  </si>
  <si>
    <t>31</t>
  </si>
  <si>
    <t>642945111</t>
  </si>
  <si>
    <t>Osazování ocelových zárubní protipožárních nebo protiplynových dveří do vynechaného otvoru, s obetonováním, dveří jednokřídlových do 2,5 m2</t>
  </si>
  <si>
    <t>-1475108345</t>
  </si>
  <si>
    <t>https://podminky.urs.cz/item/CS_URS_2025_02/642945111</t>
  </si>
  <si>
    <t>d3</t>
  </si>
  <si>
    <t>32</t>
  </si>
  <si>
    <t>55331562</t>
  </si>
  <si>
    <t>zárubeň jednokřídlá ocelová pro zdění s protipožární úpravou tl stěny 110-150mm rozměru 800/1970, 2100mm</t>
  </si>
  <si>
    <t>1549816408</t>
  </si>
  <si>
    <t>33</t>
  </si>
  <si>
    <t>RMAT0001</t>
  </si>
  <si>
    <t>-470963801</t>
  </si>
  <si>
    <t>Vedení trubní dálková a přípojná</t>
  </si>
  <si>
    <t>34</t>
  </si>
  <si>
    <t>899113112</t>
  </si>
  <si>
    <t>Osazení poklopů šachtových plastových nebo kompozitních včetně rámů pro třídu zatížení B125, C250</t>
  </si>
  <si>
    <t>-290862125</t>
  </si>
  <si>
    <t>https://podminky.urs.cz/item/CS_URS_2025_02/899113112</t>
  </si>
  <si>
    <t>v5</t>
  </si>
  <si>
    <t>35</t>
  </si>
  <si>
    <t>63126034</t>
  </si>
  <si>
    <t>poklop zátěžový kompozitní hranatý (otvor do 900mm) C250</t>
  </si>
  <si>
    <t>2200265</t>
  </si>
  <si>
    <t>1,3*0,7*3</t>
  </si>
  <si>
    <t>36</t>
  </si>
  <si>
    <t>869776513</t>
  </si>
  <si>
    <t>37</t>
  </si>
  <si>
    <t>952901111</t>
  </si>
  <si>
    <t>Vyčištění budov nebo objektů před předáním do užívání budov bytové nebo občanské výstavby, světlé výšky podlaží do 4 m</t>
  </si>
  <si>
    <t>-2114573168</t>
  </si>
  <si>
    <t>https://podminky.urs.cz/item/CS_URS_2025_02/952901111</t>
  </si>
  <si>
    <t>38</t>
  </si>
  <si>
    <t>953943211</t>
  </si>
  <si>
    <t>Osazování drobných kovových předmětů kotvených do stěny hasicího přístroje</t>
  </si>
  <si>
    <t>432378338</t>
  </si>
  <si>
    <t>https://podminky.urs.cz/item/CS_URS_2025_02/953943211</t>
  </si>
  <si>
    <t>v8</t>
  </si>
  <si>
    <t>39</t>
  </si>
  <si>
    <t>44932001</t>
  </si>
  <si>
    <t>přístroj hasicí ruční práškový hasební schopnost 21A, 113B, C</t>
  </si>
  <si>
    <t>-1445400780</t>
  </si>
  <si>
    <t>40</t>
  </si>
  <si>
    <t>953966111</t>
  </si>
  <si>
    <t>Montáž ochranných prvků stěn do zdravotnických zařízení antibakteriálních samolepicích okopový pás</t>
  </si>
  <si>
    <t>-1474989569</t>
  </si>
  <si>
    <t>https://podminky.urs.cz/item/CS_URS_2025_02/953966111</t>
  </si>
  <si>
    <t>6,12+4,5+1,45+5,96+7,57+1,46-0,9*4-0,8*2-0,7</t>
  </si>
  <si>
    <t>41</t>
  </si>
  <si>
    <t>28355015R</t>
  </si>
  <si>
    <t>pás plastový kotvený ohebný nárazový ochranný š 30mm</t>
  </si>
  <si>
    <t>1760814764</t>
  </si>
  <si>
    <t>21,16*1,1 'Přepočtené koeficientem množství</t>
  </si>
  <si>
    <t>42</t>
  </si>
  <si>
    <t>953993311</t>
  </si>
  <si>
    <t>Osazení bezpečnostní, orientační nebo informační tabulky samolepicí</t>
  </si>
  <si>
    <t>1740349588</t>
  </si>
  <si>
    <t>https://podminky.urs.cz/item/CS_URS_2025_02/953993311</t>
  </si>
  <si>
    <t>v10</t>
  </si>
  <si>
    <t>v9</t>
  </si>
  <si>
    <t>v11</t>
  </si>
  <si>
    <t>43</t>
  </si>
  <si>
    <t>73534511</t>
  </si>
  <si>
    <t>tabulka bezpečnostní s tiskem 2 barvy A4 210x297mm samolepící</t>
  </si>
  <si>
    <t>1771549759</t>
  </si>
  <si>
    <t>44</t>
  </si>
  <si>
    <t>73534560</t>
  </si>
  <si>
    <t>tabulka bezpečnostní fotoluminiscenční 100x100mm samolepící</t>
  </si>
  <si>
    <t>-638002761</t>
  </si>
  <si>
    <t>45</t>
  </si>
  <si>
    <t>73534561</t>
  </si>
  <si>
    <t>tabulka bezpečnostní fotoluminiscenční 148x148mm samolepící</t>
  </si>
  <si>
    <t>349254116</t>
  </si>
  <si>
    <t>46</t>
  </si>
  <si>
    <t>RMAT005</t>
  </si>
  <si>
    <t>dveřní štítek braillovo písmo</t>
  </si>
  <si>
    <t>ks</t>
  </si>
  <si>
    <t>-1941388172</t>
  </si>
  <si>
    <t>998</t>
  </si>
  <si>
    <t>Přesun hmot</t>
  </si>
  <si>
    <t>47</t>
  </si>
  <si>
    <t>998018001</t>
  </si>
  <si>
    <t>Přesun hmot pro budovy občanské výstavby, bydlení, výrobu a služby ruční (bez užití mechanizace) vodorovná dopravní vzdálenost do 100 m pro budovy s jakoukoliv nosnou konstrukcí výšky do 6 m</t>
  </si>
  <si>
    <t>2050354259</t>
  </si>
  <si>
    <t>https://podminky.urs.cz/item/CS_URS_2025_02/998018001</t>
  </si>
  <si>
    <t>751</t>
  </si>
  <si>
    <t>Vzduchotechnika</t>
  </si>
  <si>
    <t>48</t>
  </si>
  <si>
    <t>751111051</t>
  </si>
  <si>
    <t>Montáž ventilátoru axiálního nízkotlakého podhledového, průměru do 100 mm</t>
  </si>
  <si>
    <t>-1284676461</t>
  </si>
  <si>
    <t>https://podminky.urs.cz/item/CS_URS_2025_02/751111051</t>
  </si>
  <si>
    <t>49</t>
  </si>
  <si>
    <t>42914502</t>
  </si>
  <si>
    <t>ventilátor axiální tichý malý plastový s nastavitelným doběhem IP45 výkon 8-13W D 100mm</t>
  </si>
  <si>
    <t>-336738801</t>
  </si>
  <si>
    <t>50</t>
  </si>
  <si>
    <t>751322011</t>
  </si>
  <si>
    <t>Montáž talířových ventilů, anemostatů, dýz talířového ventilu, průměru do 100 mm</t>
  </si>
  <si>
    <t>-1743496966</t>
  </si>
  <si>
    <t>https://podminky.urs.cz/item/CS_URS_2025_02/751322011</t>
  </si>
  <si>
    <t>v4</t>
  </si>
  <si>
    <t>51</t>
  </si>
  <si>
    <t>42972201</t>
  </si>
  <si>
    <t>ventil talířový pro přívod a odvod vzduchu plastový D 100mm</t>
  </si>
  <si>
    <t>293517207</t>
  </si>
  <si>
    <t>52</t>
  </si>
  <si>
    <t>751398021</t>
  </si>
  <si>
    <t>Montáž ostatních zařízení větrací mřížky stěnové, průřezu do 0,040 m2</t>
  </si>
  <si>
    <t>-1765133078</t>
  </si>
  <si>
    <t>https://podminky.urs.cz/item/CS_URS_2025_02/751398021</t>
  </si>
  <si>
    <t>v3</t>
  </si>
  <si>
    <t>53</t>
  </si>
  <si>
    <t>42972301</t>
  </si>
  <si>
    <t>mřížka stěnová otevřená jednořadá kovová úhel lamel 0° 200x100mm</t>
  </si>
  <si>
    <t>1588509580</t>
  </si>
  <si>
    <t>54</t>
  </si>
  <si>
    <t>751511141</t>
  </si>
  <si>
    <t>Montáž potrubí plechového skupiny I kruhového s přírubou tloušťky plechu 0,8 mm, průměru do 400 mm</t>
  </si>
  <si>
    <t>-5910377</t>
  </si>
  <si>
    <t>https://podminky.urs.cz/item/CS_URS_2025_02/751511141</t>
  </si>
  <si>
    <t>1,4+3,475</t>
  </si>
  <si>
    <t>0,12+5,245+4,4+0,15+0,16+2,11</t>
  </si>
  <si>
    <t>55</t>
  </si>
  <si>
    <t>42981010</t>
  </si>
  <si>
    <t>trouba spirálně vinutá Pz D 100mm, l=3000mm</t>
  </si>
  <si>
    <t>-1006323377</t>
  </si>
  <si>
    <t>17,06*1,2 'Přepočtené koeficientem množství</t>
  </si>
  <si>
    <t>56</t>
  </si>
  <si>
    <t>998751121</t>
  </si>
  <si>
    <t>Přesun hmot pro vzduchotechniku stanovený z hmotnosti přesunovaného materiálu vodorovná dopravní vzdálenost do 100 m ruční (bez užití mechanizace) v objektech výšky do 12 m</t>
  </si>
  <si>
    <t>-951109643</t>
  </si>
  <si>
    <t>https://podminky.urs.cz/item/CS_URS_2025_02/998751121</t>
  </si>
  <si>
    <t>763</t>
  </si>
  <si>
    <t>Konstrukce suché výstavby</t>
  </si>
  <si>
    <t>57</t>
  </si>
  <si>
    <t>763131451</t>
  </si>
  <si>
    <t>Podhled ze sádrokartonových desek dvouvrstvá zavěšená spodní konstrukce z ocelových profilů CD, UD jednoduše opláštěná deskou impregnovanou H2, tl. 12,5 mm, bez izolace</t>
  </si>
  <si>
    <t>453746072</t>
  </si>
  <si>
    <t>https://podminky.urs.cz/item/CS_URS_2025_02/763131451</t>
  </si>
  <si>
    <t>m125.0</t>
  </si>
  <si>
    <t>6,45</t>
  </si>
  <si>
    <t>m125.1</t>
  </si>
  <si>
    <t>5,66</t>
  </si>
  <si>
    <t>m121 wc</t>
  </si>
  <si>
    <t>3*0,95</t>
  </si>
  <si>
    <t>58</t>
  </si>
  <si>
    <t>763131714</t>
  </si>
  <si>
    <t>Podhled ze sádrokartonových desek ostatní práce a konstrukce na podhledech ze sádrokartonových desek základní penetrační nátěr</t>
  </si>
  <si>
    <t>658079816</t>
  </si>
  <si>
    <t>https://podminky.urs.cz/item/CS_URS_2025_02/763131714</t>
  </si>
  <si>
    <t>59</t>
  </si>
  <si>
    <t>763131751</t>
  </si>
  <si>
    <t>Podhled ze sádrokartonových desek ostatní práce a konstrukce na podhledech ze sádrokartonových desek montáž parotěsné zábrany</t>
  </si>
  <si>
    <t>-1029962566</t>
  </si>
  <si>
    <t>https://podminky.urs.cz/item/CS_URS_2025_02/763131751</t>
  </si>
  <si>
    <t>60</t>
  </si>
  <si>
    <t>28329276</t>
  </si>
  <si>
    <t>fólie PE vyztužená pro parotěsnou vrstvu (reakce na oheň - třída E) 140g/m2</t>
  </si>
  <si>
    <t>1143053052</t>
  </si>
  <si>
    <t>14,96*1,1235 'Přepočtené koeficientem množství</t>
  </si>
  <si>
    <t>61</t>
  </si>
  <si>
    <t>763135101</t>
  </si>
  <si>
    <t>Montáž sádrokartonového podhledu kazetového demontovatelného včetně zavěšené nosné konstrukce velikosti kazet 600x600 mm viditelné</t>
  </si>
  <si>
    <t>888769972</t>
  </si>
  <si>
    <t>https://podminky.urs.cz/item/CS_URS_2025_02/763135101</t>
  </si>
  <si>
    <t>17,58</t>
  </si>
  <si>
    <t>62</t>
  </si>
  <si>
    <t>59036650</t>
  </si>
  <si>
    <t>podhled kazetový děrovaný, viditelný rastr, bílý tl 15mm 600x600mm</t>
  </si>
  <si>
    <t>660336644</t>
  </si>
  <si>
    <t>17,58*1,05 'Přepočtené koeficientem množství</t>
  </si>
  <si>
    <t>63</t>
  </si>
  <si>
    <t>763164541</t>
  </si>
  <si>
    <t>Obklad konstrukcí sádrokartonovými deskami včetně ochranných úhelníků ve tvaru L rozvinuté šíře přes 0,4 do 0,8 m, opláštěný deskou impregnovanou H2, tl. 12,5 mm</t>
  </si>
  <si>
    <t>-1108466918</t>
  </si>
  <si>
    <t>https://podminky.urs.cz/item/CS_URS_2025_02/763164541</t>
  </si>
  <si>
    <t>3,345+4,15</t>
  </si>
  <si>
    <t>64</t>
  </si>
  <si>
    <t>763172451</t>
  </si>
  <si>
    <t>Montáž dvířek pro konstrukce ze sádrokartonových desek revizních protipožárních pro podhledy velikost (šxv) 200 x 200 mm</t>
  </si>
  <si>
    <t>914394987</t>
  </si>
  <si>
    <t>https://podminky.urs.cz/item/CS_URS_2025_02/763172451</t>
  </si>
  <si>
    <t>v1</t>
  </si>
  <si>
    <t>65</t>
  </si>
  <si>
    <t>59030760R</t>
  </si>
  <si>
    <t>dvířka revizní protipožární pro stěny a podhledy EI 60 200x200 mm</t>
  </si>
  <si>
    <t>-1308056479</t>
  </si>
  <si>
    <t>66</t>
  </si>
  <si>
    <t>763411126</t>
  </si>
  <si>
    <t>Sanitární příčky vhodné do mokrého prostředí dveře vnitřní do sanitárních příček šířky do 800 mm, výšky do 2 000 mm z kompaktních desek včetně nerezového kování tl. 13 mm</t>
  </si>
  <si>
    <t>1045797679</t>
  </si>
  <si>
    <t>https://podminky.urs.cz/item/CS_URS_2025_02/763411126</t>
  </si>
  <si>
    <t>1,885*2</t>
  </si>
  <si>
    <t>67</t>
  </si>
  <si>
    <t>763412121</t>
  </si>
  <si>
    <t>Sanitární příčky vhodné do suchého prostředí dveře vnitřní do sanitárních příček šířky do 800 mm, výšky do 2 000 mm z dřevotřískových desek laminovaných včetně nerezového kování tl. 12 mm</t>
  </si>
  <si>
    <t>902580923</t>
  </si>
  <si>
    <t>https://podminky.urs.cz/item/CS_URS_2025_02/763412121</t>
  </si>
  <si>
    <t>68</t>
  </si>
  <si>
    <t>998763331</t>
  </si>
  <si>
    <t>Přesun hmot pro konstrukce montované z desek sádrokartonových, sádrovláknitých, cementovláknitých nebo cementových stanovený z hmotnosti přesunovaného materiálu vodorovná dopravní vzdálenost do 50 m ruční (bez užití mechanizace) v objektech výšky do 6 m</t>
  </si>
  <si>
    <t>414379693</t>
  </si>
  <si>
    <t>https://podminky.urs.cz/item/CS_URS_2025_02/998763331</t>
  </si>
  <si>
    <t>766</t>
  </si>
  <si>
    <t>Konstrukce truhlářské</t>
  </si>
  <si>
    <t>69</t>
  </si>
  <si>
    <t>766660001</t>
  </si>
  <si>
    <t>Montáž dveřních křídel dřevěných nebo plastových otevíravých do ocelové zárubně povrchově upravených jednokřídlových, šířky do 800 mm</t>
  </si>
  <si>
    <t>1821284194</t>
  </si>
  <si>
    <t>https://podminky.urs.cz/item/CS_URS_2025_02/766660001</t>
  </si>
  <si>
    <t>d2</t>
  </si>
  <si>
    <t>70</t>
  </si>
  <si>
    <t>61162085</t>
  </si>
  <si>
    <t>dveře jednokřídlé dřevotřískové povrch laminátový plné 700x1970-2100mm</t>
  </si>
  <si>
    <t>952818738</t>
  </si>
  <si>
    <t>71</t>
  </si>
  <si>
    <t>61162086</t>
  </si>
  <si>
    <t>dveře jednokřídlé dřevotřískové povrch laminátový plné 800x1970-2100mm</t>
  </si>
  <si>
    <t>544895684</t>
  </si>
  <si>
    <t>72</t>
  </si>
  <si>
    <t>766660002</t>
  </si>
  <si>
    <t>Montáž dveřních křídel dřevěných nebo plastových otevíravých do ocelové zárubně povrchově upravených jednokřídlových, šířky přes 800 mm</t>
  </si>
  <si>
    <t>280941129</t>
  </si>
  <si>
    <t>https://podminky.urs.cz/item/CS_URS_2025_02/766660002</t>
  </si>
  <si>
    <t>73</t>
  </si>
  <si>
    <t>61162087</t>
  </si>
  <si>
    <t>dveře jednokřídlé dřevotřískové povrch laminátový plné 900x1970-2100mm</t>
  </si>
  <si>
    <t>-76698569</t>
  </si>
  <si>
    <t>74</t>
  </si>
  <si>
    <t>766660021</t>
  </si>
  <si>
    <t>Montáž dveřních křídel dřevěných nebo plastových otevíravých do ocelové zárubně protipožárních jednokřídlových, šířky do 800 mm</t>
  </si>
  <si>
    <t>1366150229</t>
  </si>
  <si>
    <t>https://podminky.urs.cz/item/CS_URS_2025_02/766660021</t>
  </si>
  <si>
    <t>75</t>
  </si>
  <si>
    <t>61162098</t>
  </si>
  <si>
    <t>dveře jednokřídlé dřevotřískové protipožární EI (EW) 30 D3 povrch laminátový plné 800x1970-2100mm</t>
  </si>
  <si>
    <t>1379848623</t>
  </si>
  <si>
    <t>76</t>
  </si>
  <si>
    <t>766660717</t>
  </si>
  <si>
    <t>Montáž dveřních doplňků samozavírače na zárubeň ocelovou</t>
  </si>
  <si>
    <t>-1984149304</t>
  </si>
  <si>
    <t>https://podminky.urs.cz/item/CS_URS_2025_02/766660717</t>
  </si>
  <si>
    <t>77</t>
  </si>
  <si>
    <t>54917250</t>
  </si>
  <si>
    <t>samozavírač dveří hydraulický</t>
  </si>
  <si>
    <t>1808940414</t>
  </si>
  <si>
    <t>78</t>
  </si>
  <si>
    <t>766660729</t>
  </si>
  <si>
    <t>Montáž dveřních doplňků dveřního kování interiérového štítku s klikou</t>
  </si>
  <si>
    <t>-1666413615</t>
  </si>
  <si>
    <t>https://podminky.urs.cz/item/CS_URS_2025_02/766660729</t>
  </si>
  <si>
    <t>79</t>
  </si>
  <si>
    <t>54914123</t>
  </si>
  <si>
    <t>dveřní kování interiérové rozetové klika/klika</t>
  </si>
  <si>
    <t>-1357800696</t>
  </si>
  <si>
    <t>80</t>
  </si>
  <si>
    <t>998766121</t>
  </si>
  <si>
    <t>Přesun hmot pro konstrukce truhlářské stanovený z hmotnosti přesunovaného materiálu vodorovná dopravní vzdálenost do 50 m ruční (bez užití mechanizace) v objektech výšky do 6 m</t>
  </si>
  <si>
    <t>-1389747385</t>
  </si>
  <si>
    <t>https://podminky.urs.cz/item/CS_URS_2025_02/998766121</t>
  </si>
  <si>
    <t>81</t>
  </si>
  <si>
    <t>767163122</t>
  </si>
  <si>
    <t>Montáž zábradlí přímého v exteriéru v rovině (na rovné ploše) kotveného do betonu</t>
  </si>
  <si>
    <t>1661571574</t>
  </si>
  <si>
    <t>https://podminky.urs.cz/item/CS_URS_2025_02/767163122</t>
  </si>
  <si>
    <t>z1</t>
  </si>
  <si>
    <t>15,5</t>
  </si>
  <si>
    <t>82</t>
  </si>
  <si>
    <t>55342030</t>
  </si>
  <si>
    <t>zábradlí Pz, sloupky 40x40mm, výplň 3 vodorovných prutů, madlo kruhové pr. 42,4mm</t>
  </si>
  <si>
    <t>-53008702</t>
  </si>
  <si>
    <t>83</t>
  </si>
  <si>
    <t>767531121</t>
  </si>
  <si>
    <t>Montáž vstupních čisticích zón z rohoží osazení rámu mosazného nebo hliníkového zapuštěného z L profilů</t>
  </si>
  <si>
    <t>-131895295</t>
  </si>
  <si>
    <t>https://podminky.urs.cz/item/CS_URS_2025_02/767531121</t>
  </si>
  <si>
    <t>(1+0,6)*2</t>
  </si>
  <si>
    <t>84</t>
  </si>
  <si>
    <t>69752160</t>
  </si>
  <si>
    <t>rám pro zapuštění profil L-30/30 25/25 20/30 15/30-Al</t>
  </si>
  <si>
    <t>-210561742</t>
  </si>
  <si>
    <t>3,2*1,1 'Přepočtené koeficientem množství</t>
  </si>
  <si>
    <t>85</t>
  </si>
  <si>
    <t>767531212</t>
  </si>
  <si>
    <t>Montáž vstupních čisticích zón z rohoží kovových nebo plastových plochy přes 0,5 do 1 m2</t>
  </si>
  <si>
    <t>1776780992</t>
  </si>
  <si>
    <t>https://podminky.urs.cz/item/CS_URS_2025_02/767531212</t>
  </si>
  <si>
    <t>v2</t>
  </si>
  <si>
    <t>86</t>
  </si>
  <si>
    <t>69752035</t>
  </si>
  <si>
    <t>rohož vstupní samonosná kovová - škrabák v 20mm</t>
  </si>
  <si>
    <t>-567547427</t>
  </si>
  <si>
    <t>1*0,6</t>
  </si>
  <si>
    <t>0,6*1,1 'Přepočtené koeficientem množství</t>
  </si>
  <si>
    <t>87</t>
  </si>
  <si>
    <t>767531232</t>
  </si>
  <si>
    <t>Montáž vstupních čisticích zón z rohoží osazení záchytné vany plochy přes 0,5 do 1 m2</t>
  </si>
  <si>
    <t>961748529</t>
  </si>
  <si>
    <t>https://podminky.urs.cz/item/CS_URS_2025_02/767531232</t>
  </si>
  <si>
    <t>88</t>
  </si>
  <si>
    <t>69752164</t>
  </si>
  <si>
    <t>vana záchytná čistících zón z nerezového plechu včetně rámu přes 0,5 do 1,0m2</t>
  </si>
  <si>
    <t>766364347</t>
  </si>
  <si>
    <t>89</t>
  </si>
  <si>
    <t>767640112</t>
  </si>
  <si>
    <t>Montáž dveří ocelových nebo hliníkových vchodových jednokřídlových s nadsvětlíkem</t>
  </si>
  <si>
    <t>1928450100</t>
  </si>
  <si>
    <t>https://podminky.urs.cz/item/CS_URS_2025_02/767640112</t>
  </si>
  <si>
    <t>DO1</t>
  </si>
  <si>
    <t>90</t>
  </si>
  <si>
    <t>55341337</t>
  </si>
  <si>
    <t>dveře jednokřídlé Al prosklené s nadsvětlíkem max rozměru otvoru 3,3m2</t>
  </si>
  <si>
    <t>-217587965</t>
  </si>
  <si>
    <t>1*2,7</t>
  </si>
  <si>
    <t>91</t>
  </si>
  <si>
    <t>767649193</t>
  </si>
  <si>
    <t>Montáž dveří ocelových nebo hliníkových doplňků dveří stavěče křídel</t>
  </si>
  <si>
    <t>539021363</t>
  </si>
  <si>
    <t>https://podminky.urs.cz/item/CS_URS_2025_02/767649193</t>
  </si>
  <si>
    <t>92</t>
  </si>
  <si>
    <t>54916362</t>
  </si>
  <si>
    <t>kování dveřní stavěč dveří</t>
  </si>
  <si>
    <t>1493320412</t>
  </si>
  <si>
    <t>93</t>
  </si>
  <si>
    <t>767649197</t>
  </si>
  <si>
    <t>Montáž dveří ocelových nebo hliníkových doplňků dveří panikového kování dveří jednokřídlých</t>
  </si>
  <si>
    <t>-670199818</t>
  </si>
  <si>
    <t>https://podminky.urs.cz/item/CS_URS_2025_02/767649197</t>
  </si>
  <si>
    <t>94</t>
  </si>
  <si>
    <t>54914136</t>
  </si>
  <si>
    <t>kování panikové madlo/klika</t>
  </si>
  <si>
    <t>-512684117</t>
  </si>
  <si>
    <t>95</t>
  </si>
  <si>
    <t>998767121</t>
  </si>
  <si>
    <t>Přesun hmot pro zámečnické konstrukce stanovený z hmotnosti přesunovaného materiálu vodorovná dopravní vzdálenost do 50 m ruční (bez užití mechanizace) v objektech výšky do 6 m</t>
  </si>
  <si>
    <t>1483642287</t>
  </si>
  <si>
    <t>https://podminky.urs.cz/item/CS_URS_2025_02/998767121</t>
  </si>
  <si>
    <t>96</t>
  </si>
  <si>
    <t>771111011</t>
  </si>
  <si>
    <t>Příprava podkladu před provedením dlažby vysátí podlah</t>
  </si>
  <si>
    <t>-35269052</t>
  </si>
  <si>
    <t>https://podminky.urs.cz/item/CS_URS_2025_02/771111011</t>
  </si>
  <si>
    <t>97</t>
  </si>
  <si>
    <t>771121011</t>
  </si>
  <si>
    <t>Příprava podkladu před provedením dlažby nátěr penetrační na podlahu</t>
  </si>
  <si>
    <t>-647689410</t>
  </si>
  <si>
    <t>https://podminky.urs.cz/item/CS_URS_2025_02/771121011</t>
  </si>
  <si>
    <t>12,19</t>
  </si>
  <si>
    <t>98</t>
  </si>
  <si>
    <t>771121026</t>
  </si>
  <si>
    <t>Příprava podkladu před provedením dlažby broušení podlah stávajícího podkladu pro odstranění lepidla (po starých krytinách)</t>
  </si>
  <si>
    <t>322686933</t>
  </si>
  <si>
    <t>https://podminky.urs.cz/item/CS_URS_2025_02/771121026</t>
  </si>
  <si>
    <t>99</t>
  </si>
  <si>
    <t>771151022</t>
  </si>
  <si>
    <t>Příprava podkladu před provedením dlažby samonivelační stěrka min. pevnosti 30 MPa, tloušťky přes 3 do 5 mm</t>
  </si>
  <si>
    <t>-435911432</t>
  </si>
  <si>
    <t>https://podminky.urs.cz/item/CS_URS_2025_02/771151022</t>
  </si>
  <si>
    <t>100</t>
  </si>
  <si>
    <t>771474112</t>
  </si>
  <si>
    <t>Montáž soklů z dlaždic keramických lepených cementovým flexibilním lepidlem rovných, výšky přes 65 do 90 mm</t>
  </si>
  <si>
    <t>-551262768</t>
  </si>
  <si>
    <t>https://podminky.urs.cz/item/CS_URS_2025_02/771474112</t>
  </si>
  <si>
    <t>21,83*1,3</t>
  </si>
  <si>
    <t>14,26*1,3</t>
  </si>
  <si>
    <t>11,95*1,3</t>
  </si>
  <si>
    <t>101</t>
  </si>
  <si>
    <t>59761184</t>
  </si>
  <si>
    <t>sokl keramický mrazuvzdorný povrch hladký/matný tl do 10mm výšky přes 65 do 90mm</t>
  </si>
  <si>
    <t>660802834</t>
  </si>
  <si>
    <t>62,452*1,1 'Přepočtené koeficientem množství</t>
  </si>
  <si>
    <t>102</t>
  </si>
  <si>
    <t>771574416</t>
  </si>
  <si>
    <t>Montáž podlah z dlaždic keramických lepených cementovým flexibilním lepidlem hladkých, tloušťky do 10 mm přes 9 do 12 ks/m2</t>
  </si>
  <si>
    <t>-611114452</t>
  </si>
  <si>
    <t>https://podminky.urs.cz/item/CS_URS_2025_02/771574416</t>
  </si>
  <si>
    <t>103</t>
  </si>
  <si>
    <t>59761127</t>
  </si>
  <si>
    <t>dlažba keramická slinutá mrazuvzdorná R10/B povrch hladký/matný tl do 10mm přes 9 do 12ks/m2</t>
  </si>
  <si>
    <t>-1443388929</t>
  </si>
  <si>
    <t>72,34*1,1 'Přepočtené koeficientem množství</t>
  </si>
  <si>
    <t>104</t>
  </si>
  <si>
    <t>771591112</t>
  </si>
  <si>
    <t>Izolace podlahy pod dlažbu nátěrem nebo stěrkou ve dvou vrstvách</t>
  </si>
  <si>
    <t>930474027</t>
  </si>
  <si>
    <t>https://podminky.urs.cz/item/CS_URS_2025_02/771591112</t>
  </si>
  <si>
    <t>105</t>
  </si>
  <si>
    <t>771591115</t>
  </si>
  <si>
    <t>Podlahy - dokončovací práce spárování silikonem</t>
  </si>
  <si>
    <t>-18246385</t>
  </si>
  <si>
    <t>https://podminky.urs.cz/item/CS_URS_2025_02/771591115</t>
  </si>
  <si>
    <t>72,340*1,3</t>
  </si>
  <si>
    <t>106</t>
  </si>
  <si>
    <t>771592011</t>
  </si>
  <si>
    <t>Čištění vnitřních ploch po položení dlažby podlah nebo schodišť chemickými prostředky</t>
  </si>
  <si>
    <t>-1957050867</t>
  </si>
  <si>
    <t>https://podminky.urs.cz/item/CS_URS_2025_02/771592011</t>
  </si>
  <si>
    <t>107</t>
  </si>
  <si>
    <t>998771121</t>
  </si>
  <si>
    <t>Přesun hmot pro podlahy z dlaždic stanovený z hmotnosti přesunovaného materiálu vodorovná dopravní vzdálenost do 50 m ruční (bez užití mechanizace) v objektech výšky do 6 m</t>
  </si>
  <si>
    <t>837046999</t>
  </si>
  <si>
    <t>https://podminky.urs.cz/item/CS_URS_2025_02/998771121</t>
  </si>
  <si>
    <t>108</t>
  </si>
  <si>
    <t>776111126</t>
  </si>
  <si>
    <t>Příprava podkladu povlakových podlah a stěn broušení schodišť stávajícího podkladu pro odstranění lepidla (po starých krytinách)</t>
  </si>
  <si>
    <t>-1836697004</t>
  </si>
  <si>
    <t>https://podminky.urs.cz/item/CS_URS_2025_02/776111126</t>
  </si>
  <si>
    <t>109</t>
  </si>
  <si>
    <t>776111311</t>
  </si>
  <si>
    <t>Příprava podkladu povlakových podlah a stěn vysátí podlah</t>
  </si>
  <si>
    <t>1249654056</t>
  </si>
  <si>
    <t>https://podminky.urs.cz/item/CS_URS_2025_02/776111311</t>
  </si>
  <si>
    <t>110</t>
  </si>
  <si>
    <t>776121112</t>
  </si>
  <si>
    <t>Příprava podkladu povlakových podlah a stěn penetrace vodou ředitelná podlah</t>
  </si>
  <si>
    <t>-720582316</t>
  </si>
  <si>
    <t>https://podminky.urs.cz/item/CS_URS_2025_02/776121112</t>
  </si>
  <si>
    <t>111</t>
  </si>
  <si>
    <t>776141122</t>
  </si>
  <si>
    <t>Příprava podkladu povlakových podlah a stěn vyrovnání samonivelační stěrkou podlah pevnosti 30 MPa, tloušťky přes 3 do 5 mm</t>
  </si>
  <si>
    <t>-932344754</t>
  </si>
  <si>
    <t>https://podminky.urs.cz/item/CS_URS_2025_02/776141122</t>
  </si>
  <si>
    <t>112</t>
  </si>
  <si>
    <t>776221111</t>
  </si>
  <si>
    <t>Montáž podlahovin z PVC lepením standardním lepidlem z pásů</t>
  </si>
  <si>
    <t>-797141185</t>
  </si>
  <si>
    <t>https://podminky.urs.cz/item/CS_URS_2025_02/776221111</t>
  </si>
  <si>
    <t>113</t>
  </si>
  <si>
    <t>28411148</t>
  </si>
  <si>
    <t>podlahovina vinylová homogenní protiskluzná se vsypem a výztuž. vrstvou, třída zátěže 34/43, hořlavost Bfl-s1 tl 2,00mm</t>
  </si>
  <si>
    <t>-1406877139</t>
  </si>
  <si>
    <t>28,92*1,1 'Přepočtené koeficientem množství</t>
  </si>
  <si>
    <t>114</t>
  </si>
  <si>
    <t>776251111</t>
  </si>
  <si>
    <t>Montáž podlahovin z přírodního linolea (marmolea) lepením standardním lepidlem z pásů standardních</t>
  </si>
  <si>
    <t>-617762600</t>
  </si>
  <si>
    <t>https://podminky.urs.cz/item/CS_URS_2025_02/776251111</t>
  </si>
  <si>
    <t>115</t>
  </si>
  <si>
    <t>60756112</t>
  </si>
  <si>
    <t>linoleum přírodní třída zátěže 34/43, hořlavost Cfl-s1 tl 3,2mm</t>
  </si>
  <si>
    <t>295267816</t>
  </si>
  <si>
    <t>41,29*1,1 'Přepočtené koeficientem množství</t>
  </si>
  <si>
    <t>116</t>
  </si>
  <si>
    <t>776411111</t>
  </si>
  <si>
    <t>Montáž soklíků lepením obvodových, výšky do 80 mm</t>
  </si>
  <si>
    <t>-613082494</t>
  </si>
  <si>
    <t>https://podminky.urs.cz/item/CS_URS_2025_02/776411111</t>
  </si>
  <si>
    <t>70,21*1,3</t>
  </si>
  <si>
    <t>117</t>
  </si>
  <si>
    <t>28411009</t>
  </si>
  <si>
    <t>lišta soklová PVC 18x80mm</t>
  </si>
  <si>
    <t>1222392045</t>
  </si>
  <si>
    <t>91,273*1,02 'Přepočtené koeficientem množství</t>
  </si>
  <si>
    <t>118</t>
  </si>
  <si>
    <t>776991111</t>
  </si>
  <si>
    <t>Ostatní práce spárování silikonem</t>
  </si>
  <si>
    <t>1982141567</t>
  </si>
  <si>
    <t>https://podminky.urs.cz/item/CS_URS_2025_02/776991111</t>
  </si>
  <si>
    <t>119</t>
  </si>
  <si>
    <t>776991121</t>
  </si>
  <si>
    <t>Ostatní práce údržba nových podlahovin po pokládce čištění základní</t>
  </si>
  <si>
    <t>1812779860</t>
  </si>
  <si>
    <t>https://podminky.urs.cz/item/CS_URS_2025_02/776991121</t>
  </si>
  <si>
    <t>120</t>
  </si>
  <si>
    <t>998776121</t>
  </si>
  <si>
    <t>Přesun hmot pro podlahy povlakové stanovený z hmotnosti přesunovaného materiálu vodorovná dopravní vzdálenost do 50 m ruční (bez užití mechanizace) v objektech výšky do 6 m</t>
  </si>
  <si>
    <t>-99961843</t>
  </si>
  <si>
    <t>https://podminky.urs.cz/item/CS_URS_2025_02/998776121</t>
  </si>
  <si>
    <t>121</t>
  </si>
  <si>
    <t>781111011</t>
  </si>
  <si>
    <t>Příprava podkladu před provedením obkladu oprášení (ometení) stěny</t>
  </si>
  <si>
    <t>-1195859768</t>
  </si>
  <si>
    <t>https://podminky.urs.cz/item/CS_URS_2025_02/781111011</t>
  </si>
  <si>
    <t>122</t>
  </si>
  <si>
    <t>781121011</t>
  </si>
  <si>
    <t>Příprava podkladu před provedením obkladu nátěr penetrační na stěnu</t>
  </si>
  <si>
    <t>54600643</t>
  </si>
  <si>
    <t>https://podminky.urs.cz/item/CS_URS_2025_02/781121011</t>
  </si>
  <si>
    <t>(3+2,15)*2*2,77</t>
  </si>
  <si>
    <t>(1,85+1,885)*2*2,77</t>
  </si>
  <si>
    <t>(1,035+1,885)*2*2,77</t>
  </si>
  <si>
    <t>(3+3,085)*2*2,77</t>
  </si>
  <si>
    <t>(3+0,95)*2*2,77</t>
  </si>
  <si>
    <t>123</t>
  </si>
  <si>
    <t>781131112</t>
  </si>
  <si>
    <t>Izolace stěny pod obklad izolace nátěrem nebo stěrkou ve dvou vrstvách</t>
  </si>
  <si>
    <t>4361982</t>
  </si>
  <si>
    <t>https://podminky.urs.cz/item/CS_URS_2025_02/781131112</t>
  </si>
  <si>
    <t>124</t>
  </si>
  <si>
    <t>781151031</t>
  </si>
  <si>
    <t>Příprava podkladu před provedením obkladu celoplošné vyrovnání podkladu stěrkou, tloušťky 3 mm</t>
  </si>
  <si>
    <t>1228900990</t>
  </si>
  <si>
    <t>https://podminky.urs.cz/item/CS_URS_2025_02/781151031</t>
  </si>
  <si>
    <t>40%</t>
  </si>
  <si>
    <t>120,994*0,4</t>
  </si>
  <si>
    <t>125</t>
  </si>
  <si>
    <t>781472215</t>
  </si>
  <si>
    <t>Montáž keramických obkladů stěn lepených cementovým flexibilním lepidlem hladkých přes 6 do 9 ks/m2</t>
  </si>
  <si>
    <t>159383690</t>
  </si>
  <si>
    <t>https://podminky.urs.cz/item/CS_URS_2025_02/781472215</t>
  </si>
  <si>
    <t>126</t>
  </si>
  <si>
    <t>59761708</t>
  </si>
  <si>
    <t>obklad keramický nemrazuvzdorný povrch hladký/lesklý tl do 10mm přes 6 do 9ks/m2</t>
  </si>
  <si>
    <t>682669351</t>
  </si>
  <si>
    <t>120,994*1,15 'Přepočtené koeficientem množství</t>
  </si>
  <si>
    <t>127</t>
  </si>
  <si>
    <t>781492251</t>
  </si>
  <si>
    <t>Obklad - dokončující práce montáž profilu lepeného flexibilním cementovým lepidlem ukončovacího</t>
  </si>
  <si>
    <t>901955141</t>
  </si>
  <si>
    <t>https://podminky.urs.cz/item/CS_URS_2025_02/781492251</t>
  </si>
  <si>
    <t>120,994*0,3</t>
  </si>
  <si>
    <t>128</t>
  </si>
  <si>
    <t>28342003</t>
  </si>
  <si>
    <t>lišta ukončovací z PVC 10mm</t>
  </si>
  <si>
    <t>1309507024</t>
  </si>
  <si>
    <t>36,298*1,05 'Přepočtené koeficientem množství</t>
  </si>
  <si>
    <t>129</t>
  </si>
  <si>
    <t>781495115</t>
  </si>
  <si>
    <t>Obklad - dokončující práce ostatní práce spárování silikonem</t>
  </si>
  <si>
    <t>-1352916708</t>
  </si>
  <si>
    <t>https://podminky.urs.cz/item/CS_URS_2025_02/781495115</t>
  </si>
  <si>
    <t>130</t>
  </si>
  <si>
    <t>781495141</t>
  </si>
  <si>
    <t>Obklad - dokončující práce průnik obkladem kruhový, bez izolace do DN 30</t>
  </si>
  <si>
    <t>-2019004736</t>
  </si>
  <si>
    <t>https://podminky.urs.cz/item/CS_URS_2025_02/781495141</t>
  </si>
  <si>
    <t>131</t>
  </si>
  <si>
    <t>781495142</t>
  </si>
  <si>
    <t>Obklad - dokončující práce průnik obkladem kruhový, bez izolace přes DN 30 do DN 90</t>
  </si>
  <si>
    <t>-2067342698</t>
  </si>
  <si>
    <t>https://podminky.urs.cz/item/CS_URS_2025_02/781495142</t>
  </si>
  <si>
    <t>132</t>
  </si>
  <si>
    <t>781495211</t>
  </si>
  <si>
    <t>Čištění vnitřních ploch po provedení obkladu stěn chemickými prostředky</t>
  </si>
  <si>
    <t>1614185771</t>
  </si>
  <si>
    <t>https://podminky.urs.cz/item/CS_URS_2025_02/781495211</t>
  </si>
  <si>
    <t>133</t>
  </si>
  <si>
    <t>998781121</t>
  </si>
  <si>
    <t>Přesun hmot pro obklady keramické stanovený z hmotnosti přesunovaného materiálu vodorovná dopravní vzdálenost do 50 m ruční (bez užití mechanizace) v objektech výšky do 6 m</t>
  </si>
  <si>
    <t>1810830424</t>
  </si>
  <si>
    <t>https://podminky.urs.cz/item/CS_URS_2025_02/998781121</t>
  </si>
  <si>
    <t>134</t>
  </si>
  <si>
    <t>784111001</t>
  </si>
  <si>
    <t>Oprášení (ometení) podkladu v místnostech výšky do 3,80 m</t>
  </si>
  <si>
    <t>-1992633200</t>
  </si>
  <si>
    <t>https://podminky.urs.cz/item/CS_URS_2025_02/784111001</t>
  </si>
  <si>
    <t>135</t>
  </si>
  <si>
    <t>784171101</t>
  </si>
  <si>
    <t>Zakrytí nemalovaných ploch (materiál ve specifikaci) včetně pozdějšího odkrytí podlah</t>
  </si>
  <si>
    <t>-485435153</t>
  </si>
  <si>
    <t>https://podminky.urs.cz/item/CS_URS_2025_02/784171101</t>
  </si>
  <si>
    <t>136</t>
  </si>
  <si>
    <t>58124844</t>
  </si>
  <si>
    <t>fólie pro malířské potřeby zakrývací tl 25µ 4x5m</t>
  </si>
  <si>
    <t>-579407835</t>
  </si>
  <si>
    <t>200*1,05 'Přepočtené koeficientem množství</t>
  </si>
  <si>
    <t>137</t>
  </si>
  <si>
    <t>784171111</t>
  </si>
  <si>
    <t>Zakrytí nemalovaných ploch (materiál ve specifikaci) včetně pozdějšího odkrytí svislých ploch např. stěn, oken, dveří v místnostech výšky do 3,80</t>
  </si>
  <si>
    <t>870477680</t>
  </si>
  <si>
    <t>https://podminky.urs.cz/item/CS_URS_2025_02/784171111</t>
  </si>
  <si>
    <t>138</t>
  </si>
  <si>
    <t>162032125</t>
  </si>
  <si>
    <t>40*1,05 'Přepočtené koeficientem množství</t>
  </si>
  <si>
    <t>139</t>
  </si>
  <si>
    <t>784181101</t>
  </si>
  <si>
    <t>Penetrace podkladu jednonásobná základní akrylátová bezbarvá v místnostech výšky do 3,80 m</t>
  </si>
  <si>
    <t>-633747992</t>
  </si>
  <si>
    <t>https://podminky.urs.cz/item/CS_URS_2025_02/784181101</t>
  </si>
  <si>
    <t>odečet obklady</t>
  </si>
  <si>
    <t>-120,994</t>
  </si>
  <si>
    <t>140</t>
  </si>
  <si>
    <t>784211101</t>
  </si>
  <si>
    <t>Malby z malířských směsí oděruvzdorných za mokra dvojnásobné, bílé za mokra oděruvzdorné výborně v místnostech výšky do 3,80 m</t>
  </si>
  <si>
    <t>146739158</t>
  </si>
  <si>
    <t>https://podminky.urs.cz/item/CS_URS_2025_02/784211101</t>
  </si>
  <si>
    <t>HZS</t>
  </si>
  <si>
    <t>Hodinové zúčtovací sazby</t>
  </si>
  <si>
    <t>141</t>
  </si>
  <si>
    <t>HZS1292</t>
  </si>
  <si>
    <t>Hodinové zúčtovací sazby profesí HSV zemní a pomocné práce stavební dělník</t>
  </si>
  <si>
    <t>hod</t>
  </si>
  <si>
    <t>512</t>
  </si>
  <si>
    <t>-1583025962</t>
  </si>
  <si>
    <t>https://podminky.urs.cz/item/CS_URS_2025_02/HZS1292</t>
  </si>
  <si>
    <t>přípomocné, začišťovací práce jinde nespecifikované</t>
  </si>
  <si>
    <t>142</t>
  </si>
  <si>
    <t>HZS2311</t>
  </si>
  <si>
    <t>Hodinové zúčtovací sazby profesí PSV úpravy povrchů a podlahy malíř, natěrač, lakýrník</t>
  </si>
  <si>
    <t>-1538146548</t>
  </si>
  <si>
    <t>https://podminky.urs.cz/item/CS_URS_2025_02/HZS2311</t>
  </si>
  <si>
    <t>obroušení, nátěr stávající zárubně</t>
  </si>
  <si>
    <t xml:space="preserve">d2   3ks</t>
  </si>
  <si>
    <t>3*6</t>
  </si>
  <si>
    <t>c - TZB</t>
  </si>
  <si>
    <t>Soupis:</t>
  </si>
  <si>
    <t>c1 - ZTI</t>
  </si>
  <si>
    <t xml:space="preserve">    721 - Zdravotechnika - vnitřní kanalizace</t>
  </si>
  <si>
    <t xml:space="preserve">    722 - Zdravotechnika - vnitřní vodovod</t>
  </si>
  <si>
    <t xml:space="preserve">    725 - Zdravotechnika - zařizovací předměty</t>
  </si>
  <si>
    <t xml:space="preserve">    726 - Zdravotechnika - předstěnové instalace</t>
  </si>
  <si>
    <t xml:space="preserve">    742 - Elektroinstalace - slaboproud</t>
  </si>
  <si>
    <t>-151918208</t>
  </si>
  <si>
    <t>0,991+1,58</t>
  </si>
  <si>
    <t>-1977747065</t>
  </si>
  <si>
    <t>P</t>
  </si>
  <si>
    <t>Poznámka k položce:_x000d_
Dalších 29 km, uvažovaná skládka do 30 km</t>
  </si>
  <si>
    <t xml:space="preserve">2,571*29                                                                                                                                      </t>
  </si>
  <si>
    <t>1933585569</t>
  </si>
  <si>
    <t>721</t>
  </si>
  <si>
    <t>Zdravotechnika - vnitřní kanalizace</t>
  </si>
  <si>
    <t>721140802</t>
  </si>
  <si>
    <t>Demontáž potrubí z litinových trub odpadních nebo dešťových do DN 100</t>
  </si>
  <si>
    <t>1371392594</t>
  </si>
  <si>
    <t>https://podminky.urs.cz/item/CS_URS_2025_02/721140802</t>
  </si>
  <si>
    <t>721171803</t>
  </si>
  <si>
    <t>Demontáž potrubí z novodurových trub odpadních nebo připojovacích do D 75</t>
  </si>
  <si>
    <t>-1651024857</t>
  </si>
  <si>
    <t>https://podminky.urs.cz/item/CS_URS_2025_02/721171803</t>
  </si>
  <si>
    <t>721171808</t>
  </si>
  <si>
    <t>Demontáž potrubí z novodurových trub odpadních nebo připojovacích přes 75 do D 114</t>
  </si>
  <si>
    <t>-1192917011</t>
  </si>
  <si>
    <t>https://podminky.urs.cz/item/CS_URS_2025_02/721171808</t>
  </si>
  <si>
    <t>721140905</t>
  </si>
  <si>
    <t>Opravy odpadního potrubí litinového vsazení odbočky do potrubí DN 100</t>
  </si>
  <si>
    <t>-1378359328</t>
  </si>
  <si>
    <t>https://podminky.urs.cz/item/CS_URS_2025_02/721140905</t>
  </si>
  <si>
    <t>721140915</t>
  </si>
  <si>
    <t>Opravy odpadního potrubí litinového propojení dosavadního potrubí DN 100</t>
  </si>
  <si>
    <t>-1950015863</t>
  </si>
  <si>
    <t>https://podminky.urs.cz/item/CS_URS_2025_02/721140915</t>
  </si>
  <si>
    <t>721140925</t>
  </si>
  <si>
    <t>Opravy odpadního potrubí litinového krácení trub DN 100</t>
  </si>
  <si>
    <t>346141931</t>
  </si>
  <si>
    <t>https://podminky.urs.cz/item/CS_URS_2025_02/721140925</t>
  </si>
  <si>
    <t>721174004</t>
  </si>
  <si>
    <t>Potrubí z trub polypropylenových svodné (ležaté) DN 75</t>
  </si>
  <si>
    <t>343923211</t>
  </si>
  <si>
    <t>https://podminky.urs.cz/item/CS_URS_2025_02/721174004</t>
  </si>
  <si>
    <t>721174005</t>
  </si>
  <si>
    <t>Potrubí z trub polypropylenových svodné (ležaté) DN 110</t>
  </si>
  <si>
    <t>1540888432</t>
  </si>
  <si>
    <t>https://podminky.urs.cz/item/CS_URS_2025_02/721174005</t>
  </si>
  <si>
    <t>721174025</t>
  </si>
  <si>
    <t>Potrubí z trub polypropylenových odpadní (svislé) DN 110</t>
  </si>
  <si>
    <t>714085660</t>
  </si>
  <si>
    <t>https://podminky.urs.cz/item/CS_URS_2025_02/721174025</t>
  </si>
  <si>
    <t>721174043</t>
  </si>
  <si>
    <t>Potrubí z trub polypropylenových připojovací DN 50</t>
  </si>
  <si>
    <t>451078654</t>
  </si>
  <si>
    <t>https://podminky.urs.cz/item/CS_URS_2025_02/721174043</t>
  </si>
  <si>
    <t>721174045</t>
  </si>
  <si>
    <t>Potrubí z trub polypropylenových připojovací DN 110</t>
  </si>
  <si>
    <t>1151594798</t>
  </si>
  <si>
    <t>https://podminky.urs.cz/item/CS_URS_2025_02/721174045</t>
  </si>
  <si>
    <t>721194105</t>
  </si>
  <si>
    <t>Vyměření přípojek na potrubí vyvedení a upevnění odpadních výpustek DN 50</t>
  </si>
  <si>
    <t>63552920</t>
  </si>
  <si>
    <t>https://podminky.urs.cz/item/CS_URS_2025_02/721194105</t>
  </si>
  <si>
    <t>721194109</t>
  </si>
  <si>
    <t>Vyměření přípojek na potrubí vyvedení a upevnění odpadních výpustek DN 110</t>
  </si>
  <si>
    <t>23823585</t>
  </si>
  <si>
    <t>https://podminky.urs.cz/item/CS_URS_2025_02/721194109</t>
  </si>
  <si>
    <t>721212127</t>
  </si>
  <si>
    <t>Odtokové sprchové žlaby se zápachovou uzávěrkou a krycím roštem délky 1000 mm</t>
  </si>
  <si>
    <t>-1740120442</t>
  </si>
  <si>
    <t>https://podminky.urs.cz/item/CS_URS_2025_02/721212127</t>
  </si>
  <si>
    <t>721274126</t>
  </si>
  <si>
    <t>Ventily přivzdušňovací odpadních potrubí vnitřní DN 110</t>
  </si>
  <si>
    <t>701027501</t>
  </si>
  <si>
    <t>https://podminky.urs.cz/item/CS_URS_2025_02/721274126</t>
  </si>
  <si>
    <t>721290111</t>
  </si>
  <si>
    <t>Zkouška těsnosti kanalizace v objektech vodou do DN 125</t>
  </si>
  <si>
    <t>-40738067</t>
  </si>
  <si>
    <t>https://podminky.urs.cz/item/CS_URS_2025_02/721290111</t>
  </si>
  <si>
    <t>7+11+8+17+3</t>
  </si>
  <si>
    <t>998721111</t>
  </si>
  <si>
    <t>Přesun hmot pro vnitřní kanalizaci stanovený z hmotnosti přesunovaného materiálu vodorovná dopravní vzdálenost do 50 m s omezením mechanizace v objektech výšky do 6 m</t>
  </si>
  <si>
    <t>-1186809231</t>
  </si>
  <si>
    <t>https://podminky.urs.cz/item/CS_URS_2025_02/998721111</t>
  </si>
  <si>
    <t>722</t>
  </si>
  <si>
    <t>Zdravotechnika - vnitřní vodovod</t>
  </si>
  <si>
    <t>722190901</t>
  </si>
  <si>
    <t>Opravy ostatní uzavření nebo otevření vodovodního potrubí při opravách včetně vypuštění a napuštění</t>
  </si>
  <si>
    <t>-442688582</t>
  </si>
  <si>
    <t>https://podminky.urs.cz/item/CS_URS_2025_02/722190901</t>
  </si>
  <si>
    <t>722130801</t>
  </si>
  <si>
    <t>Demontáž potrubí z ocelových trubek pozinkovaných závitových do DN 25</t>
  </si>
  <si>
    <t>-1565570514</t>
  </si>
  <si>
    <t>https://podminky.urs.cz/item/CS_URS_2025_02/722130801</t>
  </si>
  <si>
    <t>722170801</t>
  </si>
  <si>
    <t>Demontáž rozvodů vody z plastů do Ø 25 mm</t>
  </si>
  <si>
    <t>-1629035715</t>
  </si>
  <si>
    <t>https://podminky.urs.cz/item/CS_URS_2025_02/722170801</t>
  </si>
  <si>
    <t>722181851</t>
  </si>
  <si>
    <t>Demontáž ochrany potrubí termoizolačních trubic z trub, průměru do 45 mm</t>
  </si>
  <si>
    <t>-1016683920</t>
  </si>
  <si>
    <t>https://podminky.urs.cz/item/CS_URS_2025_02/722181851</t>
  </si>
  <si>
    <t>722260812</t>
  </si>
  <si>
    <t>Demontáž vodoměrů závitových G 3/4</t>
  </si>
  <si>
    <t>-1601015459</t>
  </si>
  <si>
    <t>https://podminky.urs.cz/item/CS_URS_2025_02/722260812</t>
  </si>
  <si>
    <t>722130916</t>
  </si>
  <si>
    <t>Opravy vodovodního potrubí z ocelových trubek pozinkovaných závitových přeřezání ocelové trubky přes 25 do DN 50</t>
  </si>
  <si>
    <t>1511084553</t>
  </si>
  <si>
    <t>https://podminky.urs.cz/item/CS_URS_2025_02/722130916</t>
  </si>
  <si>
    <t>722130994</t>
  </si>
  <si>
    <t>Opravy vodovodního potrubí z ocelových trubek pozinkovaných závitových vsazení odbočky do potrubí oboustrannými svěrnými spojkami DN potrubí / G odbočky DN 40 / G 5/4</t>
  </si>
  <si>
    <t>1734107965</t>
  </si>
  <si>
    <t>https://podminky.urs.cz/item/CS_URS_2025_02/722130994</t>
  </si>
  <si>
    <t>722175041</t>
  </si>
  <si>
    <t>Potrubí z trubek polypropylenových spojovaných svařováním z vícevrstvého PP-RCT s čedičovými nebo karbonovými vlákny S3,2 (PN 16) D 20/2,8</t>
  </si>
  <si>
    <t>-1401363607</t>
  </si>
  <si>
    <t>https://podminky.urs.cz/item/CS_URS_2025_02/722175041</t>
  </si>
  <si>
    <t>"SV"35</t>
  </si>
  <si>
    <t>"TV"22</t>
  </si>
  <si>
    <t>722175042</t>
  </si>
  <si>
    <t>Potrubí z trubek polypropylenových spojovaných svařováním z vícevrstvého PP-RCT s čedičovými nebo karbonovými vlákny S3,2 (PN 16) D 25/3,5</t>
  </si>
  <si>
    <t>382785518</t>
  </si>
  <si>
    <t>https://podminky.urs.cz/item/CS_URS_2025_02/722175042</t>
  </si>
  <si>
    <t>"SV"10</t>
  </si>
  <si>
    <t>"TV"10</t>
  </si>
  <si>
    <t>722175043</t>
  </si>
  <si>
    <t>Potrubí z trubek polypropylenových spojovaných svařováním z vícevrstvého PP-RCT s čedičovými nebo karbonovými vlákny S3,2 (PN 16) D 32/4,4</t>
  </si>
  <si>
    <t>-291147754</t>
  </si>
  <si>
    <t>https://podminky.urs.cz/item/CS_URS_2025_02/722175043</t>
  </si>
  <si>
    <t>"SV"14</t>
  </si>
  <si>
    <t>"TV"14</t>
  </si>
  <si>
    <t>722175062</t>
  </si>
  <si>
    <t>Potrubí z trubek polypropylenových spojovaných svařováním z vícevrstvého PP-RCT křížení potrubí (PPR, PP-RCT) D 20/3,4</t>
  </si>
  <si>
    <t>-1238058532</t>
  </si>
  <si>
    <t>https://podminky.urs.cz/item/CS_URS_2025_02/722175062</t>
  </si>
  <si>
    <t>722181231</t>
  </si>
  <si>
    <t>Ochrana potrubí termoizolačními trubicemi z pěnového polyetylenu PE přilepenými v příčných a podélných spojích, tloušťky izolace přes 9 do 13 mm, vnitřního průměru izolace DN do 22 mm</t>
  </si>
  <si>
    <t>370698037</t>
  </si>
  <si>
    <t>https://podminky.urs.cz/item/CS_URS_2025_02/722181231</t>
  </si>
  <si>
    <t>722181232</t>
  </si>
  <si>
    <t>Ochrana potrubí termoizolačními trubicemi z pěnového polyetylenu PE přilepenými v příčných a podélných spojích, tloušťky izolace přes 9 do 13 mm, vnitřního průměru izolace DN přes 22 do 45 mm</t>
  </si>
  <si>
    <t>-33187400</t>
  </si>
  <si>
    <t>https://podminky.urs.cz/item/CS_URS_2025_02/722181232</t>
  </si>
  <si>
    <t>10+14</t>
  </si>
  <si>
    <t>722181251</t>
  </si>
  <si>
    <t>Ochrana potrubí termoizolačními trubicemi z pěnového polyetylenu PE přilepenými v příčných a podélných spojích, tloušťky izolace přes 20 do 25 mm, vnitřního průměru izolace DN do 22 mm</t>
  </si>
  <si>
    <t>-361398610</t>
  </si>
  <si>
    <t>https://podminky.urs.cz/item/CS_URS_2025_02/722181251</t>
  </si>
  <si>
    <t>722181252</t>
  </si>
  <si>
    <t>Ochrana potrubí termoizolačními trubicemi z pěnového polyetylenu PE přilepenými v příčných a podélných spojích, tloušťky izolace přes 20 do 25 mm, vnitřního průměru izolace DN přes 22 do 45 mm</t>
  </si>
  <si>
    <t>-357284226</t>
  </si>
  <si>
    <t>https://podminky.urs.cz/item/CS_URS_2025_02/722181252</t>
  </si>
  <si>
    <t>722220152</t>
  </si>
  <si>
    <t>Armatury s jedním závitem nástěnky plastové (PPR) PN 20 (SDR 6) DN 20 x G 1/2"</t>
  </si>
  <si>
    <t>-443757757</t>
  </si>
  <si>
    <t>https://podminky.urs.cz/item/CS_URS_2025_02/722220152</t>
  </si>
  <si>
    <t>722220161</t>
  </si>
  <si>
    <t>Armatury s jedním závitem nástěnky plastové (PPR) PN 20 (SDR 6) DN 20 x G 1/2" (nástěnný komplet)</t>
  </si>
  <si>
    <t>soubor</t>
  </si>
  <si>
    <t>178262015</t>
  </si>
  <si>
    <t>https://podminky.urs.cz/item/CS_URS_2025_02/722220161</t>
  </si>
  <si>
    <t>722220233</t>
  </si>
  <si>
    <t>Armatury s jedním závitem přechodové tvarovky PPR, PN 20 (SDR 6) s kovovým závitem vnitřním přechodky dGK D 32 x G 1"</t>
  </si>
  <si>
    <t>-154007197</t>
  </si>
  <si>
    <t>https://podminky.urs.cz/item/CS_URS_2025_02/722220233</t>
  </si>
  <si>
    <t>722220241</t>
  </si>
  <si>
    <t>Armatury s jedním závitem přechodové tvarovky PPR, PN 20 (SDR 6) s kovovým závitem vnitřním přechodky s převlečnou maticí D 20 x G 3/4"</t>
  </si>
  <si>
    <t>205752716</t>
  </si>
  <si>
    <t>https://podminky.urs.cz/item/CS_URS_2025_02/722220241</t>
  </si>
  <si>
    <t>722232045</t>
  </si>
  <si>
    <t>Armatury se dvěma závity kulové kohouty PN 42 do 185 °C přímé vnitřní závit G 1"</t>
  </si>
  <si>
    <t>571520761</t>
  </si>
  <si>
    <t>https://podminky.urs.cz/item/CS_URS_2025_02/722232045</t>
  </si>
  <si>
    <t>722262225</t>
  </si>
  <si>
    <t>Vodoměry pro vodu do 40°C závitové horizontální jednovtokové suchoběžné pro dálkový odečet G 1/2" x 110 mm Qn 1,6 R80</t>
  </si>
  <si>
    <t>1168569392</t>
  </si>
  <si>
    <t>https://podminky.urs.cz/item/CS_URS_2025_02/722262225</t>
  </si>
  <si>
    <t>722290234</t>
  </si>
  <si>
    <t>Zkoušky, proplach a desinfekce vodovodního potrubí proplach a desinfekce vodovodního potrubí do DN 80</t>
  </si>
  <si>
    <t>1872090519</t>
  </si>
  <si>
    <t>https://podminky.urs.cz/item/CS_URS_2025_02/722290234</t>
  </si>
  <si>
    <t>57+20+28</t>
  </si>
  <si>
    <t>722290246</t>
  </si>
  <si>
    <t>Zkoušky, proplach a desinfekce vodovodního potrubí zkoušky těsnosti vodovodního potrubí plastového do DN 40</t>
  </si>
  <si>
    <t>-1766856764</t>
  </si>
  <si>
    <t>https://podminky.urs.cz/item/CS_URS_2025_02/722290246</t>
  </si>
  <si>
    <t>998722111</t>
  </si>
  <si>
    <t>Přesun hmot pro vnitřní vodovod stanovený z hmotnosti přesunovaného materiálu vodorovná dopravní vzdálenost do 50 m s omezením mechanizace v objektech výšky do 6 m</t>
  </si>
  <si>
    <t>-1136964980</t>
  </si>
  <si>
    <t>https://podminky.urs.cz/item/CS_URS_2025_02/998722111</t>
  </si>
  <si>
    <t>725</t>
  </si>
  <si>
    <t>Zdravotechnika - zařizovací předměty</t>
  </si>
  <si>
    <t>725110814</t>
  </si>
  <si>
    <t>Demontáž klozetů kombi</t>
  </si>
  <si>
    <t>-858500039</t>
  </si>
  <si>
    <t>https://podminky.urs.cz/item/CS_URS_2025_02/725110814</t>
  </si>
  <si>
    <t>725122817</t>
  </si>
  <si>
    <t>Demontáž pisoárů bez nádrže s rohovým ventilem s 1 záchodkem</t>
  </si>
  <si>
    <t>1423628637</t>
  </si>
  <si>
    <t>https://podminky.urs.cz/item/CS_URS_2025_02/725122817</t>
  </si>
  <si>
    <t>725210821</t>
  </si>
  <si>
    <t>Demontáž umyvadel bez výtokových armatur umyvadel</t>
  </si>
  <si>
    <t>-968199438</t>
  </si>
  <si>
    <t>https://podminky.urs.cz/item/CS_URS_2025_02/725210821</t>
  </si>
  <si>
    <t>725240811</t>
  </si>
  <si>
    <t>Demontáž sprchových kabin a vaniček bez výtokových armatur kabin</t>
  </si>
  <si>
    <t>-174385968</t>
  </si>
  <si>
    <t>https://podminky.urs.cz/item/CS_URS_2025_02/725240811</t>
  </si>
  <si>
    <t>725291664.R</t>
  </si>
  <si>
    <t>Montáž koše odpadkového</t>
  </si>
  <si>
    <t>-2082110106</t>
  </si>
  <si>
    <t>55431079</t>
  </si>
  <si>
    <t>koš odpadkový nášlapný plastový 6L</t>
  </si>
  <si>
    <t>2061993306</t>
  </si>
  <si>
    <t>725291665R</t>
  </si>
  <si>
    <t>Montáž zasobník hygienické sáčky</t>
  </si>
  <si>
    <t>2138643860</t>
  </si>
  <si>
    <t>https://podminky.urs.cz/item/CS_URS_2025_02/725291665R</t>
  </si>
  <si>
    <t>55431089</t>
  </si>
  <si>
    <t>zásobník PE sáčků bílý</t>
  </si>
  <si>
    <t>-1818057089</t>
  </si>
  <si>
    <t>725291666</t>
  </si>
  <si>
    <t>Montáž doplňků zařízení koupelen a záchodů háčku</t>
  </si>
  <si>
    <t>1335097174</t>
  </si>
  <si>
    <t>https://podminky.urs.cz/item/CS_URS_2025_02/725291666</t>
  </si>
  <si>
    <t>55441011</t>
  </si>
  <si>
    <t>háček koupelnový</t>
  </si>
  <si>
    <t>1612390680</t>
  </si>
  <si>
    <t>725291678</t>
  </si>
  <si>
    <t>Montáž doplňků zařízení koupelen a záchodů zrcadla nástěnného</t>
  </si>
  <si>
    <t>617709753</t>
  </si>
  <si>
    <t>https://podminky.urs.cz/item/CS_URS_2025_02/725291678</t>
  </si>
  <si>
    <t>55441014</t>
  </si>
  <si>
    <t>zrcadlo šroubované leštěný nerez 400x600mm</t>
  </si>
  <si>
    <t>-1640572811</t>
  </si>
  <si>
    <t>725820801</t>
  </si>
  <si>
    <t>Demontáž baterií nástěnných do G 3/4</t>
  </si>
  <si>
    <t>1892744628</t>
  </si>
  <si>
    <t>https://podminky.urs.cz/item/CS_URS_2025_02/725820801</t>
  </si>
  <si>
    <t>725860811</t>
  </si>
  <si>
    <t>Demontáž zápachových uzávěrek pro zařizovací předměty jednoduchých</t>
  </si>
  <si>
    <t>-1737114850</t>
  </si>
  <si>
    <t>https://podminky.urs.cz/item/CS_URS_2025_02/725860811</t>
  </si>
  <si>
    <t>725112022</t>
  </si>
  <si>
    <t>Zařízení záchodů klozety keramické závěsné na nosné stěny s hlubokým splachováním odpad vodorovný</t>
  </si>
  <si>
    <t>-1257512908</t>
  </si>
  <si>
    <t>https://podminky.urs.cz/item/CS_URS_2025_02/725112022</t>
  </si>
  <si>
    <t>725112023</t>
  </si>
  <si>
    <t>Zařízení záchodů klozety keramické závěsné na nosné stěny s hlubokým splachováním pro handicapované odpad vodorovný</t>
  </si>
  <si>
    <t>-2040045402</t>
  </si>
  <si>
    <t>https://podminky.urs.cz/item/CS_URS_2025_02/725112023</t>
  </si>
  <si>
    <t>725121527</t>
  </si>
  <si>
    <t>Pisoárové záchodky keramické automatické s integrovaným napájecím zdrojem</t>
  </si>
  <si>
    <t>-1649387547</t>
  </si>
  <si>
    <t>https://podminky.urs.cz/item/CS_URS_2025_02/725121527</t>
  </si>
  <si>
    <t>725211601</t>
  </si>
  <si>
    <t>Umyvadla keramická bílá bez výtokových armatur připevněná na stěnu šrouby bez sloupu nebo krytu na sifon, šířka umyvadla 500 mm</t>
  </si>
  <si>
    <t>1157923506</t>
  </si>
  <si>
    <t>https://podminky.urs.cz/item/CS_URS_2025_02/725211601</t>
  </si>
  <si>
    <t>725211604</t>
  </si>
  <si>
    <t>Umyvadla keramická bílá bez výtokových armatur připevněná na stěnu šrouby bez sloupu nebo krytu na sifon, šířka umyvadla 650 mm</t>
  </si>
  <si>
    <t>569030248</t>
  </si>
  <si>
    <t>https://podminky.urs.cz/item/CS_URS_2025_02/725211604</t>
  </si>
  <si>
    <t>725211681</t>
  </si>
  <si>
    <t>Umyvadla keramická bílá bez výtokových armatur připevněná na stěnu šrouby zdravotní, šířka umyvadla 640 mm</t>
  </si>
  <si>
    <t>-843204266</t>
  </si>
  <si>
    <t>https://podminky.urs.cz/item/CS_URS_2025_02/725211681</t>
  </si>
  <si>
    <t>725291652</t>
  </si>
  <si>
    <t>Montáž doplňků zařízení koupelen a záchodů dávkovače tekutého mýdla</t>
  </si>
  <si>
    <t>801101287</t>
  </si>
  <si>
    <t>https://podminky.urs.cz/item/CS_URS_2025_02/725291652</t>
  </si>
  <si>
    <t>55431097</t>
  </si>
  <si>
    <t>dávkovač tekutého mýdla 1,2L</t>
  </si>
  <si>
    <t>963975744</t>
  </si>
  <si>
    <t>725291653</t>
  </si>
  <si>
    <t>Montáž doplňků zařízení koupelen a záchodů zásobníku toaletních papírů</t>
  </si>
  <si>
    <t>873862675</t>
  </si>
  <si>
    <t>https://podminky.urs.cz/item/CS_URS_2025_02/725291653</t>
  </si>
  <si>
    <t>55431091</t>
  </si>
  <si>
    <t>zásobník toaletních papírů nerez D 220mm</t>
  </si>
  <si>
    <t>-400523481</t>
  </si>
  <si>
    <t>725291654</t>
  </si>
  <si>
    <t>Montáž doplňků zařízení koupelen a záchodů zásobníku papírových ručníků</t>
  </si>
  <si>
    <t>-359183995</t>
  </si>
  <si>
    <t>https://podminky.urs.cz/item/CS_URS_2025_02/725291654</t>
  </si>
  <si>
    <t>55431084</t>
  </si>
  <si>
    <t>zásobník papírových ručníků skládaných nerezové provedení</t>
  </si>
  <si>
    <t>-421404709</t>
  </si>
  <si>
    <t>725291662</t>
  </si>
  <si>
    <t>Montáž doplňků zařízení koupelen a záchodů sedačky do sprchy</t>
  </si>
  <si>
    <t>881562297</t>
  </si>
  <si>
    <t>https://podminky.urs.cz/item/CS_URS_2025_02/725291662</t>
  </si>
  <si>
    <t>55147081</t>
  </si>
  <si>
    <t>sedátko sklopné do sprchy s opěrnou nohou nerez lesk 440x450x460mm</t>
  </si>
  <si>
    <t>2032307000</t>
  </si>
  <si>
    <t>725291664</t>
  </si>
  <si>
    <t>Montáž doplňků zařízení koupelen a záchodů štětky závěsné</t>
  </si>
  <si>
    <t>-876013961</t>
  </si>
  <si>
    <t>https://podminky.urs.cz/item/CS_URS_2025_02/725291664</t>
  </si>
  <si>
    <t>55779012</t>
  </si>
  <si>
    <t>štětka na WC závěsná nebo na podlahu kartáč nylon nerezové záchytné pouzdro lesk</t>
  </si>
  <si>
    <t>-688428372</t>
  </si>
  <si>
    <t>725291669</t>
  </si>
  <si>
    <t>Montáž doplňků zařízení koupelen a záchodů madla invalidního krakorcového</t>
  </si>
  <si>
    <t>539105930</t>
  </si>
  <si>
    <t>https://podminky.urs.cz/item/CS_URS_2025_02/725291669</t>
  </si>
  <si>
    <t>55147100</t>
  </si>
  <si>
    <t>madlo invalidní krakorcové nerez lesk 600mm</t>
  </si>
  <si>
    <t>-918545561</t>
  </si>
  <si>
    <t>55147101</t>
  </si>
  <si>
    <t>madlo invalidní krakorcové nerez lesk 900mm</t>
  </si>
  <si>
    <t>790807849</t>
  </si>
  <si>
    <t>725291670</t>
  </si>
  <si>
    <t>Montáž doplňků zařízení koupelen a záchodů madla invalidního krakorcového sklopného</t>
  </si>
  <si>
    <t>945861403</t>
  </si>
  <si>
    <t>https://podminky.urs.cz/item/CS_URS_2025_02/725291670</t>
  </si>
  <si>
    <t>55147114</t>
  </si>
  <si>
    <t>madlo invalidní krakorcové sklopné nerez lesk 600mm</t>
  </si>
  <si>
    <t>1727170407</t>
  </si>
  <si>
    <t>55147115</t>
  </si>
  <si>
    <t>madlo invalidní krakorcové sklopné nerez lesk 813mm</t>
  </si>
  <si>
    <t>1055100106</t>
  </si>
  <si>
    <t>725291676</t>
  </si>
  <si>
    <t>Montáž doplňků zařízení koupelen a záchodů madla sprchového</t>
  </si>
  <si>
    <t>169443253</t>
  </si>
  <si>
    <t>https://podminky.urs.cz/item/CS_URS_2025_02/725291676</t>
  </si>
  <si>
    <t>55147179</t>
  </si>
  <si>
    <t>madlo sprchové pravé/levé nerez lesk 500x600mm</t>
  </si>
  <si>
    <t>1478094636</t>
  </si>
  <si>
    <t>725822613</t>
  </si>
  <si>
    <t>Baterie umyvadlové stojánkové pákové s výpustí</t>
  </si>
  <si>
    <t>777456812</t>
  </si>
  <si>
    <t>https://podminky.urs.cz/item/CS_URS_2025_02/725822613</t>
  </si>
  <si>
    <t>725829131</t>
  </si>
  <si>
    <t>Baterie umyvadlové montáž ostatních typů stojánkových G 1/2"</t>
  </si>
  <si>
    <t>1063190271</t>
  </si>
  <si>
    <t>https://podminky.urs.cz/item/CS_URS_2025_02/725829131</t>
  </si>
  <si>
    <t>55144004R</t>
  </si>
  <si>
    <t>baterie umyvadlová stojánková páková s ovládáním odpadu pro tělesně postižené - prodloužená páka</t>
  </si>
  <si>
    <t>1472924259</t>
  </si>
  <si>
    <t>725841312</t>
  </si>
  <si>
    <t>Baterie sprchové nástěnné pákové</t>
  </si>
  <si>
    <t>-1258038168</t>
  </si>
  <si>
    <t>https://podminky.urs.cz/item/CS_URS_2025_02/725841312</t>
  </si>
  <si>
    <t>Poznámka k položce:_x000d_
s pevnou hlavovou sprchou</t>
  </si>
  <si>
    <t>725849412</t>
  </si>
  <si>
    <t>Baterie sprchové montáž nástěnných baterií s pevnou výškou sprchy</t>
  </si>
  <si>
    <t>456069044</t>
  </si>
  <si>
    <t>https://podminky.urs.cz/item/CS_URS_2025_02/725849412</t>
  </si>
  <si>
    <t>55145590</t>
  </si>
  <si>
    <t>baterie sprchová páková včetně sprchové soupravy 150mm chrom</t>
  </si>
  <si>
    <t>271930143</t>
  </si>
  <si>
    <t>Poznámka k položce:_x000d_
pevná hlavová sprcha + ruční sprcha vč. držáku ruční sprchy</t>
  </si>
  <si>
    <t>725861102</t>
  </si>
  <si>
    <t>Zápachové uzávěrky zařizovacích předmětů pro umyvadla DN 40</t>
  </si>
  <si>
    <t>1096366247</t>
  </si>
  <si>
    <t>https://podminky.urs.cz/item/CS_URS_2025_02/725861102</t>
  </si>
  <si>
    <t>725861312</t>
  </si>
  <si>
    <t>Zápachové uzávěrky zařizovacích předmětů pro umyvadla podomítkové DN 40/50</t>
  </si>
  <si>
    <t>1174900750</t>
  </si>
  <si>
    <t>https://podminky.urs.cz/item/CS_URS_2025_02/725861312</t>
  </si>
  <si>
    <t>725865411</t>
  </si>
  <si>
    <t>Zápachové uzávěrky zařizovacích předmětů pro pisoáry DN 32/40</t>
  </si>
  <si>
    <t>-1711052865</t>
  </si>
  <si>
    <t>https://podminky.urs.cz/item/CS_URS_2025_02/725865411</t>
  </si>
  <si>
    <t>725980122</t>
  </si>
  <si>
    <t>Dvířka 15/20</t>
  </si>
  <si>
    <t>1263133125</t>
  </si>
  <si>
    <t>https://podminky.urs.cz/item/CS_URS_2025_02/725980122</t>
  </si>
  <si>
    <t>Poznámka k položce:_x000d_
pro čistící tvarovky na kanalizaci</t>
  </si>
  <si>
    <t>725980123</t>
  </si>
  <si>
    <t>Dvířka 30/30</t>
  </si>
  <si>
    <t>-1069915502</t>
  </si>
  <si>
    <t>https://podminky.urs.cz/item/CS_URS_2025_02/725980123</t>
  </si>
  <si>
    <t>Poznámka k položce:_x000d_
pro uzávěry a vodoměry</t>
  </si>
  <si>
    <t>998725111</t>
  </si>
  <si>
    <t>Přesun hmot pro zařizovací předměty stanovený z hmotnosti přesunovaného materiálu vodorovná dopravní vzdálenost do 50 m s omezením mechanizace v objektech výšky do 6 m</t>
  </si>
  <si>
    <t>308306585</t>
  </si>
  <si>
    <t>https://podminky.urs.cz/item/CS_URS_2025_02/998725111</t>
  </si>
  <si>
    <t>726</t>
  </si>
  <si>
    <t>Zdravotechnika - předstěnové instalace</t>
  </si>
  <si>
    <t>726111021</t>
  </si>
  <si>
    <t>Předstěnové instalační systémy pro zazdění do masivních zděných konstrukcí pro pisoáry, s nastavitelnou hloubkou 80 až 120 mm</t>
  </si>
  <si>
    <t>-1277632127</t>
  </si>
  <si>
    <t>https://podminky.urs.cz/item/CS_URS_2025_02/726111021</t>
  </si>
  <si>
    <t>726131031</t>
  </si>
  <si>
    <t>Předstěnové instalační systémy do lehkých stěn s kovovou konstrukcí pro podpěrné prvky a madla stavební výška 1120 mm</t>
  </si>
  <si>
    <t>-1087004456</t>
  </si>
  <si>
    <t>https://podminky.urs.cz/item/CS_URS_2025_02/726131031</t>
  </si>
  <si>
    <t>726131041</t>
  </si>
  <si>
    <t>Předstěnové instalační systémy do lehkých stěn s kovovou konstrukcí pro závěsné klozety ovládání zepředu, stavební výšky 1120 mm</t>
  </si>
  <si>
    <t>-1097405791</t>
  </si>
  <si>
    <t>https://podminky.urs.cz/item/CS_URS_2025_02/726131041</t>
  </si>
  <si>
    <t>726131043</t>
  </si>
  <si>
    <t>Předstěnové instalační systémy do lehkých stěn s kovovou konstrukcí pro závěsné klozety ovládání zepředu, stavební výšky 1120 mm pro tělesně postižené</t>
  </si>
  <si>
    <t>559447357</t>
  </si>
  <si>
    <t>https://podminky.urs.cz/item/CS_URS_2025_02/726131043</t>
  </si>
  <si>
    <t>726191001</t>
  </si>
  <si>
    <t>Ostatní příslušenství instalačních systémů zvukoizolační souprava pro WC a bidet</t>
  </si>
  <si>
    <t>2126115731</t>
  </si>
  <si>
    <t>https://podminky.urs.cz/item/CS_URS_2025_02/726191001</t>
  </si>
  <si>
    <t>726191002</t>
  </si>
  <si>
    <t>Ostatní příslušenství instalačních systémů souprava pro předstěnovou montáž</t>
  </si>
  <si>
    <t>-1622449067</t>
  </si>
  <si>
    <t>https://podminky.urs.cz/item/CS_URS_2025_02/726191002</t>
  </si>
  <si>
    <t>998726121</t>
  </si>
  <si>
    <t>Přesun hmot pro instalační prefabrikáty stanovený z hmotnosti přesunovaného materiálu vodorovná dopravní vzdálenost do 50 m s omezením mechanizace v objektech výšky do 6 m</t>
  </si>
  <si>
    <t>136682969</t>
  </si>
  <si>
    <t>https://podminky.urs.cz/item/CS_URS_2025_02/998726121</t>
  </si>
  <si>
    <t>742</t>
  </si>
  <si>
    <t>Elektroinstalace - slaboproud</t>
  </si>
  <si>
    <t>742360052</t>
  </si>
  <si>
    <t>Montáž systému pacient-sestra komunikačních prvků terminálu, tlačítka pacienta (lůžkové jednotky) nehovorového</t>
  </si>
  <si>
    <t>-842801467</t>
  </si>
  <si>
    <t>https://podminky.urs.cz/item/CS_URS_2025_02/742360052</t>
  </si>
  <si>
    <t>35814004</t>
  </si>
  <si>
    <t>tlačítko pacienta bez hovoru</t>
  </si>
  <si>
    <t>-1894595328</t>
  </si>
  <si>
    <t>34121317</t>
  </si>
  <si>
    <t>kabel s konektorem vytrhávacím</t>
  </si>
  <si>
    <t>1489392306</t>
  </si>
  <si>
    <t>742360061</t>
  </si>
  <si>
    <t>Montáž systému pacient-sestra komunikačních prvků komunikační jednotky bez displeje</t>
  </si>
  <si>
    <t>-287737881</t>
  </si>
  <si>
    <t>https://podminky.urs.cz/item/CS_URS_2025_02/742360061</t>
  </si>
  <si>
    <t>35814002</t>
  </si>
  <si>
    <t>tlačítko volání lékaře nemocniční</t>
  </si>
  <si>
    <t>578032546</t>
  </si>
  <si>
    <t>742360166</t>
  </si>
  <si>
    <t>Montáž systému pacient-sestra signalizačních prvků táhla nouzového volání s tlačítkem</t>
  </si>
  <si>
    <t>24800735</t>
  </si>
  <si>
    <t>https://podminky.urs.cz/item/CS_URS_2025_02/742360166</t>
  </si>
  <si>
    <t>35814007</t>
  </si>
  <si>
    <t>táhlo nouzového volání</t>
  </si>
  <si>
    <t>182560084</t>
  </si>
  <si>
    <t>742360201</t>
  </si>
  <si>
    <t>Montáž systému pacient-sestra signalizačních prvků svítidla signalizačního</t>
  </si>
  <si>
    <t>1163776944</t>
  </si>
  <si>
    <t>https://podminky.urs.cz/item/CS_URS_2025_02/742360201</t>
  </si>
  <si>
    <t>34865001</t>
  </si>
  <si>
    <t>svítidlo nemocniční LED signalizační</t>
  </si>
  <si>
    <t>-1089947682</t>
  </si>
  <si>
    <t>998742111</t>
  </si>
  <si>
    <t>Přesun hmot pro slaboproud stanovený z hmotnosti přesunovaného materiálu vodorovná dopravní vzdálenost do 50 m s omezením mechanizace v objektech výšky do 6 m</t>
  </si>
  <si>
    <t>-1296816103</t>
  </si>
  <si>
    <t>https://podminky.urs.cz/item/CS_URS_2025_02/998742111</t>
  </si>
  <si>
    <t>HZS2211</t>
  </si>
  <si>
    <t>Hodinové zúčtovací sazby profesí PSV provádění stavebních instalací instalatér</t>
  </si>
  <si>
    <t>1557017534</t>
  </si>
  <si>
    <t>https://podminky.urs.cz/item/CS_URS_2025_02/HZS2211</t>
  </si>
  <si>
    <t xml:space="preserve">Poznámka k položce:_x000d_
provedení sond, pomocné práce,   bourání, sekání drážek, prostupů, pomocný materiál, začistění a pod. Stanoveno odborným odhadem na 10% z ceny PSV</t>
  </si>
  <si>
    <t>c2 - Elektroinstalace</t>
  </si>
  <si>
    <t xml:space="preserve">    741 - Elektroinstalace - silnoproud</t>
  </si>
  <si>
    <t>1424777427</t>
  </si>
  <si>
    <t>974032121</t>
  </si>
  <si>
    <t>Vysekání rýh ve stěnách nebo příčkách z dutých cihel, tvárnic, desek z dutých cihel nebo tvárnic do hl. 30 mm a šířky do 30 mm</t>
  </si>
  <si>
    <t>906594204</t>
  </si>
  <si>
    <t>https://podminky.urs.cz/item/CS_URS_2025_02/974032121</t>
  </si>
  <si>
    <t>974032122</t>
  </si>
  <si>
    <t>Vysekání rýh ve stěnách nebo příčkách z dutých cihel, tvárnic, desek z dutých cihel nebo tvárnic do hl. 30 mm a šířky do 70 mm</t>
  </si>
  <si>
    <t>-1707733696</t>
  </si>
  <si>
    <t>https://podminky.urs.cz/item/CS_URS_2025_02/974032122</t>
  </si>
  <si>
    <t>-1303675298</t>
  </si>
  <si>
    <t>1087857080</t>
  </si>
  <si>
    <t>1,175*19</t>
  </si>
  <si>
    <t>2068529449</t>
  </si>
  <si>
    <t>741</t>
  </si>
  <si>
    <t>Elektroinstalace - silnoproud</t>
  </si>
  <si>
    <t>741112001</t>
  </si>
  <si>
    <t>Montáž krabic elektroinstalačních bez napojení na trubky a lišty, demontáže a montáže víčka a přístroje protahovacích nebo odbočných zapuštěných plastových kruhových do zdiva</t>
  </si>
  <si>
    <t>-308094167</t>
  </si>
  <si>
    <t>https://podminky.urs.cz/item/CS_URS_2025_02/741112001</t>
  </si>
  <si>
    <t>34571450</t>
  </si>
  <si>
    <t>krabice pod omítku PVC přístrojová kruhová D 70mm</t>
  </si>
  <si>
    <t>-2125797566</t>
  </si>
  <si>
    <t>-370822674</t>
  </si>
  <si>
    <t>34571458</t>
  </si>
  <si>
    <t>krabice pod omítku PVC odbočná kruhová D 100mm s víčkem</t>
  </si>
  <si>
    <t>729951991</t>
  </si>
  <si>
    <t>741120003</t>
  </si>
  <si>
    <t>Montáž vodičů izolovaných měděných bez ukončení uložených pod omítku plných a laněných (např. CY), průřezu žíly 10 až 16 mm2</t>
  </si>
  <si>
    <t>163156859</t>
  </si>
  <si>
    <t>https://podminky.urs.cz/item/CS_URS_2025_02/741120003</t>
  </si>
  <si>
    <t>34141028</t>
  </si>
  <si>
    <t>vodič propojovací flexibilní jádro Cu lanované izolace PVC 450/750V (H07V-K) 1x10mm2</t>
  </si>
  <si>
    <t>84907064</t>
  </si>
  <si>
    <t>10*1,15 'Přepočtené koeficientem množství</t>
  </si>
  <si>
    <t>741122015</t>
  </si>
  <si>
    <t>Montáž kabelů měděných bez ukončení uložených pod omítku plných kulatých (např. CYKY, CYKFY), počtu a průřezu žil 3x1,5 mm2</t>
  </si>
  <si>
    <t>1090641179</t>
  </si>
  <si>
    <t>https://podminky.urs.cz/item/CS_URS_2025_02/741122015</t>
  </si>
  <si>
    <t>34111030</t>
  </si>
  <si>
    <t>kabel instalační jádro Cu plné izolace PVC plášť PVC 450/750V (CYKY) 3x1,5mm2</t>
  </si>
  <si>
    <t>-358454270</t>
  </si>
  <si>
    <t>230*1,15 'Přepočtené koeficientem množství</t>
  </si>
  <si>
    <t>741122016</t>
  </si>
  <si>
    <t>Montáž kabelů měděných bez ukončení uložených pod omítku plných kulatých (např. CYKY, CYKFY), počtu a průřezu žil 3x2,5 až 6 mm2</t>
  </si>
  <si>
    <t>-1826991886</t>
  </si>
  <si>
    <t>https://podminky.urs.cz/item/CS_URS_2025_02/741122016</t>
  </si>
  <si>
    <t>34111036</t>
  </si>
  <si>
    <t>kabel instalační jádro Cu plné izolace PVC plášť PVC 450/750V (CYKY) 3x2,5mm2</t>
  </si>
  <si>
    <t>-111356460</t>
  </si>
  <si>
    <t>280*1,15 'Přepočtené koeficientem množství</t>
  </si>
  <si>
    <t>741122031</t>
  </si>
  <si>
    <t>Montáž kabelů měděných bez ukončení uložených pod omítku plných kulatých (např. CYKY, CYKFY), počtu a průřezu žil 5x1,5 až 2,5 mm2</t>
  </si>
  <si>
    <t>-1366796096</t>
  </si>
  <si>
    <t>https://podminky.urs.cz/item/CS_URS_2025_02/741122031</t>
  </si>
  <si>
    <t>34111090</t>
  </si>
  <si>
    <t>kabel instalační jádro Cu plné izolace PVC plášť PVC 450/750V (CYKY) 5x1,5mm2</t>
  </si>
  <si>
    <t>-1974969147</t>
  </si>
  <si>
    <t>95*1,15 'Přepočtené koeficientem množství</t>
  </si>
  <si>
    <t>741122032</t>
  </si>
  <si>
    <t>Montáž kabelů měděných bez ukončení uložených pod omítku plných kulatých (např. CYKY, CYKFY), počtu a průřezu žil 5x4 až 6 mm2</t>
  </si>
  <si>
    <t>-1944203068</t>
  </si>
  <si>
    <t>https://podminky.urs.cz/item/CS_URS_2025_02/741122032</t>
  </si>
  <si>
    <t>34111100</t>
  </si>
  <si>
    <t>kabel instalační jádro Cu plné izolace PVC plášť PVC 450/750V (CYKY) 5x6mm2</t>
  </si>
  <si>
    <t>-1082535649</t>
  </si>
  <si>
    <t>40*1,15 'Přepočtené koeficientem množství</t>
  </si>
  <si>
    <t>741210002</t>
  </si>
  <si>
    <t>Montáž rozvodnic oceloplechových nebo plastových bez zapojení vodičů běžných, hmotnosti do 50 kg</t>
  </si>
  <si>
    <t>1100326196</t>
  </si>
  <si>
    <t>https://podminky.urs.cz/item/CS_URS_2025_02/741210002</t>
  </si>
  <si>
    <t>35711005</t>
  </si>
  <si>
    <t>rozvodnice zapuštěná, průhledné dveře, IP41, 48 modulárních jednotek, vč. N/pE</t>
  </si>
  <si>
    <t>-2145103460</t>
  </si>
  <si>
    <t>741310101</t>
  </si>
  <si>
    <t>Montáž spínačů jedno nebo dvoupólových polozapuštěných nebo zapuštěných se zapojením vodičů bezšroubové připojení spínačů, řazení 1-jednopólových</t>
  </si>
  <si>
    <t>375458829</t>
  </si>
  <si>
    <t>https://podminky.urs.cz/item/CS_URS_2025_02/741310101</t>
  </si>
  <si>
    <t>34539015</t>
  </si>
  <si>
    <t>přístroj spínače jednopólového, řazení 1, 1So, 1S bezšroubové svorky</t>
  </si>
  <si>
    <t>1535587802</t>
  </si>
  <si>
    <t>34539049</t>
  </si>
  <si>
    <t>kryt spínače jednoduchý</t>
  </si>
  <si>
    <t>-1385129523</t>
  </si>
  <si>
    <t>34539059</t>
  </si>
  <si>
    <t>rámeček jednonásobný</t>
  </si>
  <si>
    <t>1189113033</t>
  </si>
  <si>
    <t>741310121</t>
  </si>
  <si>
    <t>Montáž spínačů jedno nebo dvoupólových polozapuštěných nebo zapuštěných se zapojením vodičů bezšroubové připojení přepínačů, řazení 5-sériových</t>
  </si>
  <si>
    <t>-1265813276</t>
  </si>
  <si>
    <t>https://podminky.urs.cz/item/CS_URS_2025_02/741310121</t>
  </si>
  <si>
    <t>34539012</t>
  </si>
  <si>
    <t>přístroj přepínače sériového, řazení 5 bezšroubové svorky</t>
  </si>
  <si>
    <t>-1182519765</t>
  </si>
  <si>
    <t>34539050</t>
  </si>
  <si>
    <t>kryt spínače dělený</t>
  </si>
  <si>
    <t>1868770881</t>
  </si>
  <si>
    <t>-309608488</t>
  </si>
  <si>
    <t>741310122</t>
  </si>
  <si>
    <t>Montáž spínačů jedno nebo dvoupólových polozapuštěných nebo zapuštěných se zapojením vodičů bezšroubové připojení přepínačů, řazení 6-střídavých</t>
  </si>
  <si>
    <t>-1171145894</t>
  </si>
  <si>
    <t>https://podminky.urs.cz/item/CS_URS_2025_02/741310122</t>
  </si>
  <si>
    <t>34539016</t>
  </si>
  <si>
    <t>přístroj přepínače střídavého, řazení 6, 6So, 6S bezšroubové svorky</t>
  </si>
  <si>
    <t>-1553411754</t>
  </si>
  <si>
    <t>1567805137</t>
  </si>
  <si>
    <t>-1442896172</t>
  </si>
  <si>
    <t>741310125</t>
  </si>
  <si>
    <t>Montáž spínačů jedno nebo dvoupólových polozapuštěných nebo zapuštěných se zapojením vodičů bezšroubové připojení přepínačů, řazení 6+6-dvojitých střídavých</t>
  </si>
  <si>
    <t>591272686</t>
  </si>
  <si>
    <t>https://podminky.urs.cz/item/CS_URS_2025_02/741310125</t>
  </si>
  <si>
    <t>34539017</t>
  </si>
  <si>
    <t>přístroj přepínače střídavého dvojitého, řazení 6+6(6+1) bezšroubové svorky</t>
  </si>
  <si>
    <t>-2022407151</t>
  </si>
  <si>
    <t>1781041019</t>
  </si>
  <si>
    <t>1652245427</t>
  </si>
  <si>
    <t>741310561</t>
  </si>
  <si>
    <t>Montáž spínačů tří nebo čtyřpólových vypínačů výkonových pojistkových, do 63 A</t>
  </si>
  <si>
    <t>702573154</t>
  </si>
  <si>
    <t>https://podminky.urs.cz/item/CS_URS_2025_02/741310561</t>
  </si>
  <si>
    <t>vypínač třípólový pojistkový 3x25A</t>
  </si>
  <si>
    <t>87126657</t>
  </si>
  <si>
    <t>741313003</t>
  </si>
  <si>
    <t>Montáž zásuvek domovních se zapojením vodičů bezšroubové připojení polozapuštěných nebo zapuštěných 10/16 A, provedení 2x (2P + PE) dvojnásobná</t>
  </si>
  <si>
    <t>1158533672</t>
  </si>
  <si>
    <t>https://podminky.urs.cz/item/CS_URS_2025_02/741313003</t>
  </si>
  <si>
    <t>34555242</t>
  </si>
  <si>
    <t>zásuvka zapuštěná dvojnásobná, šikmá, s clonkami, bezšroubové svorky</t>
  </si>
  <si>
    <t>-1735426274</t>
  </si>
  <si>
    <t>741321003</t>
  </si>
  <si>
    <t>Montáž proudových chráničů se zapojením vodičů dvoupólových nn do 25 A ve skříni</t>
  </si>
  <si>
    <t>-459537556</t>
  </si>
  <si>
    <t>https://podminky.urs.cz/item/CS_URS_2025_02/741321003</t>
  </si>
  <si>
    <t>5+5</t>
  </si>
  <si>
    <t>35829011</t>
  </si>
  <si>
    <t>chránič proudový 2 pólový 16A typ B</t>
  </si>
  <si>
    <t>-1817043268</t>
  </si>
  <si>
    <t>35829001R</t>
  </si>
  <si>
    <t>chránič proudový 2 pólový 10A typ B</t>
  </si>
  <si>
    <t>188313035</t>
  </si>
  <si>
    <t>741331032</t>
  </si>
  <si>
    <t>Montáž měřicích přístrojů se zapojením vodičů elektroměru třífázového</t>
  </si>
  <si>
    <t>-1768929156</t>
  </si>
  <si>
    <t>https://podminky.urs.cz/item/CS_URS_2025_02/741331032</t>
  </si>
  <si>
    <t>38982002</t>
  </si>
  <si>
    <t>elektroměr 3-fázový 100A digitální</t>
  </si>
  <si>
    <t>-802705281</t>
  </si>
  <si>
    <t>741372012</t>
  </si>
  <si>
    <t>Montáž svítidel s integrovaným zdrojem LED se zapojením vodičů interiérových přisazených nástěnných reflektorových bez pohybového čidla</t>
  </si>
  <si>
    <t>1938629138</t>
  </si>
  <si>
    <t>https://podminky.urs.cz/item/CS_URS_2025_02/741372012</t>
  </si>
  <si>
    <t>34835010</t>
  </si>
  <si>
    <t>LED reflektor nástěnný 40-80W bez čidla</t>
  </si>
  <si>
    <t>2021564665</t>
  </si>
  <si>
    <t>741372032</t>
  </si>
  <si>
    <t>Montáž svítidel s integrovaným zdrojem LED se zapojením vodičů interiérových přisazených nástěnných nouzových s piktogramem</t>
  </si>
  <si>
    <t>-256346979</t>
  </si>
  <si>
    <t>https://podminky.urs.cz/item/CS_URS_2025_02/741372032</t>
  </si>
  <si>
    <t>34835012</t>
  </si>
  <si>
    <t>svítidlo LED nouzové přisazené baterie 3h</t>
  </si>
  <si>
    <t>-1715835188</t>
  </si>
  <si>
    <t>741372062</t>
  </si>
  <si>
    <t>Montáž svítidel s integrovaným zdrojem LED se zapojením vodičů interiérových přisazených stropních hranatých nebo kruhových plochy přes 0,09 do 0,36 m2</t>
  </si>
  <si>
    <t>2145252030</t>
  </si>
  <si>
    <t>https://podminky.urs.cz/item/CS_URS_2025_02/741372062</t>
  </si>
  <si>
    <t>34825003</t>
  </si>
  <si>
    <t>svítidlo interiérové stropní přisazené kruhové D 300-450mm 1900-2500lm</t>
  </si>
  <si>
    <t>1510318700</t>
  </si>
  <si>
    <t>741372067</t>
  </si>
  <si>
    <t>Montáž svítidel s integrovaným zdrojem LED se zapojením vodičů exteriérových přisazených nástěnných reflektorových se samostatným nebo integrovaným pohybovým čidlem</t>
  </si>
  <si>
    <t>-584828430</t>
  </si>
  <si>
    <t>https://podminky.urs.cz/item/CS_URS_2025_02/741372067</t>
  </si>
  <si>
    <t>34835007</t>
  </si>
  <si>
    <t>LED reflektor nástěnný přes 80W s integ. čidlem</t>
  </si>
  <si>
    <t>-1014242801</t>
  </si>
  <si>
    <t>741372079</t>
  </si>
  <si>
    <t>Montáž svítidel s integrovaným zdrojem LED se zapojením vodičů interiérových přisazených stropních nouzových s piktogramem</t>
  </si>
  <si>
    <t>-1884964576</t>
  </si>
  <si>
    <t>https://podminky.urs.cz/item/CS_URS_2025_02/741372079</t>
  </si>
  <si>
    <t>1494463121</t>
  </si>
  <si>
    <t>741372112</t>
  </si>
  <si>
    <t>Montáž svítidel s integrovaným zdrojem LED se zapojením vodičů interiérových vestavných stropních panelových hranatých nebo kruhových, plochy přes 0,09 do 0,36 m2</t>
  </si>
  <si>
    <t>-424198271</t>
  </si>
  <si>
    <t>https://podminky.urs.cz/item/CS_URS_2025_02/741372112</t>
  </si>
  <si>
    <t>34825011</t>
  </si>
  <si>
    <t>svítidlo vestavné stropní panelové čtvercové/obdélníkové 0,09-0,36m2 2200-5000lm</t>
  </si>
  <si>
    <t>-852960285</t>
  </si>
  <si>
    <t>741810002</t>
  </si>
  <si>
    <t>Zkoušky a prohlídky elektrických rozvodů a zařízení celková prohlídka a vyhotovení revizní zprávy pro objem montážních prací přes 100 do 500 tis. Kč</t>
  </si>
  <si>
    <t>1951762964</t>
  </si>
  <si>
    <t>https://podminky.urs.cz/item/CS_URS_2025_02/741810002</t>
  </si>
  <si>
    <t>998741121</t>
  </si>
  <si>
    <t>Přesun hmot pro silnoproud stanovený z hmotnosti přesunovaného materiálu vodorovná dopravní vzdálenost do 50 m ruční (bez užití mechanizace) v objektech výšky do 6 m</t>
  </si>
  <si>
    <t>1711948584</t>
  </si>
  <si>
    <t>https://podminky.urs.cz/item/CS_URS_2025_02/998741121</t>
  </si>
  <si>
    <t>742124003</t>
  </si>
  <si>
    <t>Montáž kabelů datových FTP, UTP, STP pro vnitřní rozvody pevně</t>
  </si>
  <si>
    <t>1053590412</t>
  </si>
  <si>
    <t>https://podminky.urs.cz/item/CS_URS_2025_02/742124003</t>
  </si>
  <si>
    <t>34121263</t>
  </si>
  <si>
    <t>kabel datový jádro Cu plné plášť PVC (U/UTP) kategorie 6</t>
  </si>
  <si>
    <t>501645378</t>
  </si>
  <si>
    <t>20*1,2 'Přepočtené koeficientem množství</t>
  </si>
  <si>
    <t>742330044</t>
  </si>
  <si>
    <t>Montáž strukturované kabeláže zásuvek datových pod omítku, do nábytku, do parapetního žlabu nebo podlahové krabice 1 až 6 pozic</t>
  </si>
  <si>
    <t>-166282232</t>
  </si>
  <si>
    <t>https://podminky.urs.cz/item/CS_URS_2025_02/742330044</t>
  </si>
  <si>
    <t>37451180</t>
  </si>
  <si>
    <t>modul zásuvkový 1xRJ45 osazený 22,5x45mm se záclonkou úhlový UTP Cat5E</t>
  </si>
  <si>
    <t>-1599215436</t>
  </si>
  <si>
    <t>34539100</t>
  </si>
  <si>
    <t>rámeček datové zásuvky pro 2 moduly 22,5x45mm</t>
  </si>
  <si>
    <t>1336827084</t>
  </si>
  <si>
    <t>-1617361905</t>
  </si>
  <si>
    <t>HZS2231</t>
  </si>
  <si>
    <t>Hodinové zúčtovací sazby profesí PSV provádění stavebních instalací elektrikář</t>
  </si>
  <si>
    <t>-593581236</t>
  </si>
  <si>
    <t>https://podminky.urs.cz/item/CS_URS_2025_02/HZS2231</t>
  </si>
  <si>
    <t>dopojení, zkouška</t>
  </si>
  <si>
    <t>c3 - ÚT</t>
  </si>
  <si>
    <t xml:space="preserve">    733 - Ústřední vytápění - rozvodné potrubí</t>
  </si>
  <si>
    <t xml:space="preserve">    734 - Ústřední vytápění - armatury</t>
  </si>
  <si>
    <t xml:space="preserve">    735 - Ústřední vytápění - otopná tělesa</t>
  </si>
  <si>
    <t>733</t>
  </si>
  <si>
    <t>Ústřední vytápění - rozvodné potrubí</t>
  </si>
  <si>
    <t>733221102</t>
  </si>
  <si>
    <t>Potrubí z trubek měděných měkkých spojovaných měkkým pájením Ø 15/1</t>
  </si>
  <si>
    <t>29328111</t>
  </si>
  <si>
    <t>https://podminky.urs.cz/item/CS_URS_2025_02/733221102</t>
  </si>
  <si>
    <t>733221103</t>
  </si>
  <si>
    <t>Potrubí z trubek měděných měkkých spojovaných měkkým pájením Ø 18/1</t>
  </si>
  <si>
    <t>-291840356</t>
  </si>
  <si>
    <t>https://podminky.urs.cz/item/CS_URS_2025_02/733221103</t>
  </si>
  <si>
    <t>733811231</t>
  </si>
  <si>
    <t>59676599</t>
  </si>
  <si>
    <t>https://podminky.urs.cz/item/CS_URS_2025_02/733811231</t>
  </si>
  <si>
    <t>5+20</t>
  </si>
  <si>
    <t>998733121</t>
  </si>
  <si>
    <t>Přesun hmot pro rozvody potrubí stanovený z hmotnosti přesunovaného materiálu vodorovná dopravní vzdálenost do 50 m ruční (bez užití mechanizace) v objektech výšky do 6 m</t>
  </si>
  <si>
    <t>128080250</t>
  </si>
  <si>
    <t>https://podminky.urs.cz/item/CS_URS_2025_02/998733121</t>
  </si>
  <si>
    <t>734</t>
  </si>
  <si>
    <t>Ústřední vytápění - armatury</t>
  </si>
  <si>
    <t>734221681</t>
  </si>
  <si>
    <t>Ventily regulační závitové hlavice termostatické pro ovládání ventilů PN 10 do 110°C kapalinové s vestavěným čidlem</t>
  </si>
  <si>
    <t>131516892</t>
  </si>
  <si>
    <t>https://podminky.urs.cz/item/CS_URS_2025_02/734221681</t>
  </si>
  <si>
    <t>734261232</t>
  </si>
  <si>
    <t>Šroubení topenářské PN 16 do 120°C přímé G 3/8</t>
  </si>
  <si>
    <t>-1944435795</t>
  </si>
  <si>
    <t>https://podminky.urs.cz/item/CS_URS_2025_02/734261232</t>
  </si>
  <si>
    <t>734261233</t>
  </si>
  <si>
    <t>Šroubení topenářské PN 16 do 120°C přímé G 1/2</t>
  </si>
  <si>
    <t>-1547568980</t>
  </si>
  <si>
    <t>https://podminky.urs.cz/item/CS_URS_2025_02/734261233</t>
  </si>
  <si>
    <t>734261417</t>
  </si>
  <si>
    <t>Šroubení regulační radiátorové rohové s vypouštěním G 1/2</t>
  </si>
  <si>
    <t>1316616261</t>
  </si>
  <si>
    <t>https://podminky.urs.cz/item/CS_URS_2025_02/734261417</t>
  </si>
  <si>
    <t>998734121</t>
  </si>
  <si>
    <t>Přesun hmot pro armatury stanovený z hmotnosti přesunovaného materiálu vodorovná dopravní vzdálenost do 50 m ruční (bez užití mechanizace) v objektech výšky do 6 m</t>
  </si>
  <si>
    <t>-1675001156</t>
  </si>
  <si>
    <t>https://podminky.urs.cz/item/CS_URS_2025_02/998734121</t>
  </si>
  <si>
    <t>735</t>
  </si>
  <si>
    <t>Ústřední vytápění - otopná tělesa</t>
  </si>
  <si>
    <t>735152472</t>
  </si>
  <si>
    <t>Otopná tělesa panelová VK dvoudesková PN 1,0 MPa, T do 110°C s jednou přídavnou přestupní plochou výšky tělesa 600 mm stavební délky / výkonu 500 mm / 644 W</t>
  </si>
  <si>
    <t>-1347939073</t>
  </si>
  <si>
    <t>https://podminky.urs.cz/item/CS_URS_2025_02/735152472</t>
  </si>
  <si>
    <t>735152575</t>
  </si>
  <si>
    <t>Otopná tělesa panelová VK dvoudesková PN 1,0 MPa, T do 110°C se dvěma přídavnými přestupními plochami výšky tělesa 600 mm stavební délky / výkonu 800 mm / 1343 W</t>
  </si>
  <si>
    <t>557976429</t>
  </si>
  <si>
    <t>https://podminky.urs.cz/item/CS_URS_2025_02/735152575</t>
  </si>
  <si>
    <t>735152581</t>
  </si>
  <si>
    <t>Otopná tělesa panelová VK dvoudesková PN 1,0 MPa, T do 110°C se dvěma přídavnými přestupními plochami výšky tělesa 600 mm stavební délky / výkonu 1600 mm / 2686 W</t>
  </si>
  <si>
    <t>945974617</t>
  </si>
  <si>
    <t>https://podminky.urs.cz/item/CS_URS_2025_02/735152581</t>
  </si>
  <si>
    <t>735152594</t>
  </si>
  <si>
    <t>Otopná tělesa panelová VK dvoudesková PN 1,0 MPa, T do 110°C se dvěma přídavnými přestupními plochami výšky tělesa 900 mm stavební délky / výkonu 700 mm / 1619 W</t>
  </si>
  <si>
    <t>-2132248176</t>
  </si>
  <si>
    <t>https://podminky.urs.cz/item/CS_URS_2025_02/735152594</t>
  </si>
  <si>
    <t>735152595</t>
  </si>
  <si>
    <t>Otopná tělesa panelová VK dvoudesková PN 1,0 MPa, T do 110°C se dvěma přídavnými přestupními plochami výšky tělesa 900 mm stavební délky / výkonu 800 mm / 1850 W</t>
  </si>
  <si>
    <t>-820940985</t>
  </si>
  <si>
    <t>https://podminky.urs.cz/item/CS_URS_2025_02/735152595</t>
  </si>
  <si>
    <t>998735121</t>
  </si>
  <si>
    <t>Přesun hmot pro otopná tělesa stanovený z hmotnosti přesunovaného materiálu vodorovná dopravní vzdálenost do 50 m ruční (bez užití mechanizace) v objektech výšky do 6 m</t>
  </si>
  <si>
    <t>-1247460767</t>
  </si>
  <si>
    <t>https://podminky.urs.cz/item/CS_URS_2025_02/998735121</t>
  </si>
  <si>
    <t>1961040527</t>
  </si>
  <si>
    <t>Drobné stavební výpomoce - odhad (rozsah bude upřesněn po dohodě s investorem)</t>
  </si>
  <si>
    <t>HZS2221</t>
  </si>
  <si>
    <t>Hodinové zúčtovací sazby profesí PSV provádění stavebních instalací topenář</t>
  </si>
  <si>
    <t>1977608116</t>
  </si>
  <si>
    <t>https://podminky.urs.cz/item/CS_URS_2025_02/HZS2221</t>
  </si>
  <si>
    <t>Demontáže a úpravy napojení na stávající rozvody vytápění</t>
  </si>
  <si>
    <t>Vypuštění a napuštění dotčené části stávající otopné soustavy</t>
  </si>
  <si>
    <t>Zkoušky dle ČSN EN, proplach a vyregulování soustavy</t>
  </si>
  <si>
    <t>x - VRN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</si>
  <si>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</si>
  <si>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</si>
  <si>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</si>
  <si>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VRN4 - Inženýrská činnost</t>
  </si>
  <si>
    <t xml:space="preserve">    VRN6 - Územní vlivy</t>
  </si>
  <si>
    <t>Vedlejší rozpočtové náklady</t>
  </si>
  <si>
    <t>VRN1</t>
  </si>
  <si>
    <t>Průzkumné, geodetické a projektové práce</t>
  </si>
  <si>
    <t>011002000</t>
  </si>
  <si>
    <t>Průzkumné práce</t>
  </si>
  <si>
    <t>1024</t>
  </si>
  <si>
    <t>501421916</t>
  </si>
  <si>
    <t>https://podminky.urs.cz/item/CS_URS_2025_02/011002000</t>
  </si>
  <si>
    <t>013254000</t>
  </si>
  <si>
    <t>Dokumentace skutečného provedení stavby</t>
  </si>
  <si>
    <t>1231483159</t>
  </si>
  <si>
    <t>https://podminky.urs.cz/item/CS_URS_2025_02/013254000</t>
  </si>
  <si>
    <t>VRN3</t>
  </si>
  <si>
    <t>Zařízení staveniště</t>
  </si>
  <si>
    <t>030001000</t>
  </si>
  <si>
    <t>-1515043878</t>
  </si>
  <si>
    <t>https://podminky.urs.cz/item/CS_URS_2025_02/030001000</t>
  </si>
  <si>
    <t>VRN4</t>
  </si>
  <si>
    <t>Inženýrská činnost</t>
  </si>
  <si>
    <t>043002000</t>
  </si>
  <si>
    <t>Zkoušky a ostatní měření</t>
  </si>
  <si>
    <t>835587354</t>
  </si>
  <si>
    <t>https://podminky.urs.cz/item/CS_URS_2025_02/043002000</t>
  </si>
  <si>
    <t>045203000</t>
  </si>
  <si>
    <t>Kompletační činnost</t>
  </si>
  <si>
    <t>1615460323</t>
  </si>
  <si>
    <t>https://podminky.urs.cz/item/CS_URS_2025_02/045203000</t>
  </si>
  <si>
    <t>045303000</t>
  </si>
  <si>
    <t>Koordinační činnost</t>
  </si>
  <si>
    <t>1030665201</t>
  </si>
  <si>
    <t>https://podminky.urs.cz/item/CS_URS_2025_02/045303000</t>
  </si>
  <si>
    <t>VRN6</t>
  </si>
  <si>
    <t>Územní vlivy</t>
  </si>
  <si>
    <t>065002000</t>
  </si>
  <si>
    <t>Mimostaveništní doprava materiálů, výrobků a strojů</t>
  </si>
  <si>
    <t>1361397821</t>
  </si>
  <si>
    <t>https://podminky.urs.cz/item/CS_URS_2025_02/065002000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</si>
</sst>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4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i/>
      <sz val="7"/>
      <color rgb="FF969696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40" fillId="0" borderId="0" applyNumberFormat="0" applyFill="0" applyBorder="0" applyAlignment="0" applyProtection="0"/>
  </cellStyleXfs>
  <cellXfs count="284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6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7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7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8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7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0" fillId="0" borderId="14" xfId="0" applyFont="1" applyBorder="1" applyAlignment="1" applyProtection="1">
      <alignment horizontal="left" vertical="center"/>
    </xf>
    <xf numFmtId="0" fontId="20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1" fillId="4" borderId="6" xfId="0" applyFont="1" applyFill="1" applyBorder="1" applyAlignment="1" applyProtection="1">
      <alignment horizontal="center" vertical="center"/>
    </xf>
    <xf numFmtId="0" fontId="21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1" fillId="4" borderId="7" xfId="0" applyFont="1" applyFill="1" applyBorder="1" applyAlignment="1" applyProtection="1">
      <alignment horizontal="center" vertical="center"/>
    </xf>
    <xf numFmtId="0" fontId="21" fillId="4" borderId="7" xfId="0" applyFont="1" applyFill="1" applyBorder="1" applyAlignment="1" applyProtection="1">
      <alignment horizontal="right" vertical="center"/>
    </xf>
    <xf numFmtId="0" fontId="21" fillId="4" borderId="8" xfId="0" applyFont="1" applyFill="1" applyBorder="1" applyAlignment="1" applyProtection="1">
      <alignment horizontal="center" vertical="center"/>
    </xf>
    <xf numFmtId="0" fontId="22" fillId="0" borderId="16" xfId="0" applyFont="1" applyBorder="1" applyAlignment="1" applyProtection="1">
      <alignment horizontal="center" vertical="center" wrapText="1"/>
    </xf>
    <xf numFmtId="0" fontId="22" fillId="0" borderId="17" xfId="0" applyFont="1" applyBorder="1" applyAlignment="1" applyProtection="1">
      <alignment horizontal="center" vertical="center" wrapText="1"/>
    </xf>
    <xf numFmtId="0" fontId="22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3" fillId="0" borderId="0" xfId="0" applyFont="1" applyAlignment="1" applyProtection="1">
      <alignment horizontal="left" vertical="center"/>
    </xf>
    <xf numFmtId="0" fontId="23" fillId="0" borderId="0" xfId="0" applyFont="1" applyAlignment="1" applyProtection="1">
      <alignment vertical="center"/>
    </xf>
    <xf numFmtId="4" fontId="23" fillId="0" borderId="0" xfId="0" applyNumberFormat="1" applyFont="1" applyAlignment="1" applyProtection="1">
      <alignment horizontal="right" vertical="center"/>
    </xf>
    <xf numFmtId="4" fontId="23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19" fillId="0" borderId="14" xfId="0" applyNumberFormat="1" applyFont="1" applyBorder="1" applyAlignment="1" applyProtection="1">
      <alignment vertical="center"/>
    </xf>
    <xf numFmtId="4" fontId="19" fillId="0" borderId="0" xfId="0" applyNumberFormat="1" applyFont="1" applyBorder="1" applyAlignment="1" applyProtection="1">
      <alignment vertical="center"/>
    </xf>
    <xf numFmtId="166" fontId="19" fillId="0" borderId="0" xfId="0" applyNumberFormat="1" applyFont="1" applyBorder="1" applyAlignment="1" applyProtection="1">
      <alignment vertical="center"/>
    </xf>
    <xf numFmtId="4" fontId="19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26" fillId="0" borderId="0" xfId="0" applyFont="1" applyAlignment="1" applyProtection="1">
      <alignment horizontal="left" vertical="center" wrapText="1"/>
    </xf>
    <xf numFmtId="0" fontId="27" fillId="0" borderId="0" xfId="0" applyFont="1" applyAlignment="1" applyProtection="1">
      <alignment vertical="center"/>
    </xf>
    <xf numFmtId="4" fontId="27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8" fillId="0" borderId="14" xfId="0" applyNumberFormat="1" applyFont="1" applyBorder="1" applyAlignment="1" applyProtection="1">
      <alignment vertical="center"/>
    </xf>
    <xf numFmtId="4" fontId="28" fillId="0" borderId="0" xfId="0" applyNumberFormat="1" applyFont="1" applyBorder="1" applyAlignment="1" applyProtection="1">
      <alignment vertical="center"/>
    </xf>
    <xf numFmtId="166" fontId="28" fillId="0" borderId="0" xfId="0" applyNumberFormat="1" applyFont="1" applyBorder="1" applyAlignment="1" applyProtection="1">
      <alignment vertical="center"/>
    </xf>
    <xf numFmtId="4" fontId="28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7" fillId="0" borderId="0" xfId="0" applyNumberFormat="1" applyFont="1" applyAlignment="1" applyProtection="1">
      <alignment horizontal="right" vertical="center"/>
    </xf>
    <xf numFmtId="0" fontId="7" fillId="0" borderId="0" xfId="0" applyFont="1" applyAlignment="1" applyProtection="1">
      <alignment vertical="center"/>
    </xf>
    <xf numFmtId="0" fontId="29" fillId="0" borderId="0" xfId="0" applyFont="1" applyAlignment="1" applyProtection="1">
      <alignment horizontal="left" vertical="center" wrapText="1"/>
    </xf>
    <xf numFmtId="4" fontId="7" fillId="0" borderId="0" xfId="0" applyNumberFormat="1" applyFont="1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4" fontId="1" fillId="0" borderId="14" xfId="0" applyNumberFormat="1" applyFont="1" applyBorder="1" applyAlignment="1" applyProtection="1">
      <alignment vertical="center"/>
    </xf>
    <xf numFmtId="4" fontId="1" fillId="0" borderId="0" xfId="0" applyNumberFormat="1" applyFont="1" applyBorder="1" applyAlignment="1" applyProtection="1">
      <alignment vertical="center"/>
    </xf>
    <xf numFmtId="166" fontId="1" fillId="0" borderId="0" xfId="0" applyNumberFormat="1" applyFont="1" applyBorder="1" applyAlignment="1" applyProtection="1">
      <alignment vertical="center"/>
    </xf>
    <xf numFmtId="4" fontId="1" fillId="0" borderId="15" xfId="0" applyNumberFormat="1" applyFont="1" applyBorder="1" applyAlignment="1" applyProtection="1">
      <alignment vertical="center"/>
    </xf>
    <xf numFmtId="0" fontId="2" fillId="0" borderId="0" xfId="0" applyFont="1" applyAlignment="1">
      <alignment horizontal="left" vertical="center"/>
    </xf>
    <xf numFmtId="4" fontId="28" fillId="0" borderId="19" xfId="0" applyNumberFormat="1" applyFont="1" applyBorder="1" applyAlignment="1" applyProtection="1">
      <alignment vertical="center"/>
    </xf>
    <xf numFmtId="4" fontId="28" fillId="0" borderId="20" xfId="0" applyNumberFormat="1" applyFont="1" applyBorder="1" applyAlignment="1" applyProtection="1">
      <alignment vertical="center"/>
    </xf>
    <xf numFmtId="166" fontId="28" fillId="0" borderId="20" xfId="0" applyNumberFormat="1" applyFont="1" applyBorder="1" applyAlignment="1" applyProtection="1">
      <alignment vertical="center"/>
    </xf>
    <xf numFmtId="4" fontId="28" fillId="0" borderId="21" xfId="0" applyNumberFormat="1" applyFont="1" applyBorder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3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23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0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1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1" fillId="4" borderId="0" xfId="0" applyFont="1" applyFill="1" applyAlignment="1" applyProtection="1">
      <alignment horizontal="right" vertical="center"/>
    </xf>
    <xf numFmtId="0" fontId="31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1" fillId="4" borderId="16" xfId="0" applyFont="1" applyFill="1" applyBorder="1" applyAlignment="1" applyProtection="1">
      <alignment horizontal="center" vertical="center" wrapText="1"/>
    </xf>
    <xf numFmtId="0" fontId="21" fillId="4" borderId="17" xfId="0" applyFont="1" applyFill="1" applyBorder="1" applyAlignment="1" applyProtection="1">
      <alignment horizontal="center" vertical="center" wrapText="1"/>
    </xf>
    <xf numFmtId="0" fontId="21" fillId="4" borderId="18" xfId="0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3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2" fillId="0" borderId="12" xfId="0" applyNumberFormat="1" applyFont="1" applyBorder="1" applyAlignment="1" applyProtection="1"/>
    <xf numFmtId="166" fontId="32" fillId="0" borderId="13" xfId="0" applyNumberFormat="1" applyFont="1" applyBorder="1" applyAlignment="1" applyProtection="1"/>
    <xf numFmtId="4" fontId="33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1" fillId="0" borderId="22" xfId="0" applyFont="1" applyBorder="1" applyAlignment="1" applyProtection="1">
      <alignment horizontal="center" vertical="center"/>
    </xf>
    <xf numFmtId="49" fontId="21" fillId="0" borderId="22" xfId="0" applyNumberFormat="1" applyFont="1" applyBorder="1" applyAlignment="1" applyProtection="1">
      <alignment horizontal="left" vertical="center" wrapText="1"/>
    </xf>
    <xf numFmtId="0" fontId="21" fillId="0" borderId="22" xfId="0" applyFont="1" applyBorder="1" applyAlignment="1" applyProtection="1">
      <alignment horizontal="left" vertical="center" wrapText="1"/>
    </xf>
    <xf numFmtId="0" fontId="21" fillId="0" borderId="22" xfId="0" applyFont="1" applyBorder="1" applyAlignment="1" applyProtection="1">
      <alignment horizontal="center" vertical="center" wrapText="1"/>
    </xf>
    <xf numFmtId="167" fontId="21" fillId="0" borderId="22" xfId="0" applyNumberFormat="1" applyFont="1" applyBorder="1" applyAlignment="1" applyProtection="1">
      <alignment vertical="center"/>
    </xf>
    <xf numFmtId="4" fontId="21" fillId="2" borderId="22" xfId="0" applyNumberFormat="1" applyFont="1" applyFill="1" applyBorder="1" applyAlignment="1" applyProtection="1">
      <alignment vertical="center"/>
      <protection locked="0"/>
    </xf>
    <xf numFmtId="4" fontId="21" fillId="0" borderId="22" xfId="0" applyNumberFormat="1" applyFont="1" applyBorder="1" applyAlignment="1" applyProtection="1">
      <alignment vertical="center"/>
    </xf>
    <xf numFmtId="0" fontId="22" fillId="2" borderId="14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 applyProtection="1">
      <alignment horizontal="center" vertical="center"/>
    </xf>
    <xf numFmtId="166" fontId="22" fillId="0" borderId="0" xfId="0" applyNumberFormat="1" applyFont="1" applyBorder="1" applyAlignment="1" applyProtection="1">
      <alignment vertical="center"/>
    </xf>
    <xf numFmtId="166" fontId="22" fillId="0" borderId="15" xfId="0" applyNumberFormat="1" applyFont="1" applyBorder="1" applyAlignment="1" applyProtection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4" fillId="0" borderId="0" xfId="0" applyFont="1" applyAlignment="1" applyProtection="1">
      <alignment horizontal="left" vertical="center"/>
    </xf>
    <xf numFmtId="0" fontId="35" fillId="0" borderId="0" xfId="1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6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3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3" xfId="0" applyFont="1" applyBorder="1" applyAlignment="1">
      <alignment vertical="center"/>
    </xf>
    <xf numFmtId="0" fontId="11" fillId="0" borderId="14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10" fillId="0" borderId="19" xfId="0" applyFont="1" applyBorder="1" applyAlignment="1" applyProtection="1">
      <alignment vertical="center"/>
    </xf>
    <xf numFmtId="0" fontId="10" fillId="0" borderId="20" xfId="0" applyFont="1" applyBorder="1" applyAlignment="1" applyProtection="1">
      <alignment vertical="center"/>
    </xf>
    <xf numFmtId="0" fontId="10" fillId="0" borderId="21" xfId="0" applyFont="1" applyBorder="1" applyAlignment="1" applyProtection="1">
      <alignment vertical="center"/>
    </xf>
    <xf numFmtId="0" fontId="37" fillId="0" borderId="22" xfId="0" applyFont="1" applyBorder="1" applyAlignment="1" applyProtection="1">
      <alignment horizontal="center" vertical="center"/>
    </xf>
    <xf numFmtId="49" fontId="37" fillId="0" borderId="22" xfId="0" applyNumberFormat="1" applyFont="1" applyBorder="1" applyAlignment="1" applyProtection="1">
      <alignment horizontal="left" vertical="center" wrapText="1"/>
    </xf>
    <xf numFmtId="0" fontId="37" fillId="0" borderId="22" xfId="0" applyFont="1" applyBorder="1" applyAlignment="1" applyProtection="1">
      <alignment horizontal="left" vertical="center" wrapText="1"/>
    </xf>
    <xf numFmtId="0" fontId="37" fillId="0" borderId="22" xfId="0" applyFont="1" applyBorder="1" applyAlignment="1" applyProtection="1">
      <alignment horizontal="center" vertical="center" wrapText="1"/>
    </xf>
    <xf numFmtId="167" fontId="37" fillId="0" borderId="22" xfId="0" applyNumberFormat="1" applyFont="1" applyBorder="1" applyAlignment="1" applyProtection="1">
      <alignment vertical="center"/>
    </xf>
    <xf numFmtId="4" fontId="37" fillId="2" borderId="22" xfId="0" applyNumberFormat="1" applyFont="1" applyFill="1" applyBorder="1" applyAlignment="1" applyProtection="1">
      <alignment vertical="center"/>
      <protection locked="0"/>
    </xf>
    <xf numFmtId="4" fontId="37" fillId="0" borderId="22" xfId="0" applyNumberFormat="1" applyFont="1" applyBorder="1" applyAlignment="1" applyProtection="1">
      <alignment vertical="center"/>
    </xf>
    <xf numFmtId="0" fontId="38" fillId="0" borderId="3" xfId="0" applyFont="1" applyBorder="1" applyAlignment="1">
      <alignment vertical="center"/>
    </xf>
    <xf numFmtId="0" fontId="37" fillId="2" borderId="14" xfId="0" applyFont="1" applyFill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center" vertical="center"/>
    </xf>
    <xf numFmtId="0" fontId="39" fillId="0" borderId="0" xfId="0" applyFont="1" applyAlignment="1" applyProtection="1">
      <alignment vertical="center" wrapText="1"/>
    </xf>
    <xf numFmtId="0" fontId="0" fillId="0" borderId="19" xfId="0" applyFont="1" applyBorder="1" applyAlignment="1" applyProtection="1">
      <alignment vertical="center"/>
    </xf>
    <xf numFmtId="0" fontId="0" fillId="0" borderId="20" xfId="0" applyBorder="1" applyAlignment="1" applyProtection="1">
      <alignment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11" fillId="0" borderId="19" xfId="0" applyFont="1" applyBorder="1" applyAlignment="1" applyProtection="1">
      <alignment vertical="center"/>
    </xf>
    <xf numFmtId="0" fontId="11" fillId="0" borderId="20" xfId="0" applyFont="1" applyBorder="1" applyAlignment="1" applyProtection="1">
      <alignment vertical="center"/>
    </xf>
    <xf numFmtId="0" fontId="11" fillId="0" borderId="21" xfId="0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styles" Target="styles.xml" /><Relationship Id="rId9" Type="http://schemas.openxmlformats.org/officeDocument/2006/relationships/theme" Target="theme/theme1.xml" /><Relationship Id="rId10" Type="http://schemas.openxmlformats.org/officeDocument/2006/relationships/calcChain" Target="calcChain.xml" /><Relationship Id="rId11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6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7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2/113106123" TargetMode="External" /><Relationship Id="rId2" Type="http://schemas.openxmlformats.org/officeDocument/2006/relationships/hyperlink" Target="https://podminky.urs.cz/item/CS_URS_2025_02/113107113" TargetMode="External" /><Relationship Id="rId3" Type="http://schemas.openxmlformats.org/officeDocument/2006/relationships/hyperlink" Target="https://podminky.urs.cz/item/CS_URS_2025_02/949101111" TargetMode="External" /><Relationship Id="rId4" Type="http://schemas.openxmlformats.org/officeDocument/2006/relationships/hyperlink" Target="https://podminky.urs.cz/item/CS_URS_2025_02/962031132" TargetMode="External" /><Relationship Id="rId5" Type="http://schemas.openxmlformats.org/officeDocument/2006/relationships/hyperlink" Target="https://podminky.urs.cz/item/CS_URS_2025_02/962031133" TargetMode="External" /><Relationship Id="rId6" Type="http://schemas.openxmlformats.org/officeDocument/2006/relationships/hyperlink" Target="https://podminky.urs.cz/item/CS_URS_2025_02/966051111" TargetMode="External" /><Relationship Id="rId7" Type="http://schemas.openxmlformats.org/officeDocument/2006/relationships/hyperlink" Target="https://podminky.urs.cz/item/CS_URS_2025_02/968062455" TargetMode="External" /><Relationship Id="rId8" Type="http://schemas.openxmlformats.org/officeDocument/2006/relationships/hyperlink" Target="https://podminky.urs.cz/item/CS_URS_2025_02/968072455" TargetMode="External" /><Relationship Id="rId9" Type="http://schemas.openxmlformats.org/officeDocument/2006/relationships/hyperlink" Target="https://podminky.urs.cz/item/CS_URS_2025_02/976085411" TargetMode="External" /><Relationship Id="rId10" Type="http://schemas.openxmlformats.org/officeDocument/2006/relationships/hyperlink" Target="https://podminky.urs.cz/item/CS_URS_2025_02/997013211" TargetMode="External" /><Relationship Id="rId11" Type="http://schemas.openxmlformats.org/officeDocument/2006/relationships/hyperlink" Target="https://podminky.urs.cz/item/CS_URS_2025_02/997013509" TargetMode="External" /><Relationship Id="rId12" Type="http://schemas.openxmlformats.org/officeDocument/2006/relationships/hyperlink" Target="https://podminky.urs.cz/item/CS_URS_2025_02/997013511" TargetMode="External" /><Relationship Id="rId13" Type="http://schemas.openxmlformats.org/officeDocument/2006/relationships/hyperlink" Target="https://podminky.urs.cz/item/CS_URS_2025_02/997013631" TargetMode="External" /><Relationship Id="rId14" Type="http://schemas.openxmlformats.org/officeDocument/2006/relationships/hyperlink" Target="https://podminky.urs.cz/item/CS_URS_2025_02/997013861" TargetMode="External" /><Relationship Id="rId15" Type="http://schemas.openxmlformats.org/officeDocument/2006/relationships/hyperlink" Target="https://podminky.urs.cz/item/CS_URS_2025_02/997013863" TargetMode="External" /><Relationship Id="rId16" Type="http://schemas.openxmlformats.org/officeDocument/2006/relationships/hyperlink" Target="https://podminky.urs.cz/item/CS_URS_2025_02/997013867" TargetMode="External" /><Relationship Id="rId17" Type="http://schemas.openxmlformats.org/officeDocument/2006/relationships/hyperlink" Target="https://podminky.urs.cz/item/CS_URS_2025_02/997013873" TargetMode="External" /><Relationship Id="rId18" Type="http://schemas.openxmlformats.org/officeDocument/2006/relationships/hyperlink" Target="https://podminky.urs.cz/item/CS_URS_2025_02/767161813" TargetMode="External" /><Relationship Id="rId19" Type="http://schemas.openxmlformats.org/officeDocument/2006/relationships/hyperlink" Target="https://podminky.urs.cz/item/CS_URS_2025_02/771571810" TargetMode="External" /><Relationship Id="rId20" Type="http://schemas.openxmlformats.org/officeDocument/2006/relationships/hyperlink" Target="https://podminky.urs.cz/item/CS_URS_2025_02/776201811" TargetMode="External" /><Relationship Id="rId21" Type="http://schemas.openxmlformats.org/officeDocument/2006/relationships/hyperlink" Target="https://podminky.urs.cz/item/CS_URS_2025_02/781471810" TargetMode="External" /><Relationship Id="rId22" Type="http://schemas.openxmlformats.org/officeDocument/2006/relationships/hyperlink" Target="https://podminky.urs.cz/item/CS_URS_2025_02/784121001" TargetMode="External" /><Relationship Id="rId23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2/310239211" TargetMode="External" /><Relationship Id="rId2" Type="http://schemas.openxmlformats.org/officeDocument/2006/relationships/hyperlink" Target="https://podminky.urs.cz/item/CS_URS_2025_02/311272030" TargetMode="External" /><Relationship Id="rId3" Type="http://schemas.openxmlformats.org/officeDocument/2006/relationships/hyperlink" Target="https://podminky.urs.cz/item/CS_URS_2025_02/317142422" TargetMode="External" /><Relationship Id="rId4" Type="http://schemas.openxmlformats.org/officeDocument/2006/relationships/hyperlink" Target="https://podminky.urs.cz/item/CS_URS_2025_02/317142442" TargetMode="External" /><Relationship Id="rId5" Type="http://schemas.openxmlformats.org/officeDocument/2006/relationships/hyperlink" Target="https://podminky.urs.cz/item/CS_URS_2025_02/317143431" TargetMode="External" /><Relationship Id="rId6" Type="http://schemas.openxmlformats.org/officeDocument/2006/relationships/hyperlink" Target="https://podminky.urs.cz/item/CS_URS_2025_02/317944321" TargetMode="External" /><Relationship Id="rId7" Type="http://schemas.openxmlformats.org/officeDocument/2006/relationships/hyperlink" Target="https://podminky.urs.cz/item/CS_URS_2025_02/317944323" TargetMode="External" /><Relationship Id="rId8" Type="http://schemas.openxmlformats.org/officeDocument/2006/relationships/hyperlink" Target="https://podminky.urs.cz/item/CS_URS_2025_02/339921132" TargetMode="External" /><Relationship Id="rId9" Type="http://schemas.openxmlformats.org/officeDocument/2006/relationships/hyperlink" Target="https://podminky.urs.cz/item/CS_URS_2025_02/342272225" TargetMode="External" /><Relationship Id="rId10" Type="http://schemas.openxmlformats.org/officeDocument/2006/relationships/hyperlink" Target="https://podminky.urs.cz/item/CS_URS_2025_02/342272245" TargetMode="External" /><Relationship Id="rId11" Type="http://schemas.openxmlformats.org/officeDocument/2006/relationships/hyperlink" Target="https://podminky.urs.cz/item/CS_URS_2025_02/346244381" TargetMode="External" /><Relationship Id="rId12" Type="http://schemas.openxmlformats.org/officeDocument/2006/relationships/hyperlink" Target="https://podminky.urs.cz/item/CS_URS_2025_02/346272236" TargetMode="External" /><Relationship Id="rId13" Type="http://schemas.openxmlformats.org/officeDocument/2006/relationships/hyperlink" Target="https://podminky.urs.cz/item/CS_URS_2025_02/413232211" TargetMode="External" /><Relationship Id="rId14" Type="http://schemas.openxmlformats.org/officeDocument/2006/relationships/hyperlink" Target="https://podminky.urs.cz/item/CS_URS_2025_02/413232221" TargetMode="External" /><Relationship Id="rId15" Type="http://schemas.openxmlformats.org/officeDocument/2006/relationships/hyperlink" Target="https://podminky.urs.cz/item/CS_URS_2025_02/434313113" TargetMode="External" /><Relationship Id="rId16" Type="http://schemas.openxmlformats.org/officeDocument/2006/relationships/hyperlink" Target="https://podminky.urs.cz/item/CS_URS_2025_02/564861011" TargetMode="External" /><Relationship Id="rId17" Type="http://schemas.openxmlformats.org/officeDocument/2006/relationships/hyperlink" Target="https://podminky.urs.cz/item/CS_URS_2025_02/596211110" TargetMode="External" /><Relationship Id="rId18" Type="http://schemas.openxmlformats.org/officeDocument/2006/relationships/hyperlink" Target="https://podminky.urs.cz/item/CS_URS_2025_02/611131121" TargetMode="External" /><Relationship Id="rId19" Type="http://schemas.openxmlformats.org/officeDocument/2006/relationships/hyperlink" Target="https://podminky.urs.cz/item/CS_URS_2025_02/611325418" TargetMode="External" /><Relationship Id="rId20" Type="http://schemas.openxmlformats.org/officeDocument/2006/relationships/hyperlink" Target="https://podminky.urs.cz/item/CS_URS_2025_02/612131121" TargetMode="External" /><Relationship Id="rId21" Type="http://schemas.openxmlformats.org/officeDocument/2006/relationships/hyperlink" Target="https://podminky.urs.cz/item/CS_URS_2025_02/612142001" TargetMode="External" /><Relationship Id="rId22" Type="http://schemas.openxmlformats.org/officeDocument/2006/relationships/hyperlink" Target="https://podminky.urs.cz/item/CS_URS_2025_02/612321121" TargetMode="External" /><Relationship Id="rId23" Type="http://schemas.openxmlformats.org/officeDocument/2006/relationships/hyperlink" Target="https://podminky.urs.cz/item/CS_URS_2025_02/612325419" TargetMode="External" /><Relationship Id="rId24" Type="http://schemas.openxmlformats.org/officeDocument/2006/relationships/hyperlink" Target="https://podminky.urs.cz/item/CS_URS_2025_02/642942111" TargetMode="External" /><Relationship Id="rId25" Type="http://schemas.openxmlformats.org/officeDocument/2006/relationships/hyperlink" Target="https://podminky.urs.cz/item/CS_URS_2025_02/642945111" TargetMode="External" /><Relationship Id="rId26" Type="http://schemas.openxmlformats.org/officeDocument/2006/relationships/hyperlink" Target="https://podminky.urs.cz/item/CS_URS_2025_02/899113112" TargetMode="External" /><Relationship Id="rId27" Type="http://schemas.openxmlformats.org/officeDocument/2006/relationships/hyperlink" Target="https://podminky.urs.cz/item/CS_URS_2025_02/949101111" TargetMode="External" /><Relationship Id="rId28" Type="http://schemas.openxmlformats.org/officeDocument/2006/relationships/hyperlink" Target="https://podminky.urs.cz/item/CS_URS_2025_02/952901111" TargetMode="External" /><Relationship Id="rId29" Type="http://schemas.openxmlformats.org/officeDocument/2006/relationships/hyperlink" Target="https://podminky.urs.cz/item/CS_URS_2025_02/953943211" TargetMode="External" /><Relationship Id="rId30" Type="http://schemas.openxmlformats.org/officeDocument/2006/relationships/hyperlink" Target="https://podminky.urs.cz/item/CS_URS_2025_02/953966111" TargetMode="External" /><Relationship Id="rId31" Type="http://schemas.openxmlformats.org/officeDocument/2006/relationships/hyperlink" Target="https://podminky.urs.cz/item/CS_URS_2025_02/953993311" TargetMode="External" /><Relationship Id="rId32" Type="http://schemas.openxmlformats.org/officeDocument/2006/relationships/hyperlink" Target="https://podminky.urs.cz/item/CS_URS_2025_02/998018001" TargetMode="External" /><Relationship Id="rId33" Type="http://schemas.openxmlformats.org/officeDocument/2006/relationships/hyperlink" Target="https://podminky.urs.cz/item/CS_URS_2025_02/751111051" TargetMode="External" /><Relationship Id="rId34" Type="http://schemas.openxmlformats.org/officeDocument/2006/relationships/hyperlink" Target="https://podminky.urs.cz/item/CS_URS_2025_02/751322011" TargetMode="External" /><Relationship Id="rId35" Type="http://schemas.openxmlformats.org/officeDocument/2006/relationships/hyperlink" Target="https://podminky.urs.cz/item/CS_URS_2025_02/751398021" TargetMode="External" /><Relationship Id="rId36" Type="http://schemas.openxmlformats.org/officeDocument/2006/relationships/hyperlink" Target="https://podminky.urs.cz/item/CS_URS_2025_02/751511141" TargetMode="External" /><Relationship Id="rId37" Type="http://schemas.openxmlformats.org/officeDocument/2006/relationships/hyperlink" Target="https://podminky.urs.cz/item/CS_URS_2025_02/998751121" TargetMode="External" /><Relationship Id="rId38" Type="http://schemas.openxmlformats.org/officeDocument/2006/relationships/hyperlink" Target="https://podminky.urs.cz/item/CS_URS_2025_02/763131451" TargetMode="External" /><Relationship Id="rId39" Type="http://schemas.openxmlformats.org/officeDocument/2006/relationships/hyperlink" Target="https://podminky.urs.cz/item/CS_URS_2025_02/763131714" TargetMode="External" /><Relationship Id="rId40" Type="http://schemas.openxmlformats.org/officeDocument/2006/relationships/hyperlink" Target="https://podminky.urs.cz/item/CS_URS_2025_02/763131751" TargetMode="External" /><Relationship Id="rId41" Type="http://schemas.openxmlformats.org/officeDocument/2006/relationships/hyperlink" Target="https://podminky.urs.cz/item/CS_URS_2025_02/763135101" TargetMode="External" /><Relationship Id="rId42" Type="http://schemas.openxmlformats.org/officeDocument/2006/relationships/hyperlink" Target="https://podminky.urs.cz/item/CS_URS_2025_02/763164541" TargetMode="External" /><Relationship Id="rId43" Type="http://schemas.openxmlformats.org/officeDocument/2006/relationships/hyperlink" Target="https://podminky.urs.cz/item/CS_URS_2025_02/763172451" TargetMode="External" /><Relationship Id="rId44" Type="http://schemas.openxmlformats.org/officeDocument/2006/relationships/hyperlink" Target="https://podminky.urs.cz/item/CS_URS_2025_02/763411126" TargetMode="External" /><Relationship Id="rId45" Type="http://schemas.openxmlformats.org/officeDocument/2006/relationships/hyperlink" Target="https://podminky.urs.cz/item/CS_URS_2025_02/763412121" TargetMode="External" /><Relationship Id="rId46" Type="http://schemas.openxmlformats.org/officeDocument/2006/relationships/hyperlink" Target="https://podminky.urs.cz/item/CS_URS_2025_02/998763331" TargetMode="External" /><Relationship Id="rId47" Type="http://schemas.openxmlformats.org/officeDocument/2006/relationships/hyperlink" Target="https://podminky.urs.cz/item/CS_URS_2025_02/766660001" TargetMode="External" /><Relationship Id="rId48" Type="http://schemas.openxmlformats.org/officeDocument/2006/relationships/hyperlink" Target="https://podminky.urs.cz/item/CS_URS_2025_02/766660002" TargetMode="External" /><Relationship Id="rId49" Type="http://schemas.openxmlformats.org/officeDocument/2006/relationships/hyperlink" Target="https://podminky.urs.cz/item/CS_URS_2025_02/766660021" TargetMode="External" /><Relationship Id="rId50" Type="http://schemas.openxmlformats.org/officeDocument/2006/relationships/hyperlink" Target="https://podminky.urs.cz/item/CS_URS_2025_02/766660717" TargetMode="External" /><Relationship Id="rId51" Type="http://schemas.openxmlformats.org/officeDocument/2006/relationships/hyperlink" Target="https://podminky.urs.cz/item/CS_URS_2025_02/766660729" TargetMode="External" /><Relationship Id="rId52" Type="http://schemas.openxmlformats.org/officeDocument/2006/relationships/hyperlink" Target="https://podminky.urs.cz/item/CS_URS_2025_02/998766121" TargetMode="External" /><Relationship Id="rId53" Type="http://schemas.openxmlformats.org/officeDocument/2006/relationships/hyperlink" Target="https://podminky.urs.cz/item/CS_URS_2025_02/767163122" TargetMode="External" /><Relationship Id="rId54" Type="http://schemas.openxmlformats.org/officeDocument/2006/relationships/hyperlink" Target="https://podminky.urs.cz/item/CS_URS_2025_02/767531121" TargetMode="External" /><Relationship Id="rId55" Type="http://schemas.openxmlformats.org/officeDocument/2006/relationships/hyperlink" Target="https://podminky.urs.cz/item/CS_URS_2025_02/767531212" TargetMode="External" /><Relationship Id="rId56" Type="http://schemas.openxmlformats.org/officeDocument/2006/relationships/hyperlink" Target="https://podminky.urs.cz/item/CS_URS_2025_02/767531232" TargetMode="External" /><Relationship Id="rId57" Type="http://schemas.openxmlformats.org/officeDocument/2006/relationships/hyperlink" Target="https://podminky.urs.cz/item/CS_URS_2025_02/767640112" TargetMode="External" /><Relationship Id="rId58" Type="http://schemas.openxmlformats.org/officeDocument/2006/relationships/hyperlink" Target="https://podminky.urs.cz/item/CS_URS_2025_02/767649193" TargetMode="External" /><Relationship Id="rId59" Type="http://schemas.openxmlformats.org/officeDocument/2006/relationships/hyperlink" Target="https://podminky.urs.cz/item/CS_URS_2025_02/767649197" TargetMode="External" /><Relationship Id="rId60" Type="http://schemas.openxmlformats.org/officeDocument/2006/relationships/hyperlink" Target="https://podminky.urs.cz/item/CS_URS_2025_02/998767121" TargetMode="External" /><Relationship Id="rId61" Type="http://schemas.openxmlformats.org/officeDocument/2006/relationships/hyperlink" Target="https://podminky.urs.cz/item/CS_URS_2025_02/771111011" TargetMode="External" /><Relationship Id="rId62" Type="http://schemas.openxmlformats.org/officeDocument/2006/relationships/hyperlink" Target="https://podminky.urs.cz/item/CS_URS_2025_02/771121011" TargetMode="External" /><Relationship Id="rId63" Type="http://schemas.openxmlformats.org/officeDocument/2006/relationships/hyperlink" Target="https://podminky.urs.cz/item/CS_URS_2025_02/771121026" TargetMode="External" /><Relationship Id="rId64" Type="http://schemas.openxmlformats.org/officeDocument/2006/relationships/hyperlink" Target="https://podminky.urs.cz/item/CS_URS_2025_02/771151022" TargetMode="External" /><Relationship Id="rId65" Type="http://schemas.openxmlformats.org/officeDocument/2006/relationships/hyperlink" Target="https://podminky.urs.cz/item/CS_URS_2025_02/771474112" TargetMode="External" /><Relationship Id="rId66" Type="http://schemas.openxmlformats.org/officeDocument/2006/relationships/hyperlink" Target="https://podminky.urs.cz/item/CS_URS_2025_02/771574416" TargetMode="External" /><Relationship Id="rId67" Type="http://schemas.openxmlformats.org/officeDocument/2006/relationships/hyperlink" Target="https://podminky.urs.cz/item/CS_URS_2025_02/771591112" TargetMode="External" /><Relationship Id="rId68" Type="http://schemas.openxmlformats.org/officeDocument/2006/relationships/hyperlink" Target="https://podminky.urs.cz/item/CS_URS_2025_02/771591115" TargetMode="External" /><Relationship Id="rId69" Type="http://schemas.openxmlformats.org/officeDocument/2006/relationships/hyperlink" Target="https://podminky.urs.cz/item/CS_URS_2025_02/771592011" TargetMode="External" /><Relationship Id="rId70" Type="http://schemas.openxmlformats.org/officeDocument/2006/relationships/hyperlink" Target="https://podminky.urs.cz/item/CS_URS_2025_02/998771121" TargetMode="External" /><Relationship Id="rId71" Type="http://schemas.openxmlformats.org/officeDocument/2006/relationships/hyperlink" Target="https://podminky.urs.cz/item/CS_URS_2025_02/776111126" TargetMode="External" /><Relationship Id="rId72" Type="http://schemas.openxmlformats.org/officeDocument/2006/relationships/hyperlink" Target="https://podminky.urs.cz/item/CS_URS_2025_02/776111311" TargetMode="External" /><Relationship Id="rId73" Type="http://schemas.openxmlformats.org/officeDocument/2006/relationships/hyperlink" Target="https://podminky.urs.cz/item/CS_URS_2025_02/776121112" TargetMode="External" /><Relationship Id="rId74" Type="http://schemas.openxmlformats.org/officeDocument/2006/relationships/hyperlink" Target="https://podminky.urs.cz/item/CS_URS_2025_02/776141122" TargetMode="External" /><Relationship Id="rId75" Type="http://schemas.openxmlformats.org/officeDocument/2006/relationships/hyperlink" Target="https://podminky.urs.cz/item/CS_URS_2025_02/776221111" TargetMode="External" /><Relationship Id="rId76" Type="http://schemas.openxmlformats.org/officeDocument/2006/relationships/hyperlink" Target="https://podminky.urs.cz/item/CS_URS_2025_02/776251111" TargetMode="External" /><Relationship Id="rId77" Type="http://schemas.openxmlformats.org/officeDocument/2006/relationships/hyperlink" Target="https://podminky.urs.cz/item/CS_URS_2025_02/776411111" TargetMode="External" /><Relationship Id="rId78" Type="http://schemas.openxmlformats.org/officeDocument/2006/relationships/hyperlink" Target="https://podminky.urs.cz/item/CS_URS_2025_02/776991111" TargetMode="External" /><Relationship Id="rId79" Type="http://schemas.openxmlformats.org/officeDocument/2006/relationships/hyperlink" Target="https://podminky.urs.cz/item/CS_URS_2025_02/776991121" TargetMode="External" /><Relationship Id="rId80" Type="http://schemas.openxmlformats.org/officeDocument/2006/relationships/hyperlink" Target="https://podminky.urs.cz/item/CS_URS_2025_02/998776121" TargetMode="External" /><Relationship Id="rId81" Type="http://schemas.openxmlformats.org/officeDocument/2006/relationships/hyperlink" Target="https://podminky.urs.cz/item/CS_URS_2025_02/781111011" TargetMode="External" /><Relationship Id="rId82" Type="http://schemas.openxmlformats.org/officeDocument/2006/relationships/hyperlink" Target="https://podminky.urs.cz/item/CS_URS_2025_02/781121011" TargetMode="External" /><Relationship Id="rId83" Type="http://schemas.openxmlformats.org/officeDocument/2006/relationships/hyperlink" Target="https://podminky.urs.cz/item/CS_URS_2025_02/781131112" TargetMode="External" /><Relationship Id="rId84" Type="http://schemas.openxmlformats.org/officeDocument/2006/relationships/hyperlink" Target="https://podminky.urs.cz/item/CS_URS_2025_02/781151031" TargetMode="External" /><Relationship Id="rId85" Type="http://schemas.openxmlformats.org/officeDocument/2006/relationships/hyperlink" Target="https://podminky.urs.cz/item/CS_URS_2025_02/781472215" TargetMode="External" /><Relationship Id="rId86" Type="http://schemas.openxmlformats.org/officeDocument/2006/relationships/hyperlink" Target="https://podminky.urs.cz/item/CS_URS_2025_02/781492251" TargetMode="External" /><Relationship Id="rId87" Type="http://schemas.openxmlformats.org/officeDocument/2006/relationships/hyperlink" Target="https://podminky.urs.cz/item/CS_URS_2025_02/781495115" TargetMode="External" /><Relationship Id="rId88" Type="http://schemas.openxmlformats.org/officeDocument/2006/relationships/hyperlink" Target="https://podminky.urs.cz/item/CS_URS_2025_02/781495141" TargetMode="External" /><Relationship Id="rId89" Type="http://schemas.openxmlformats.org/officeDocument/2006/relationships/hyperlink" Target="https://podminky.urs.cz/item/CS_URS_2025_02/781495142" TargetMode="External" /><Relationship Id="rId90" Type="http://schemas.openxmlformats.org/officeDocument/2006/relationships/hyperlink" Target="https://podminky.urs.cz/item/CS_URS_2025_02/781495211" TargetMode="External" /><Relationship Id="rId91" Type="http://schemas.openxmlformats.org/officeDocument/2006/relationships/hyperlink" Target="https://podminky.urs.cz/item/CS_URS_2025_02/998781121" TargetMode="External" /><Relationship Id="rId92" Type="http://schemas.openxmlformats.org/officeDocument/2006/relationships/hyperlink" Target="https://podminky.urs.cz/item/CS_URS_2025_02/784111001" TargetMode="External" /><Relationship Id="rId93" Type="http://schemas.openxmlformats.org/officeDocument/2006/relationships/hyperlink" Target="https://podminky.urs.cz/item/CS_URS_2025_02/784171101" TargetMode="External" /><Relationship Id="rId94" Type="http://schemas.openxmlformats.org/officeDocument/2006/relationships/hyperlink" Target="https://podminky.urs.cz/item/CS_URS_2025_02/784171111" TargetMode="External" /><Relationship Id="rId95" Type="http://schemas.openxmlformats.org/officeDocument/2006/relationships/hyperlink" Target="https://podminky.urs.cz/item/CS_URS_2025_02/784181101" TargetMode="External" /><Relationship Id="rId96" Type="http://schemas.openxmlformats.org/officeDocument/2006/relationships/hyperlink" Target="https://podminky.urs.cz/item/CS_URS_2025_02/784211101" TargetMode="External" /><Relationship Id="rId97" Type="http://schemas.openxmlformats.org/officeDocument/2006/relationships/hyperlink" Target="https://podminky.urs.cz/item/CS_URS_2025_02/HZS1292" TargetMode="External" /><Relationship Id="rId98" Type="http://schemas.openxmlformats.org/officeDocument/2006/relationships/hyperlink" Target="https://podminky.urs.cz/item/CS_URS_2025_02/HZS2311" TargetMode="External" /><Relationship Id="rId99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2/997013511" TargetMode="External" /><Relationship Id="rId2" Type="http://schemas.openxmlformats.org/officeDocument/2006/relationships/hyperlink" Target="https://podminky.urs.cz/item/CS_URS_2025_02/997013509" TargetMode="External" /><Relationship Id="rId3" Type="http://schemas.openxmlformats.org/officeDocument/2006/relationships/hyperlink" Target="https://podminky.urs.cz/item/CS_URS_2025_02/997013631" TargetMode="External" /><Relationship Id="rId4" Type="http://schemas.openxmlformats.org/officeDocument/2006/relationships/hyperlink" Target="https://podminky.urs.cz/item/CS_URS_2025_02/721140802" TargetMode="External" /><Relationship Id="rId5" Type="http://schemas.openxmlformats.org/officeDocument/2006/relationships/hyperlink" Target="https://podminky.urs.cz/item/CS_URS_2025_02/721171803" TargetMode="External" /><Relationship Id="rId6" Type="http://schemas.openxmlformats.org/officeDocument/2006/relationships/hyperlink" Target="https://podminky.urs.cz/item/CS_URS_2025_02/721171808" TargetMode="External" /><Relationship Id="rId7" Type="http://schemas.openxmlformats.org/officeDocument/2006/relationships/hyperlink" Target="https://podminky.urs.cz/item/CS_URS_2025_02/721140905" TargetMode="External" /><Relationship Id="rId8" Type="http://schemas.openxmlformats.org/officeDocument/2006/relationships/hyperlink" Target="https://podminky.urs.cz/item/CS_URS_2025_02/721140915" TargetMode="External" /><Relationship Id="rId9" Type="http://schemas.openxmlformats.org/officeDocument/2006/relationships/hyperlink" Target="https://podminky.urs.cz/item/CS_URS_2025_02/721140925" TargetMode="External" /><Relationship Id="rId10" Type="http://schemas.openxmlformats.org/officeDocument/2006/relationships/hyperlink" Target="https://podminky.urs.cz/item/CS_URS_2025_02/721174004" TargetMode="External" /><Relationship Id="rId11" Type="http://schemas.openxmlformats.org/officeDocument/2006/relationships/hyperlink" Target="https://podminky.urs.cz/item/CS_URS_2025_02/721174005" TargetMode="External" /><Relationship Id="rId12" Type="http://schemas.openxmlformats.org/officeDocument/2006/relationships/hyperlink" Target="https://podminky.urs.cz/item/CS_URS_2025_02/721174025" TargetMode="External" /><Relationship Id="rId13" Type="http://schemas.openxmlformats.org/officeDocument/2006/relationships/hyperlink" Target="https://podminky.urs.cz/item/CS_URS_2025_02/721174043" TargetMode="External" /><Relationship Id="rId14" Type="http://schemas.openxmlformats.org/officeDocument/2006/relationships/hyperlink" Target="https://podminky.urs.cz/item/CS_URS_2025_02/721174045" TargetMode="External" /><Relationship Id="rId15" Type="http://schemas.openxmlformats.org/officeDocument/2006/relationships/hyperlink" Target="https://podminky.urs.cz/item/CS_URS_2025_02/721194105" TargetMode="External" /><Relationship Id="rId16" Type="http://schemas.openxmlformats.org/officeDocument/2006/relationships/hyperlink" Target="https://podminky.urs.cz/item/CS_URS_2025_02/721194109" TargetMode="External" /><Relationship Id="rId17" Type="http://schemas.openxmlformats.org/officeDocument/2006/relationships/hyperlink" Target="https://podminky.urs.cz/item/CS_URS_2025_02/721212127" TargetMode="External" /><Relationship Id="rId18" Type="http://schemas.openxmlformats.org/officeDocument/2006/relationships/hyperlink" Target="https://podminky.urs.cz/item/CS_URS_2025_02/721274126" TargetMode="External" /><Relationship Id="rId19" Type="http://schemas.openxmlformats.org/officeDocument/2006/relationships/hyperlink" Target="https://podminky.urs.cz/item/CS_URS_2025_02/721290111" TargetMode="External" /><Relationship Id="rId20" Type="http://schemas.openxmlformats.org/officeDocument/2006/relationships/hyperlink" Target="https://podminky.urs.cz/item/CS_URS_2025_02/998721111" TargetMode="External" /><Relationship Id="rId21" Type="http://schemas.openxmlformats.org/officeDocument/2006/relationships/hyperlink" Target="https://podminky.urs.cz/item/CS_URS_2025_02/722190901" TargetMode="External" /><Relationship Id="rId22" Type="http://schemas.openxmlformats.org/officeDocument/2006/relationships/hyperlink" Target="https://podminky.urs.cz/item/CS_URS_2025_02/722130801" TargetMode="External" /><Relationship Id="rId23" Type="http://schemas.openxmlformats.org/officeDocument/2006/relationships/hyperlink" Target="https://podminky.urs.cz/item/CS_URS_2025_02/722170801" TargetMode="External" /><Relationship Id="rId24" Type="http://schemas.openxmlformats.org/officeDocument/2006/relationships/hyperlink" Target="https://podminky.urs.cz/item/CS_URS_2025_02/722181851" TargetMode="External" /><Relationship Id="rId25" Type="http://schemas.openxmlformats.org/officeDocument/2006/relationships/hyperlink" Target="https://podminky.urs.cz/item/CS_URS_2025_02/722260812" TargetMode="External" /><Relationship Id="rId26" Type="http://schemas.openxmlformats.org/officeDocument/2006/relationships/hyperlink" Target="https://podminky.urs.cz/item/CS_URS_2025_02/722130916" TargetMode="External" /><Relationship Id="rId27" Type="http://schemas.openxmlformats.org/officeDocument/2006/relationships/hyperlink" Target="https://podminky.urs.cz/item/CS_URS_2025_02/722130994" TargetMode="External" /><Relationship Id="rId28" Type="http://schemas.openxmlformats.org/officeDocument/2006/relationships/hyperlink" Target="https://podminky.urs.cz/item/CS_URS_2025_02/722175041" TargetMode="External" /><Relationship Id="rId29" Type="http://schemas.openxmlformats.org/officeDocument/2006/relationships/hyperlink" Target="https://podminky.urs.cz/item/CS_URS_2025_02/722175042" TargetMode="External" /><Relationship Id="rId30" Type="http://schemas.openxmlformats.org/officeDocument/2006/relationships/hyperlink" Target="https://podminky.urs.cz/item/CS_URS_2025_02/722175043" TargetMode="External" /><Relationship Id="rId31" Type="http://schemas.openxmlformats.org/officeDocument/2006/relationships/hyperlink" Target="https://podminky.urs.cz/item/CS_URS_2025_02/722175062" TargetMode="External" /><Relationship Id="rId32" Type="http://schemas.openxmlformats.org/officeDocument/2006/relationships/hyperlink" Target="https://podminky.urs.cz/item/CS_URS_2025_02/722181231" TargetMode="External" /><Relationship Id="rId33" Type="http://schemas.openxmlformats.org/officeDocument/2006/relationships/hyperlink" Target="https://podminky.urs.cz/item/CS_URS_2025_02/722181232" TargetMode="External" /><Relationship Id="rId34" Type="http://schemas.openxmlformats.org/officeDocument/2006/relationships/hyperlink" Target="https://podminky.urs.cz/item/CS_URS_2025_02/722181251" TargetMode="External" /><Relationship Id="rId35" Type="http://schemas.openxmlformats.org/officeDocument/2006/relationships/hyperlink" Target="https://podminky.urs.cz/item/CS_URS_2025_02/722181252" TargetMode="External" /><Relationship Id="rId36" Type="http://schemas.openxmlformats.org/officeDocument/2006/relationships/hyperlink" Target="https://podminky.urs.cz/item/CS_URS_2025_02/722220152" TargetMode="External" /><Relationship Id="rId37" Type="http://schemas.openxmlformats.org/officeDocument/2006/relationships/hyperlink" Target="https://podminky.urs.cz/item/CS_URS_2025_02/722220161" TargetMode="External" /><Relationship Id="rId38" Type="http://schemas.openxmlformats.org/officeDocument/2006/relationships/hyperlink" Target="https://podminky.urs.cz/item/CS_URS_2025_02/722220233" TargetMode="External" /><Relationship Id="rId39" Type="http://schemas.openxmlformats.org/officeDocument/2006/relationships/hyperlink" Target="https://podminky.urs.cz/item/CS_URS_2025_02/722220241" TargetMode="External" /><Relationship Id="rId40" Type="http://schemas.openxmlformats.org/officeDocument/2006/relationships/hyperlink" Target="https://podminky.urs.cz/item/CS_URS_2025_02/722232045" TargetMode="External" /><Relationship Id="rId41" Type="http://schemas.openxmlformats.org/officeDocument/2006/relationships/hyperlink" Target="https://podminky.urs.cz/item/CS_URS_2025_02/722262225" TargetMode="External" /><Relationship Id="rId42" Type="http://schemas.openxmlformats.org/officeDocument/2006/relationships/hyperlink" Target="https://podminky.urs.cz/item/CS_URS_2025_02/722290234" TargetMode="External" /><Relationship Id="rId43" Type="http://schemas.openxmlformats.org/officeDocument/2006/relationships/hyperlink" Target="https://podminky.urs.cz/item/CS_URS_2025_02/722290246" TargetMode="External" /><Relationship Id="rId44" Type="http://schemas.openxmlformats.org/officeDocument/2006/relationships/hyperlink" Target="https://podminky.urs.cz/item/CS_URS_2025_02/998722111" TargetMode="External" /><Relationship Id="rId45" Type="http://schemas.openxmlformats.org/officeDocument/2006/relationships/hyperlink" Target="https://podminky.urs.cz/item/CS_URS_2025_02/725110814" TargetMode="External" /><Relationship Id="rId46" Type="http://schemas.openxmlformats.org/officeDocument/2006/relationships/hyperlink" Target="https://podminky.urs.cz/item/CS_URS_2025_02/725122817" TargetMode="External" /><Relationship Id="rId47" Type="http://schemas.openxmlformats.org/officeDocument/2006/relationships/hyperlink" Target="https://podminky.urs.cz/item/CS_URS_2025_02/725210821" TargetMode="External" /><Relationship Id="rId48" Type="http://schemas.openxmlformats.org/officeDocument/2006/relationships/hyperlink" Target="https://podminky.urs.cz/item/CS_URS_2025_02/725240811" TargetMode="External" /><Relationship Id="rId49" Type="http://schemas.openxmlformats.org/officeDocument/2006/relationships/hyperlink" Target="https://podminky.urs.cz/item/CS_URS_2025_02/725291665R" TargetMode="External" /><Relationship Id="rId50" Type="http://schemas.openxmlformats.org/officeDocument/2006/relationships/hyperlink" Target="https://podminky.urs.cz/item/CS_URS_2025_02/725291666" TargetMode="External" /><Relationship Id="rId51" Type="http://schemas.openxmlformats.org/officeDocument/2006/relationships/hyperlink" Target="https://podminky.urs.cz/item/CS_URS_2025_02/725291678" TargetMode="External" /><Relationship Id="rId52" Type="http://schemas.openxmlformats.org/officeDocument/2006/relationships/hyperlink" Target="https://podminky.urs.cz/item/CS_URS_2025_02/725820801" TargetMode="External" /><Relationship Id="rId53" Type="http://schemas.openxmlformats.org/officeDocument/2006/relationships/hyperlink" Target="https://podminky.urs.cz/item/CS_URS_2025_02/725860811" TargetMode="External" /><Relationship Id="rId54" Type="http://schemas.openxmlformats.org/officeDocument/2006/relationships/hyperlink" Target="https://podminky.urs.cz/item/CS_URS_2025_02/725112022" TargetMode="External" /><Relationship Id="rId55" Type="http://schemas.openxmlformats.org/officeDocument/2006/relationships/hyperlink" Target="https://podminky.urs.cz/item/CS_URS_2025_02/725112023" TargetMode="External" /><Relationship Id="rId56" Type="http://schemas.openxmlformats.org/officeDocument/2006/relationships/hyperlink" Target="https://podminky.urs.cz/item/CS_URS_2025_02/725121527" TargetMode="External" /><Relationship Id="rId57" Type="http://schemas.openxmlformats.org/officeDocument/2006/relationships/hyperlink" Target="https://podminky.urs.cz/item/CS_URS_2025_02/725211601" TargetMode="External" /><Relationship Id="rId58" Type="http://schemas.openxmlformats.org/officeDocument/2006/relationships/hyperlink" Target="https://podminky.urs.cz/item/CS_URS_2025_02/725211604" TargetMode="External" /><Relationship Id="rId59" Type="http://schemas.openxmlformats.org/officeDocument/2006/relationships/hyperlink" Target="https://podminky.urs.cz/item/CS_URS_2025_02/725211681" TargetMode="External" /><Relationship Id="rId60" Type="http://schemas.openxmlformats.org/officeDocument/2006/relationships/hyperlink" Target="https://podminky.urs.cz/item/CS_URS_2025_02/725291652" TargetMode="External" /><Relationship Id="rId61" Type="http://schemas.openxmlformats.org/officeDocument/2006/relationships/hyperlink" Target="https://podminky.urs.cz/item/CS_URS_2025_02/725291653" TargetMode="External" /><Relationship Id="rId62" Type="http://schemas.openxmlformats.org/officeDocument/2006/relationships/hyperlink" Target="https://podminky.urs.cz/item/CS_URS_2025_02/725291654" TargetMode="External" /><Relationship Id="rId63" Type="http://schemas.openxmlformats.org/officeDocument/2006/relationships/hyperlink" Target="https://podminky.urs.cz/item/CS_URS_2025_02/725291662" TargetMode="External" /><Relationship Id="rId64" Type="http://schemas.openxmlformats.org/officeDocument/2006/relationships/hyperlink" Target="https://podminky.urs.cz/item/CS_URS_2025_02/725291664" TargetMode="External" /><Relationship Id="rId65" Type="http://schemas.openxmlformats.org/officeDocument/2006/relationships/hyperlink" Target="https://podminky.urs.cz/item/CS_URS_2025_02/725291669" TargetMode="External" /><Relationship Id="rId66" Type="http://schemas.openxmlformats.org/officeDocument/2006/relationships/hyperlink" Target="https://podminky.urs.cz/item/CS_URS_2025_02/725291670" TargetMode="External" /><Relationship Id="rId67" Type="http://schemas.openxmlformats.org/officeDocument/2006/relationships/hyperlink" Target="https://podminky.urs.cz/item/CS_URS_2025_02/725291676" TargetMode="External" /><Relationship Id="rId68" Type="http://schemas.openxmlformats.org/officeDocument/2006/relationships/hyperlink" Target="https://podminky.urs.cz/item/CS_URS_2025_02/725822613" TargetMode="External" /><Relationship Id="rId69" Type="http://schemas.openxmlformats.org/officeDocument/2006/relationships/hyperlink" Target="https://podminky.urs.cz/item/CS_URS_2025_02/725829131" TargetMode="External" /><Relationship Id="rId70" Type="http://schemas.openxmlformats.org/officeDocument/2006/relationships/hyperlink" Target="https://podminky.urs.cz/item/CS_URS_2025_02/725841312" TargetMode="External" /><Relationship Id="rId71" Type="http://schemas.openxmlformats.org/officeDocument/2006/relationships/hyperlink" Target="https://podminky.urs.cz/item/CS_URS_2025_02/725849412" TargetMode="External" /><Relationship Id="rId72" Type="http://schemas.openxmlformats.org/officeDocument/2006/relationships/hyperlink" Target="https://podminky.urs.cz/item/CS_URS_2025_02/725861102" TargetMode="External" /><Relationship Id="rId73" Type="http://schemas.openxmlformats.org/officeDocument/2006/relationships/hyperlink" Target="https://podminky.urs.cz/item/CS_URS_2025_02/725861312" TargetMode="External" /><Relationship Id="rId74" Type="http://schemas.openxmlformats.org/officeDocument/2006/relationships/hyperlink" Target="https://podminky.urs.cz/item/CS_URS_2025_02/725865411" TargetMode="External" /><Relationship Id="rId75" Type="http://schemas.openxmlformats.org/officeDocument/2006/relationships/hyperlink" Target="https://podminky.urs.cz/item/CS_URS_2025_02/725980122" TargetMode="External" /><Relationship Id="rId76" Type="http://schemas.openxmlformats.org/officeDocument/2006/relationships/hyperlink" Target="https://podminky.urs.cz/item/CS_URS_2025_02/725980123" TargetMode="External" /><Relationship Id="rId77" Type="http://schemas.openxmlformats.org/officeDocument/2006/relationships/hyperlink" Target="https://podminky.urs.cz/item/CS_URS_2025_02/998725111" TargetMode="External" /><Relationship Id="rId78" Type="http://schemas.openxmlformats.org/officeDocument/2006/relationships/hyperlink" Target="https://podminky.urs.cz/item/CS_URS_2025_02/726111021" TargetMode="External" /><Relationship Id="rId79" Type="http://schemas.openxmlformats.org/officeDocument/2006/relationships/hyperlink" Target="https://podminky.urs.cz/item/CS_URS_2025_02/726131031" TargetMode="External" /><Relationship Id="rId80" Type="http://schemas.openxmlformats.org/officeDocument/2006/relationships/hyperlink" Target="https://podminky.urs.cz/item/CS_URS_2025_02/726131041" TargetMode="External" /><Relationship Id="rId81" Type="http://schemas.openxmlformats.org/officeDocument/2006/relationships/hyperlink" Target="https://podminky.urs.cz/item/CS_URS_2025_02/726131043" TargetMode="External" /><Relationship Id="rId82" Type="http://schemas.openxmlformats.org/officeDocument/2006/relationships/hyperlink" Target="https://podminky.urs.cz/item/CS_URS_2025_02/726191001" TargetMode="External" /><Relationship Id="rId83" Type="http://schemas.openxmlformats.org/officeDocument/2006/relationships/hyperlink" Target="https://podminky.urs.cz/item/CS_URS_2025_02/726191002" TargetMode="External" /><Relationship Id="rId84" Type="http://schemas.openxmlformats.org/officeDocument/2006/relationships/hyperlink" Target="https://podminky.urs.cz/item/CS_URS_2025_02/998726121" TargetMode="External" /><Relationship Id="rId85" Type="http://schemas.openxmlformats.org/officeDocument/2006/relationships/hyperlink" Target="https://podminky.urs.cz/item/CS_URS_2025_02/742360052" TargetMode="External" /><Relationship Id="rId86" Type="http://schemas.openxmlformats.org/officeDocument/2006/relationships/hyperlink" Target="https://podminky.urs.cz/item/CS_URS_2025_02/742360061" TargetMode="External" /><Relationship Id="rId87" Type="http://schemas.openxmlformats.org/officeDocument/2006/relationships/hyperlink" Target="https://podminky.urs.cz/item/CS_URS_2025_02/742360166" TargetMode="External" /><Relationship Id="rId88" Type="http://schemas.openxmlformats.org/officeDocument/2006/relationships/hyperlink" Target="https://podminky.urs.cz/item/CS_URS_2025_02/742360201" TargetMode="External" /><Relationship Id="rId89" Type="http://schemas.openxmlformats.org/officeDocument/2006/relationships/hyperlink" Target="https://podminky.urs.cz/item/CS_URS_2025_02/998742111" TargetMode="External" /><Relationship Id="rId90" Type="http://schemas.openxmlformats.org/officeDocument/2006/relationships/hyperlink" Target="https://podminky.urs.cz/item/CS_URS_2025_02/HZS2211" TargetMode="External" /><Relationship Id="rId91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2/949101111" TargetMode="External" /><Relationship Id="rId2" Type="http://schemas.openxmlformats.org/officeDocument/2006/relationships/hyperlink" Target="https://podminky.urs.cz/item/CS_URS_2025_02/974032121" TargetMode="External" /><Relationship Id="rId3" Type="http://schemas.openxmlformats.org/officeDocument/2006/relationships/hyperlink" Target="https://podminky.urs.cz/item/CS_URS_2025_02/974032122" TargetMode="External" /><Relationship Id="rId4" Type="http://schemas.openxmlformats.org/officeDocument/2006/relationships/hyperlink" Target="https://podminky.urs.cz/item/CS_URS_2025_02/997013211" TargetMode="External" /><Relationship Id="rId5" Type="http://schemas.openxmlformats.org/officeDocument/2006/relationships/hyperlink" Target="https://podminky.urs.cz/item/CS_URS_2025_02/997013509" TargetMode="External" /><Relationship Id="rId6" Type="http://schemas.openxmlformats.org/officeDocument/2006/relationships/hyperlink" Target="https://podminky.urs.cz/item/CS_URS_2025_02/997013511" TargetMode="External" /><Relationship Id="rId7" Type="http://schemas.openxmlformats.org/officeDocument/2006/relationships/hyperlink" Target="https://podminky.urs.cz/item/CS_URS_2025_02/741112001" TargetMode="External" /><Relationship Id="rId8" Type="http://schemas.openxmlformats.org/officeDocument/2006/relationships/hyperlink" Target="https://podminky.urs.cz/item/CS_URS_2025_02/741112001" TargetMode="External" /><Relationship Id="rId9" Type="http://schemas.openxmlformats.org/officeDocument/2006/relationships/hyperlink" Target="https://podminky.urs.cz/item/CS_URS_2025_02/741120003" TargetMode="External" /><Relationship Id="rId10" Type="http://schemas.openxmlformats.org/officeDocument/2006/relationships/hyperlink" Target="https://podminky.urs.cz/item/CS_URS_2025_02/741122015" TargetMode="External" /><Relationship Id="rId11" Type="http://schemas.openxmlformats.org/officeDocument/2006/relationships/hyperlink" Target="https://podminky.urs.cz/item/CS_URS_2025_02/741122016" TargetMode="External" /><Relationship Id="rId12" Type="http://schemas.openxmlformats.org/officeDocument/2006/relationships/hyperlink" Target="https://podminky.urs.cz/item/CS_URS_2025_02/741122031" TargetMode="External" /><Relationship Id="rId13" Type="http://schemas.openxmlformats.org/officeDocument/2006/relationships/hyperlink" Target="https://podminky.urs.cz/item/CS_URS_2025_02/741122032" TargetMode="External" /><Relationship Id="rId14" Type="http://schemas.openxmlformats.org/officeDocument/2006/relationships/hyperlink" Target="https://podminky.urs.cz/item/CS_URS_2025_02/741210002" TargetMode="External" /><Relationship Id="rId15" Type="http://schemas.openxmlformats.org/officeDocument/2006/relationships/hyperlink" Target="https://podminky.urs.cz/item/CS_URS_2025_02/741310101" TargetMode="External" /><Relationship Id="rId16" Type="http://schemas.openxmlformats.org/officeDocument/2006/relationships/hyperlink" Target="https://podminky.urs.cz/item/CS_URS_2025_02/741310121" TargetMode="External" /><Relationship Id="rId17" Type="http://schemas.openxmlformats.org/officeDocument/2006/relationships/hyperlink" Target="https://podminky.urs.cz/item/CS_URS_2025_02/741310122" TargetMode="External" /><Relationship Id="rId18" Type="http://schemas.openxmlformats.org/officeDocument/2006/relationships/hyperlink" Target="https://podminky.urs.cz/item/CS_URS_2025_02/741310125" TargetMode="External" /><Relationship Id="rId19" Type="http://schemas.openxmlformats.org/officeDocument/2006/relationships/hyperlink" Target="https://podminky.urs.cz/item/CS_URS_2025_02/741310561" TargetMode="External" /><Relationship Id="rId20" Type="http://schemas.openxmlformats.org/officeDocument/2006/relationships/hyperlink" Target="https://podminky.urs.cz/item/CS_URS_2025_02/741313003" TargetMode="External" /><Relationship Id="rId21" Type="http://schemas.openxmlformats.org/officeDocument/2006/relationships/hyperlink" Target="https://podminky.urs.cz/item/CS_URS_2025_02/741321003" TargetMode="External" /><Relationship Id="rId22" Type="http://schemas.openxmlformats.org/officeDocument/2006/relationships/hyperlink" Target="https://podminky.urs.cz/item/CS_URS_2025_02/741331032" TargetMode="External" /><Relationship Id="rId23" Type="http://schemas.openxmlformats.org/officeDocument/2006/relationships/hyperlink" Target="https://podminky.urs.cz/item/CS_URS_2025_02/741372012" TargetMode="External" /><Relationship Id="rId24" Type="http://schemas.openxmlformats.org/officeDocument/2006/relationships/hyperlink" Target="https://podminky.urs.cz/item/CS_URS_2025_02/741372032" TargetMode="External" /><Relationship Id="rId25" Type="http://schemas.openxmlformats.org/officeDocument/2006/relationships/hyperlink" Target="https://podminky.urs.cz/item/CS_URS_2025_02/741372062" TargetMode="External" /><Relationship Id="rId26" Type="http://schemas.openxmlformats.org/officeDocument/2006/relationships/hyperlink" Target="https://podminky.urs.cz/item/CS_URS_2025_02/741372067" TargetMode="External" /><Relationship Id="rId27" Type="http://schemas.openxmlformats.org/officeDocument/2006/relationships/hyperlink" Target="https://podminky.urs.cz/item/CS_URS_2025_02/741372079" TargetMode="External" /><Relationship Id="rId28" Type="http://schemas.openxmlformats.org/officeDocument/2006/relationships/hyperlink" Target="https://podminky.urs.cz/item/CS_URS_2025_02/741372112" TargetMode="External" /><Relationship Id="rId29" Type="http://schemas.openxmlformats.org/officeDocument/2006/relationships/hyperlink" Target="https://podminky.urs.cz/item/CS_URS_2025_02/741810002" TargetMode="External" /><Relationship Id="rId30" Type="http://schemas.openxmlformats.org/officeDocument/2006/relationships/hyperlink" Target="https://podminky.urs.cz/item/CS_URS_2025_02/998741121" TargetMode="External" /><Relationship Id="rId31" Type="http://schemas.openxmlformats.org/officeDocument/2006/relationships/hyperlink" Target="https://podminky.urs.cz/item/CS_URS_2025_02/742124003" TargetMode="External" /><Relationship Id="rId32" Type="http://schemas.openxmlformats.org/officeDocument/2006/relationships/hyperlink" Target="https://podminky.urs.cz/item/CS_URS_2025_02/742330044" TargetMode="External" /><Relationship Id="rId33" Type="http://schemas.openxmlformats.org/officeDocument/2006/relationships/hyperlink" Target="https://podminky.urs.cz/item/CS_URS_2025_02/HZS1292" TargetMode="External" /><Relationship Id="rId34" Type="http://schemas.openxmlformats.org/officeDocument/2006/relationships/hyperlink" Target="https://podminky.urs.cz/item/CS_URS_2025_02/HZS2231" TargetMode="External" /><Relationship Id="rId35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2/733221102" TargetMode="External" /><Relationship Id="rId2" Type="http://schemas.openxmlformats.org/officeDocument/2006/relationships/hyperlink" Target="https://podminky.urs.cz/item/CS_URS_2025_02/733221103" TargetMode="External" /><Relationship Id="rId3" Type="http://schemas.openxmlformats.org/officeDocument/2006/relationships/hyperlink" Target="https://podminky.urs.cz/item/CS_URS_2025_02/733811231" TargetMode="External" /><Relationship Id="rId4" Type="http://schemas.openxmlformats.org/officeDocument/2006/relationships/hyperlink" Target="https://podminky.urs.cz/item/CS_URS_2025_02/998733121" TargetMode="External" /><Relationship Id="rId5" Type="http://schemas.openxmlformats.org/officeDocument/2006/relationships/hyperlink" Target="https://podminky.urs.cz/item/CS_URS_2025_02/734221681" TargetMode="External" /><Relationship Id="rId6" Type="http://schemas.openxmlformats.org/officeDocument/2006/relationships/hyperlink" Target="https://podminky.urs.cz/item/CS_URS_2025_02/734261232" TargetMode="External" /><Relationship Id="rId7" Type="http://schemas.openxmlformats.org/officeDocument/2006/relationships/hyperlink" Target="https://podminky.urs.cz/item/CS_URS_2025_02/734261233" TargetMode="External" /><Relationship Id="rId8" Type="http://schemas.openxmlformats.org/officeDocument/2006/relationships/hyperlink" Target="https://podminky.urs.cz/item/CS_URS_2025_02/734261417" TargetMode="External" /><Relationship Id="rId9" Type="http://schemas.openxmlformats.org/officeDocument/2006/relationships/hyperlink" Target="https://podminky.urs.cz/item/CS_URS_2025_02/998734121" TargetMode="External" /><Relationship Id="rId10" Type="http://schemas.openxmlformats.org/officeDocument/2006/relationships/hyperlink" Target="https://podminky.urs.cz/item/CS_URS_2025_02/735152472" TargetMode="External" /><Relationship Id="rId11" Type="http://schemas.openxmlformats.org/officeDocument/2006/relationships/hyperlink" Target="https://podminky.urs.cz/item/CS_URS_2025_02/735152575" TargetMode="External" /><Relationship Id="rId12" Type="http://schemas.openxmlformats.org/officeDocument/2006/relationships/hyperlink" Target="https://podminky.urs.cz/item/CS_URS_2025_02/735152581" TargetMode="External" /><Relationship Id="rId13" Type="http://schemas.openxmlformats.org/officeDocument/2006/relationships/hyperlink" Target="https://podminky.urs.cz/item/CS_URS_2025_02/735152594" TargetMode="External" /><Relationship Id="rId14" Type="http://schemas.openxmlformats.org/officeDocument/2006/relationships/hyperlink" Target="https://podminky.urs.cz/item/CS_URS_2025_02/735152595" TargetMode="External" /><Relationship Id="rId15" Type="http://schemas.openxmlformats.org/officeDocument/2006/relationships/hyperlink" Target="https://podminky.urs.cz/item/CS_URS_2025_02/998735121" TargetMode="External" /><Relationship Id="rId16" Type="http://schemas.openxmlformats.org/officeDocument/2006/relationships/hyperlink" Target="https://podminky.urs.cz/item/CS_URS_2025_02/HZS1292" TargetMode="External" /><Relationship Id="rId17" Type="http://schemas.openxmlformats.org/officeDocument/2006/relationships/hyperlink" Target="https://podminky.urs.cz/item/CS_URS_2025_02/HZS2221" TargetMode="External" /><Relationship Id="rId18" Type="http://schemas.openxmlformats.org/officeDocument/2006/relationships/drawing" Target="../drawings/drawing6.xml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2/011002000" TargetMode="External" /><Relationship Id="rId2" Type="http://schemas.openxmlformats.org/officeDocument/2006/relationships/hyperlink" Target="https://podminky.urs.cz/item/CS_URS_2025_02/013254000" TargetMode="External" /><Relationship Id="rId3" Type="http://schemas.openxmlformats.org/officeDocument/2006/relationships/hyperlink" Target="https://podminky.urs.cz/item/CS_URS_2025_02/030001000" TargetMode="External" /><Relationship Id="rId4" Type="http://schemas.openxmlformats.org/officeDocument/2006/relationships/hyperlink" Target="https://podminky.urs.cz/item/CS_URS_2025_02/043002000" TargetMode="External" /><Relationship Id="rId5" Type="http://schemas.openxmlformats.org/officeDocument/2006/relationships/hyperlink" Target="https://podminky.urs.cz/item/CS_URS_2025_02/045203000" TargetMode="External" /><Relationship Id="rId6" Type="http://schemas.openxmlformats.org/officeDocument/2006/relationships/hyperlink" Target="https://podminky.urs.cz/item/CS_URS_2025_02/045303000" TargetMode="External" /><Relationship Id="rId7" Type="http://schemas.openxmlformats.org/officeDocument/2006/relationships/hyperlink" Target="https://podminky.urs.cz/item/CS_URS_2025_02/065002000" TargetMode="External" /><Relationship Id="rId8" Type="http://schemas.openxmlformats.org/officeDocument/2006/relationships/drawing" Target="../drawings/drawing7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6" t="s">
        <v>0</v>
      </c>
      <c r="AZ1" s="16" t="s">
        <v>1</v>
      </c>
      <c r="BA1" s="16" t="s">
        <v>2</v>
      </c>
      <c r="BB1" s="16" t="s">
        <v>3</v>
      </c>
      <c r="BT1" s="16" t="s">
        <v>4</v>
      </c>
      <c r="BU1" s="16" t="s">
        <v>4</v>
      </c>
      <c r="BV1" s="16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7" t="s">
        <v>6</v>
      </c>
      <c r="BT2" s="17" t="s">
        <v>7</v>
      </c>
    </row>
    <row r="3" s="1" customFormat="1" ht="6.96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8</v>
      </c>
    </row>
    <row r="4" s="1" customFormat="1" ht="24.96" customHeight="1">
      <c r="B4" s="21"/>
      <c r="C4" s="22"/>
      <c r="D4" s="23" t="s">
        <v>9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0"/>
      <c r="AS4" s="24" t="s">
        <v>10</v>
      </c>
      <c r="BE4" s="25" t="s">
        <v>11</v>
      </c>
      <c r="BS4" s="17" t="s">
        <v>12</v>
      </c>
    </row>
    <row r="5" s="1" customFormat="1" ht="12" customHeight="1">
      <c r="B5" s="21"/>
      <c r="C5" s="22"/>
      <c r="D5" s="26" t="s">
        <v>13</v>
      </c>
      <c r="E5" s="22"/>
      <c r="F5" s="22"/>
      <c r="G5" s="22"/>
      <c r="H5" s="22"/>
      <c r="I5" s="22"/>
      <c r="J5" s="22"/>
      <c r="K5" s="27" t="s">
        <v>14</v>
      </c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0"/>
      <c r="BE5" s="28" t="s">
        <v>15</v>
      </c>
      <c r="BS5" s="17" t="s">
        <v>6</v>
      </c>
    </row>
    <row r="6" s="1" customFormat="1" ht="36.96" customHeight="1">
      <c r="B6" s="21"/>
      <c r="C6" s="22"/>
      <c r="D6" s="29" t="s">
        <v>16</v>
      </c>
      <c r="E6" s="22"/>
      <c r="F6" s="22"/>
      <c r="G6" s="22"/>
      <c r="H6" s="22"/>
      <c r="I6" s="22"/>
      <c r="J6" s="22"/>
      <c r="K6" s="30" t="s">
        <v>17</v>
      </c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0"/>
      <c r="BE6" s="31"/>
      <c r="BS6" s="17" t="s">
        <v>6</v>
      </c>
    </row>
    <row r="7" s="1" customFormat="1" ht="12" customHeight="1">
      <c r="B7" s="21"/>
      <c r="C7" s="22"/>
      <c r="D7" s="32" t="s">
        <v>18</v>
      </c>
      <c r="E7" s="22"/>
      <c r="F7" s="22"/>
      <c r="G7" s="22"/>
      <c r="H7" s="22"/>
      <c r="I7" s="22"/>
      <c r="J7" s="22"/>
      <c r="K7" s="27" t="s">
        <v>19</v>
      </c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32" t="s">
        <v>20</v>
      </c>
      <c r="AL7" s="22"/>
      <c r="AM7" s="22"/>
      <c r="AN7" s="27" t="s">
        <v>19</v>
      </c>
      <c r="AO7" s="22"/>
      <c r="AP7" s="22"/>
      <c r="AQ7" s="22"/>
      <c r="AR7" s="20"/>
      <c r="BE7" s="31"/>
      <c r="BS7" s="17" t="s">
        <v>6</v>
      </c>
    </row>
    <row r="8" s="1" customFormat="1" ht="12" customHeight="1">
      <c r="B8" s="21"/>
      <c r="C8" s="22"/>
      <c r="D8" s="32" t="s">
        <v>21</v>
      </c>
      <c r="E8" s="22"/>
      <c r="F8" s="22"/>
      <c r="G8" s="22"/>
      <c r="H8" s="22"/>
      <c r="I8" s="22"/>
      <c r="J8" s="22"/>
      <c r="K8" s="27" t="s">
        <v>22</v>
      </c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32" t="s">
        <v>23</v>
      </c>
      <c r="AL8" s="22"/>
      <c r="AM8" s="22"/>
      <c r="AN8" s="33" t="s">
        <v>24</v>
      </c>
      <c r="AO8" s="22"/>
      <c r="AP8" s="22"/>
      <c r="AQ8" s="22"/>
      <c r="AR8" s="20"/>
      <c r="BE8" s="31"/>
      <c r="BS8" s="17" t="s">
        <v>6</v>
      </c>
    </row>
    <row r="9" s="1" customFormat="1" ht="14.4" customHeight="1">
      <c r="B9" s="21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0"/>
      <c r="BE9" s="31"/>
      <c r="BS9" s="17" t="s">
        <v>6</v>
      </c>
    </row>
    <row r="10" s="1" customFormat="1" ht="12" customHeight="1">
      <c r="B10" s="21"/>
      <c r="C10" s="22"/>
      <c r="D10" s="32" t="s">
        <v>25</v>
      </c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32" t="s">
        <v>26</v>
      </c>
      <c r="AL10" s="22"/>
      <c r="AM10" s="22"/>
      <c r="AN10" s="27" t="s">
        <v>27</v>
      </c>
      <c r="AO10" s="22"/>
      <c r="AP10" s="22"/>
      <c r="AQ10" s="22"/>
      <c r="AR10" s="20"/>
      <c r="BE10" s="31"/>
      <c r="BS10" s="17" t="s">
        <v>6</v>
      </c>
    </row>
    <row r="11" s="1" customFormat="1" ht="18.48" customHeight="1">
      <c r="B11" s="21"/>
      <c r="C11" s="22"/>
      <c r="D11" s="22"/>
      <c r="E11" s="27" t="s">
        <v>28</v>
      </c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32" t="s">
        <v>29</v>
      </c>
      <c r="AL11" s="22"/>
      <c r="AM11" s="22"/>
      <c r="AN11" s="27" t="s">
        <v>30</v>
      </c>
      <c r="AO11" s="22"/>
      <c r="AP11" s="22"/>
      <c r="AQ11" s="22"/>
      <c r="AR11" s="20"/>
      <c r="BE11" s="31"/>
      <c r="BS11" s="17" t="s">
        <v>6</v>
      </c>
    </row>
    <row r="12" s="1" customFormat="1" ht="6.96" customHeight="1">
      <c r="B12" s="21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0"/>
      <c r="BE12" s="31"/>
      <c r="BS12" s="17" t="s">
        <v>6</v>
      </c>
    </row>
    <row r="13" s="1" customFormat="1" ht="12" customHeight="1">
      <c r="B13" s="21"/>
      <c r="C13" s="22"/>
      <c r="D13" s="32" t="s">
        <v>31</v>
      </c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32" t="s">
        <v>26</v>
      </c>
      <c r="AL13" s="22"/>
      <c r="AM13" s="22"/>
      <c r="AN13" s="34" t="s">
        <v>32</v>
      </c>
      <c r="AO13" s="22"/>
      <c r="AP13" s="22"/>
      <c r="AQ13" s="22"/>
      <c r="AR13" s="20"/>
      <c r="BE13" s="31"/>
      <c r="BS13" s="17" t="s">
        <v>6</v>
      </c>
    </row>
    <row r="14">
      <c r="B14" s="21"/>
      <c r="C14" s="22"/>
      <c r="D14" s="22"/>
      <c r="E14" s="34" t="s">
        <v>32</v>
      </c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2" t="s">
        <v>29</v>
      </c>
      <c r="AL14" s="22"/>
      <c r="AM14" s="22"/>
      <c r="AN14" s="34" t="s">
        <v>32</v>
      </c>
      <c r="AO14" s="22"/>
      <c r="AP14" s="22"/>
      <c r="AQ14" s="22"/>
      <c r="AR14" s="20"/>
      <c r="BE14" s="31"/>
      <c r="BS14" s="17" t="s">
        <v>6</v>
      </c>
    </row>
    <row r="15" s="1" customFormat="1" ht="6.96" customHeight="1">
      <c r="B15" s="21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0"/>
      <c r="BE15" s="31"/>
      <c r="BS15" s="17" t="s">
        <v>4</v>
      </c>
    </row>
    <row r="16" s="1" customFormat="1" ht="12" customHeight="1">
      <c r="B16" s="21"/>
      <c r="C16" s="22"/>
      <c r="D16" s="32" t="s">
        <v>33</v>
      </c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32" t="s">
        <v>26</v>
      </c>
      <c r="AL16" s="22"/>
      <c r="AM16" s="22"/>
      <c r="AN16" s="27" t="s">
        <v>34</v>
      </c>
      <c r="AO16" s="22"/>
      <c r="AP16" s="22"/>
      <c r="AQ16" s="22"/>
      <c r="AR16" s="20"/>
      <c r="BE16" s="31"/>
      <c r="BS16" s="17" t="s">
        <v>4</v>
      </c>
    </row>
    <row r="17" s="1" customFormat="1" ht="18.48" customHeight="1">
      <c r="B17" s="21"/>
      <c r="C17" s="22"/>
      <c r="D17" s="22"/>
      <c r="E17" s="27" t="s">
        <v>35</v>
      </c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32" t="s">
        <v>29</v>
      </c>
      <c r="AL17" s="22"/>
      <c r="AM17" s="22"/>
      <c r="AN17" s="27" t="s">
        <v>36</v>
      </c>
      <c r="AO17" s="22"/>
      <c r="AP17" s="22"/>
      <c r="AQ17" s="22"/>
      <c r="AR17" s="20"/>
      <c r="BE17" s="31"/>
      <c r="BS17" s="17" t="s">
        <v>37</v>
      </c>
    </row>
    <row r="18" s="1" customFormat="1" ht="6.96" customHeight="1">
      <c r="B18" s="21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0"/>
      <c r="BE18" s="31"/>
      <c r="BS18" s="17" t="s">
        <v>6</v>
      </c>
    </row>
    <row r="19" s="1" customFormat="1" ht="12" customHeight="1">
      <c r="B19" s="21"/>
      <c r="C19" s="22"/>
      <c r="D19" s="32" t="s">
        <v>38</v>
      </c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32" t="s">
        <v>26</v>
      </c>
      <c r="AL19" s="22"/>
      <c r="AM19" s="22"/>
      <c r="AN19" s="27" t="s">
        <v>19</v>
      </c>
      <c r="AO19" s="22"/>
      <c r="AP19" s="22"/>
      <c r="AQ19" s="22"/>
      <c r="AR19" s="20"/>
      <c r="BE19" s="31"/>
      <c r="BS19" s="17" t="s">
        <v>6</v>
      </c>
    </row>
    <row r="20" s="1" customFormat="1" ht="18.48" customHeight="1">
      <c r="B20" s="21"/>
      <c r="C20" s="22"/>
      <c r="D20" s="22"/>
      <c r="E20" s="27" t="s">
        <v>39</v>
      </c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32" t="s">
        <v>29</v>
      </c>
      <c r="AL20" s="22"/>
      <c r="AM20" s="22"/>
      <c r="AN20" s="27" t="s">
        <v>19</v>
      </c>
      <c r="AO20" s="22"/>
      <c r="AP20" s="22"/>
      <c r="AQ20" s="22"/>
      <c r="AR20" s="20"/>
      <c r="BE20" s="31"/>
      <c r="BS20" s="17" t="s">
        <v>4</v>
      </c>
    </row>
    <row r="21" s="1" customFormat="1" ht="6.96" customHeight="1">
      <c r="B21" s="21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0"/>
      <c r="BE21" s="31"/>
    </row>
    <row r="22" s="1" customFormat="1" ht="12" customHeight="1">
      <c r="B22" s="21"/>
      <c r="C22" s="22"/>
      <c r="D22" s="32" t="s">
        <v>40</v>
      </c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0"/>
      <c r="BE22" s="31"/>
    </row>
    <row r="23" s="1" customFormat="1" ht="47.25" customHeight="1">
      <c r="B23" s="21"/>
      <c r="C23" s="22"/>
      <c r="D23" s="22"/>
      <c r="E23" s="36" t="s">
        <v>41</v>
      </c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22"/>
      <c r="AP23" s="22"/>
      <c r="AQ23" s="22"/>
      <c r="AR23" s="20"/>
      <c r="BE23" s="31"/>
    </row>
    <row r="24" s="1" customFormat="1" ht="6.96" customHeight="1">
      <c r="B24" s="21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0"/>
      <c r="BE24" s="31"/>
    </row>
    <row r="25" s="1" customFormat="1" ht="6.96" customHeight="1">
      <c r="B25" s="21"/>
      <c r="C25" s="22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22"/>
      <c r="AQ25" s="22"/>
      <c r="AR25" s="20"/>
      <c r="BE25" s="31"/>
    </row>
    <row r="26" s="2" customFormat="1" ht="25.92" customHeight="1">
      <c r="A26" s="38"/>
      <c r="B26" s="39"/>
      <c r="C26" s="40"/>
      <c r="D26" s="41" t="s">
        <v>42</v>
      </c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3">
        <f>ROUND(AG54,2)</f>
        <v>0</v>
      </c>
      <c r="AL26" s="42"/>
      <c r="AM26" s="42"/>
      <c r="AN26" s="42"/>
      <c r="AO26" s="42"/>
      <c r="AP26" s="40"/>
      <c r="AQ26" s="40"/>
      <c r="AR26" s="44"/>
      <c r="BE26" s="31"/>
    </row>
    <row r="27" s="2" customFormat="1" ht="6.96" customHeight="1">
      <c r="A27" s="38"/>
      <c r="B27" s="39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4"/>
      <c r="BE27" s="31"/>
    </row>
    <row r="28" s="2" customFormat="1">
      <c r="A28" s="38"/>
      <c r="B28" s="39"/>
      <c r="C28" s="40"/>
      <c r="D28" s="40"/>
      <c r="E28" s="40"/>
      <c r="F28" s="40"/>
      <c r="G28" s="40"/>
      <c r="H28" s="40"/>
      <c r="I28" s="40"/>
      <c r="J28" s="40"/>
      <c r="K28" s="40"/>
      <c r="L28" s="45" t="s">
        <v>43</v>
      </c>
      <c r="M28" s="45"/>
      <c r="N28" s="45"/>
      <c r="O28" s="45"/>
      <c r="P28" s="45"/>
      <c r="Q28" s="40"/>
      <c r="R28" s="40"/>
      <c r="S28" s="40"/>
      <c r="T28" s="40"/>
      <c r="U28" s="40"/>
      <c r="V28" s="40"/>
      <c r="W28" s="45" t="s">
        <v>44</v>
      </c>
      <c r="X28" s="45"/>
      <c r="Y28" s="45"/>
      <c r="Z28" s="45"/>
      <c r="AA28" s="45"/>
      <c r="AB28" s="45"/>
      <c r="AC28" s="45"/>
      <c r="AD28" s="45"/>
      <c r="AE28" s="45"/>
      <c r="AF28" s="40"/>
      <c r="AG28" s="40"/>
      <c r="AH28" s="40"/>
      <c r="AI28" s="40"/>
      <c r="AJ28" s="40"/>
      <c r="AK28" s="45" t="s">
        <v>45</v>
      </c>
      <c r="AL28" s="45"/>
      <c r="AM28" s="45"/>
      <c r="AN28" s="45"/>
      <c r="AO28" s="45"/>
      <c r="AP28" s="40"/>
      <c r="AQ28" s="40"/>
      <c r="AR28" s="44"/>
      <c r="BE28" s="31"/>
    </row>
    <row r="29" s="3" customFormat="1" ht="14.4" customHeight="1">
      <c r="A29" s="3"/>
      <c r="B29" s="46"/>
      <c r="C29" s="47"/>
      <c r="D29" s="32" t="s">
        <v>46</v>
      </c>
      <c r="E29" s="47"/>
      <c r="F29" s="32" t="s">
        <v>47</v>
      </c>
      <c r="G29" s="47"/>
      <c r="H29" s="47"/>
      <c r="I29" s="47"/>
      <c r="J29" s="47"/>
      <c r="K29" s="47"/>
      <c r="L29" s="48">
        <v>0.20999999999999999</v>
      </c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9">
        <f>ROUND(AZ54, 2)</f>
        <v>0</v>
      </c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9">
        <f>ROUND(AV54, 2)</f>
        <v>0</v>
      </c>
      <c r="AL29" s="47"/>
      <c r="AM29" s="47"/>
      <c r="AN29" s="47"/>
      <c r="AO29" s="47"/>
      <c r="AP29" s="47"/>
      <c r="AQ29" s="47"/>
      <c r="AR29" s="50"/>
      <c r="BE29" s="51"/>
    </row>
    <row r="30" s="3" customFormat="1" ht="14.4" customHeight="1">
      <c r="A30" s="3"/>
      <c r="B30" s="46"/>
      <c r="C30" s="47"/>
      <c r="D30" s="47"/>
      <c r="E30" s="47"/>
      <c r="F30" s="32" t="s">
        <v>48</v>
      </c>
      <c r="G30" s="47"/>
      <c r="H30" s="47"/>
      <c r="I30" s="47"/>
      <c r="J30" s="47"/>
      <c r="K30" s="47"/>
      <c r="L30" s="48">
        <v>0.12</v>
      </c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9">
        <f>ROUND(BA54, 2)</f>
        <v>0</v>
      </c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9">
        <f>ROUND(AW54, 2)</f>
        <v>0</v>
      </c>
      <c r="AL30" s="47"/>
      <c r="AM30" s="47"/>
      <c r="AN30" s="47"/>
      <c r="AO30" s="47"/>
      <c r="AP30" s="47"/>
      <c r="AQ30" s="47"/>
      <c r="AR30" s="50"/>
      <c r="BE30" s="51"/>
    </row>
    <row r="31" hidden="1" s="3" customFormat="1" ht="14.4" customHeight="1">
      <c r="A31" s="3"/>
      <c r="B31" s="46"/>
      <c r="C31" s="47"/>
      <c r="D31" s="47"/>
      <c r="E31" s="47"/>
      <c r="F31" s="32" t="s">
        <v>49</v>
      </c>
      <c r="G31" s="47"/>
      <c r="H31" s="47"/>
      <c r="I31" s="47"/>
      <c r="J31" s="47"/>
      <c r="K31" s="47"/>
      <c r="L31" s="48">
        <v>0.20999999999999999</v>
      </c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9">
        <f>ROUND(BB54, 2)</f>
        <v>0</v>
      </c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9">
        <v>0</v>
      </c>
      <c r="AL31" s="47"/>
      <c r="AM31" s="47"/>
      <c r="AN31" s="47"/>
      <c r="AO31" s="47"/>
      <c r="AP31" s="47"/>
      <c r="AQ31" s="47"/>
      <c r="AR31" s="50"/>
      <c r="BE31" s="51"/>
    </row>
    <row r="32" hidden="1" s="3" customFormat="1" ht="14.4" customHeight="1">
      <c r="A32" s="3"/>
      <c r="B32" s="46"/>
      <c r="C32" s="47"/>
      <c r="D32" s="47"/>
      <c r="E32" s="47"/>
      <c r="F32" s="32" t="s">
        <v>50</v>
      </c>
      <c r="G32" s="47"/>
      <c r="H32" s="47"/>
      <c r="I32" s="47"/>
      <c r="J32" s="47"/>
      <c r="K32" s="47"/>
      <c r="L32" s="48">
        <v>0.12</v>
      </c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9">
        <f>ROUND(BC54, 2)</f>
        <v>0</v>
      </c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9">
        <v>0</v>
      </c>
      <c r="AL32" s="47"/>
      <c r="AM32" s="47"/>
      <c r="AN32" s="47"/>
      <c r="AO32" s="47"/>
      <c r="AP32" s="47"/>
      <c r="AQ32" s="47"/>
      <c r="AR32" s="50"/>
      <c r="BE32" s="51"/>
    </row>
    <row r="33" hidden="1" s="3" customFormat="1" ht="14.4" customHeight="1">
      <c r="A33" s="3"/>
      <c r="B33" s="46"/>
      <c r="C33" s="47"/>
      <c r="D33" s="47"/>
      <c r="E33" s="47"/>
      <c r="F33" s="32" t="s">
        <v>51</v>
      </c>
      <c r="G33" s="47"/>
      <c r="H33" s="47"/>
      <c r="I33" s="47"/>
      <c r="J33" s="47"/>
      <c r="K33" s="47"/>
      <c r="L33" s="48">
        <v>0</v>
      </c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9">
        <f>ROUND(BD54, 2)</f>
        <v>0</v>
      </c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9">
        <v>0</v>
      </c>
      <c r="AL33" s="47"/>
      <c r="AM33" s="47"/>
      <c r="AN33" s="47"/>
      <c r="AO33" s="47"/>
      <c r="AP33" s="47"/>
      <c r="AQ33" s="47"/>
      <c r="AR33" s="50"/>
      <c r="BE33" s="3"/>
    </row>
    <row r="34" s="2" customFormat="1" ht="6.96" customHeight="1">
      <c r="A34" s="38"/>
      <c r="B34" s="39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4"/>
      <c r="BE34" s="38"/>
    </row>
    <row r="35" s="2" customFormat="1" ht="25.92" customHeight="1">
      <c r="A35" s="38"/>
      <c r="B35" s="39"/>
      <c r="C35" s="52"/>
      <c r="D35" s="53" t="s">
        <v>52</v>
      </c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5" t="s">
        <v>53</v>
      </c>
      <c r="U35" s="54"/>
      <c r="V35" s="54"/>
      <c r="W35" s="54"/>
      <c r="X35" s="56" t="s">
        <v>54</v>
      </c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7">
        <f>SUM(AK26:AK33)</f>
        <v>0</v>
      </c>
      <c r="AL35" s="54"/>
      <c r="AM35" s="54"/>
      <c r="AN35" s="54"/>
      <c r="AO35" s="58"/>
      <c r="AP35" s="52"/>
      <c r="AQ35" s="52"/>
      <c r="AR35" s="44"/>
      <c r="BE35" s="38"/>
    </row>
    <row r="36" s="2" customFormat="1" ht="6.96" customHeight="1">
      <c r="A36" s="38"/>
      <c r="B36" s="39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4"/>
      <c r="BE36" s="38"/>
    </row>
    <row r="37" s="2" customFormat="1" ht="6.96" customHeight="1">
      <c r="A37" s="38"/>
      <c r="B37" s="59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44"/>
      <c r="BE37" s="38"/>
    </row>
    <row r="41" s="2" customFormat="1" ht="6.96" customHeight="1">
      <c r="A41" s="38"/>
      <c r="B41" s="61"/>
      <c r="C41" s="62"/>
      <c r="D41" s="62"/>
      <c r="E41" s="62"/>
      <c r="F41" s="62"/>
      <c r="G41" s="62"/>
      <c r="H41" s="62"/>
      <c r="I41" s="62"/>
      <c r="J41" s="62"/>
      <c r="K41" s="62"/>
      <c r="L41" s="62"/>
      <c r="M41" s="62"/>
      <c r="N41" s="62"/>
      <c r="O41" s="62"/>
      <c r="P41" s="62"/>
      <c r="Q41" s="62"/>
      <c r="R41" s="62"/>
      <c r="S41" s="62"/>
      <c r="T41" s="62"/>
      <c r="U41" s="62"/>
      <c r="V41" s="62"/>
      <c r="W41" s="62"/>
      <c r="X41" s="62"/>
      <c r="Y41" s="62"/>
      <c r="Z41" s="62"/>
      <c r="AA41" s="62"/>
      <c r="AB41" s="62"/>
      <c r="AC41" s="62"/>
      <c r="AD41" s="62"/>
      <c r="AE41" s="62"/>
      <c r="AF41" s="62"/>
      <c r="AG41" s="62"/>
      <c r="AH41" s="62"/>
      <c r="AI41" s="62"/>
      <c r="AJ41" s="62"/>
      <c r="AK41" s="62"/>
      <c r="AL41" s="62"/>
      <c r="AM41" s="62"/>
      <c r="AN41" s="62"/>
      <c r="AO41" s="62"/>
      <c r="AP41" s="62"/>
      <c r="AQ41" s="62"/>
      <c r="AR41" s="44"/>
      <c r="BE41" s="38"/>
    </row>
    <row r="42" s="2" customFormat="1" ht="24.96" customHeight="1">
      <c r="A42" s="38"/>
      <c r="B42" s="39"/>
      <c r="C42" s="23" t="s">
        <v>55</v>
      </c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4"/>
      <c r="BE42" s="38"/>
    </row>
    <row r="43" s="2" customFormat="1" ht="6.96" customHeight="1">
      <c r="A43" s="38"/>
      <c r="B43" s="39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4"/>
      <c r="BE43" s="38"/>
    </row>
    <row r="44" s="4" customFormat="1" ht="12" customHeight="1">
      <c r="A44" s="4"/>
      <c r="B44" s="63"/>
      <c r="C44" s="32" t="s">
        <v>13</v>
      </c>
      <c r="D44" s="64"/>
      <c r="E44" s="64"/>
      <c r="F44" s="64"/>
      <c r="G44" s="64"/>
      <c r="H44" s="64"/>
      <c r="I44" s="64"/>
      <c r="J44" s="64"/>
      <c r="K44" s="64"/>
      <c r="L44" s="64" t="str">
        <f>K5</f>
        <v>178/2025</v>
      </c>
      <c r="M44" s="64"/>
      <c r="N44" s="64"/>
      <c r="O44" s="64"/>
      <c r="P44" s="64"/>
      <c r="Q44" s="64"/>
      <c r="R44" s="64"/>
      <c r="S44" s="64"/>
      <c r="T44" s="64"/>
      <c r="U44" s="64"/>
      <c r="V44" s="64"/>
      <c r="W44" s="64"/>
      <c r="X44" s="64"/>
      <c r="Y44" s="64"/>
      <c r="Z44" s="64"/>
      <c r="AA44" s="64"/>
      <c r="AB44" s="64"/>
      <c r="AC44" s="64"/>
      <c r="AD44" s="64"/>
      <c r="AE44" s="64"/>
      <c r="AF44" s="64"/>
      <c r="AG44" s="64"/>
      <c r="AH44" s="64"/>
      <c r="AI44" s="64"/>
      <c r="AJ44" s="64"/>
      <c r="AK44" s="64"/>
      <c r="AL44" s="64"/>
      <c r="AM44" s="64"/>
      <c r="AN44" s="64"/>
      <c r="AO44" s="64"/>
      <c r="AP44" s="64"/>
      <c r="AQ44" s="64"/>
      <c r="AR44" s="65"/>
      <c r="BE44" s="4"/>
    </row>
    <row r="45" s="5" customFormat="1" ht="36.96" customHeight="1">
      <c r="A45" s="5"/>
      <c r="B45" s="66"/>
      <c r="C45" s="67" t="s">
        <v>16</v>
      </c>
      <c r="D45" s="68"/>
      <c r="E45" s="68"/>
      <c r="F45" s="68"/>
      <c r="G45" s="68"/>
      <c r="H45" s="68"/>
      <c r="I45" s="68"/>
      <c r="J45" s="68"/>
      <c r="K45" s="68"/>
      <c r="L45" s="69" t="str">
        <f>K6</f>
        <v>Stavební úpravy sportovního zázemí s požadavkem na bezbariérové užívání</v>
      </c>
      <c r="M45" s="68"/>
      <c r="N45" s="68"/>
      <c r="O45" s="68"/>
      <c r="P45" s="68"/>
      <c r="Q45" s="68"/>
      <c r="R45" s="68"/>
      <c r="S45" s="68"/>
      <c r="T45" s="68"/>
      <c r="U45" s="68"/>
      <c r="V45" s="68"/>
      <c r="W45" s="68"/>
      <c r="X45" s="68"/>
      <c r="Y45" s="68"/>
      <c r="Z45" s="68"/>
      <c r="AA45" s="68"/>
      <c r="AB45" s="68"/>
      <c r="AC45" s="68"/>
      <c r="AD45" s="68"/>
      <c r="AE45" s="68"/>
      <c r="AF45" s="68"/>
      <c r="AG45" s="68"/>
      <c r="AH45" s="68"/>
      <c r="AI45" s="68"/>
      <c r="AJ45" s="68"/>
      <c r="AK45" s="68"/>
      <c r="AL45" s="68"/>
      <c r="AM45" s="68"/>
      <c r="AN45" s="68"/>
      <c r="AO45" s="68"/>
      <c r="AP45" s="68"/>
      <c r="AQ45" s="68"/>
      <c r="AR45" s="70"/>
      <c r="BE45" s="5"/>
    </row>
    <row r="46" s="2" customFormat="1" ht="6.96" customHeight="1">
      <c r="A46" s="38"/>
      <c r="B46" s="39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4"/>
      <c r="BE46" s="38"/>
    </row>
    <row r="47" s="2" customFormat="1" ht="12" customHeight="1">
      <c r="A47" s="38"/>
      <c r="B47" s="39"/>
      <c r="C47" s="32" t="s">
        <v>21</v>
      </c>
      <c r="D47" s="40"/>
      <c r="E47" s="40"/>
      <c r="F47" s="40"/>
      <c r="G47" s="40"/>
      <c r="H47" s="40"/>
      <c r="I47" s="40"/>
      <c r="J47" s="40"/>
      <c r="K47" s="40"/>
      <c r="L47" s="71" t="str">
        <f>IF(K8="","",K8)</f>
        <v>st.č.1172, Mariánské Lázně</v>
      </c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32" t="s">
        <v>23</v>
      </c>
      <c r="AJ47" s="40"/>
      <c r="AK47" s="40"/>
      <c r="AL47" s="40"/>
      <c r="AM47" s="72" t="str">
        <f>IF(AN8= "","",AN8)</f>
        <v>26. 10. 2025</v>
      </c>
      <c r="AN47" s="72"/>
      <c r="AO47" s="40"/>
      <c r="AP47" s="40"/>
      <c r="AQ47" s="40"/>
      <c r="AR47" s="44"/>
      <c r="BE47" s="38"/>
    </row>
    <row r="48" s="2" customFormat="1" ht="6.96" customHeight="1">
      <c r="A48" s="38"/>
      <c r="B48" s="39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4"/>
      <c r="BE48" s="38"/>
    </row>
    <row r="49" s="2" customFormat="1" ht="15.15" customHeight="1">
      <c r="A49" s="38"/>
      <c r="B49" s="39"/>
      <c r="C49" s="32" t="s">
        <v>25</v>
      </c>
      <c r="D49" s="40"/>
      <c r="E49" s="40"/>
      <c r="F49" s="40"/>
      <c r="G49" s="40"/>
      <c r="H49" s="40"/>
      <c r="I49" s="40"/>
      <c r="J49" s="40"/>
      <c r="K49" s="40"/>
      <c r="L49" s="64" t="str">
        <f>IF(E11= "","",E11)</f>
        <v>Město Mariánské Lázně</v>
      </c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32" t="s">
        <v>33</v>
      </c>
      <c r="AJ49" s="40"/>
      <c r="AK49" s="40"/>
      <c r="AL49" s="40"/>
      <c r="AM49" s="73" t="str">
        <f>IF(E17="","",E17)</f>
        <v>RealizaceDomů s.r.o.</v>
      </c>
      <c r="AN49" s="64"/>
      <c r="AO49" s="64"/>
      <c r="AP49" s="64"/>
      <c r="AQ49" s="40"/>
      <c r="AR49" s="44"/>
      <c r="AS49" s="74" t="s">
        <v>56</v>
      </c>
      <c r="AT49" s="75"/>
      <c r="AU49" s="76"/>
      <c r="AV49" s="76"/>
      <c r="AW49" s="76"/>
      <c r="AX49" s="76"/>
      <c r="AY49" s="76"/>
      <c r="AZ49" s="76"/>
      <c r="BA49" s="76"/>
      <c r="BB49" s="76"/>
      <c r="BC49" s="76"/>
      <c r="BD49" s="77"/>
      <c r="BE49" s="38"/>
    </row>
    <row r="50" s="2" customFormat="1" ht="15.15" customHeight="1">
      <c r="A50" s="38"/>
      <c r="B50" s="39"/>
      <c r="C50" s="32" t="s">
        <v>31</v>
      </c>
      <c r="D50" s="40"/>
      <c r="E50" s="40"/>
      <c r="F50" s="40"/>
      <c r="G50" s="40"/>
      <c r="H50" s="40"/>
      <c r="I50" s="40"/>
      <c r="J50" s="40"/>
      <c r="K50" s="40"/>
      <c r="L50" s="64" t="str">
        <f>IF(E14= "Vyplň údaj","",E14)</f>
        <v/>
      </c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32" t="s">
        <v>38</v>
      </c>
      <c r="AJ50" s="40"/>
      <c r="AK50" s="40"/>
      <c r="AL50" s="40"/>
      <c r="AM50" s="73" t="str">
        <f>IF(E20="","",E20)</f>
        <v xml:space="preserve"> </v>
      </c>
      <c r="AN50" s="64"/>
      <c r="AO50" s="64"/>
      <c r="AP50" s="64"/>
      <c r="AQ50" s="40"/>
      <c r="AR50" s="44"/>
      <c r="AS50" s="78"/>
      <c r="AT50" s="79"/>
      <c r="AU50" s="80"/>
      <c r="AV50" s="80"/>
      <c r="AW50" s="80"/>
      <c r="AX50" s="80"/>
      <c r="AY50" s="80"/>
      <c r="AZ50" s="80"/>
      <c r="BA50" s="80"/>
      <c r="BB50" s="80"/>
      <c r="BC50" s="80"/>
      <c r="BD50" s="81"/>
      <c r="BE50" s="38"/>
    </row>
    <row r="51" s="2" customFormat="1" ht="10.8" customHeight="1">
      <c r="A51" s="38"/>
      <c r="B51" s="39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4"/>
      <c r="AS51" s="82"/>
      <c r="AT51" s="83"/>
      <c r="AU51" s="84"/>
      <c r="AV51" s="84"/>
      <c r="AW51" s="84"/>
      <c r="AX51" s="84"/>
      <c r="AY51" s="84"/>
      <c r="AZ51" s="84"/>
      <c r="BA51" s="84"/>
      <c r="BB51" s="84"/>
      <c r="BC51" s="84"/>
      <c r="BD51" s="85"/>
      <c r="BE51" s="38"/>
    </row>
    <row r="52" s="2" customFormat="1" ht="29.28" customHeight="1">
      <c r="A52" s="38"/>
      <c r="B52" s="39"/>
      <c r="C52" s="86" t="s">
        <v>57</v>
      </c>
      <c r="D52" s="87"/>
      <c r="E52" s="87"/>
      <c r="F52" s="87"/>
      <c r="G52" s="87"/>
      <c r="H52" s="88"/>
      <c r="I52" s="89" t="s">
        <v>58</v>
      </c>
      <c r="J52" s="87"/>
      <c r="K52" s="87"/>
      <c r="L52" s="87"/>
      <c r="M52" s="87"/>
      <c r="N52" s="87"/>
      <c r="O52" s="87"/>
      <c r="P52" s="87"/>
      <c r="Q52" s="87"/>
      <c r="R52" s="87"/>
      <c r="S52" s="87"/>
      <c r="T52" s="87"/>
      <c r="U52" s="87"/>
      <c r="V52" s="87"/>
      <c r="W52" s="87"/>
      <c r="X52" s="87"/>
      <c r="Y52" s="87"/>
      <c r="Z52" s="87"/>
      <c r="AA52" s="87"/>
      <c r="AB52" s="87"/>
      <c r="AC52" s="87"/>
      <c r="AD52" s="87"/>
      <c r="AE52" s="87"/>
      <c r="AF52" s="87"/>
      <c r="AG52" s="90" t="s">
        <v>59</v>
      </c>
      <c r="AH52" s="87"/>
      <c r="AI52" s="87"/>
      <c r="AJ52" s="87"/>
      <c r="AK52" s="87"/>
      <c r="AL52" s="87"/>
      <c r="AM52" s="87"/>
      <c r="AN52" s="89" t="s">
        <v>60</v>
      </c>
      <c r="AO52" s="87"/>
      <c r="AP52" s="87"/>
      <c r="AQ52" s="91" t="s">
        <v>61</v>
      </c>
      <c r="AR52" s="44"/>
      <c r="AS52" s="92" t="s">
        <v>62</v>
      </c>
      <c r="AT52" s="93" t="s">
        <v>63</v>
      </c>
      <c r="AU52" s="93" t="s">
        <v>64</v>
      </c>
      <c r="AV52" s="93" t="s">
        <v>65</v>
      </c>
      <c r="AW52" s="93" t="s">
        <v>66</v>
      </c>
      <c r="AX52" s="93" t="s">
        <v>67</v>
      </c>
      <c r="AY52" s="93" t="s">
        <v>68</v>
      </c>
      <c r="AZ52" s="93" t="s">
        <v>69</v>
      </c>
      <c r="BA52" s="93" t="s">
        <v>70</v>
      </c>
      <c r="BB52" s="93" t="s">
        <v>71</v>
      </c>
      <c r="BC52" s="93" t="s">
        <v>72</v>
      </c>
      <c r="BD52" s="94" t="s">
        <v>73</v>
      </c>
      <c r="BE52" s="38"/>
    </row>
    <row r="53" s="2" customFormat="1" ht="10.8" customHeight="1">
      <c r="A53" s="38"/>
      <c r="B53" s="39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4"/>
      <c r="AS53" s="95"/>
      <c r="AT53" s="96"/>
      <c r="AU53" s="96"/>
      <c r="AV53" s="96"/>
      <c r="AW53" s="96"/>
      <c r="AX53" s="96"/>
      <c r="AY53" s="96"/>
      <c r="AZ53" s="96"/>
      <c r="BA53" s="96"/>
      <c r="BB53" s="96"/>
      <c r="BC53" s="96"/>
      <c r="BD53" s="97"/>
      <c r="BE53" s="38"/>
    </row>
    <row r="54" s="6" customFormat="1" ht="32.4" customHeight="1">
      <c r="A54" s="6"/>
      <c r="B54" s="98"/>
      <c r="C54" s="99" t="s">
        <v>74</v>
      </c>
      <c r="D54" s="100"/>
      <c r="E54" s="100"/>
      <c r="F54" s="100"/>
      <c r="G54" s="100"/>
      <c r="H54" s="100"/>
      <c r="I54" s="100"/>
      <c r="J54" s="100"/>
      <c r="K54" s="100"/>
      <c r="L54" s="100"/>
      <c r="M54" s="100"/>
      <c r="N54" s="100"/>
      <c r="O54" s="100"/>
      <c r="P54" s="100"/>
      <c r="Q54" s="100"/>
      <c r="R54" s="100"/>
      <c r="S54" s="100"/>
      <c r="T54" s="100"/>
      <c r="U54" s="100"/>
      <c r="V54" s="100"/>
      <c r="W54" s="100"/>
      <c r="X54" s="100"/>
      <c r="Y54" s="100"/>
      <c r="Z54" s="100"/>
      <c r="AA54" s="100"/>
      <c r="AB54" s="100"/>
      <c r="AC54" s="100"/>
      <c r="AD54" s="100"/>
      <c r="AE54" s="100"/>
      <c r="AF54" s="100"/>
      <c r="AG54" s="101">
        <f>ROUND(AG55+AG56+AG57+AG61,2)</f>
        <v>0</v>
      </c>
      <c r="AH54" s="101"/>
      <c r="AI54" s="101"/>
      <c r="AJ54" s="101"/>
      <c r="AK54" s="101"/>
      <c r="AL54" s="101"/>
      <c r="AM54" s="101"/>
      <c r="AN54" s="102">
        <f>SUM(AG54,AT54)</f>
        <v>0</v>
      </c>
      <c r="AO54" s="102"/>
      <c r="AP54" s="102"/>
      <c r="AQ54" s="103" t="s">
        <v>19</v>
      </c>
      <c r="AR54" s="104"/>
      <c r="AS54" s="105">
        <f>ROUND(AS55+AS56+AS57+AS61,2)</f>
        <v>0</v>
      </c>
      <c r="AT54" s="106">
        <f>ROUND(SUM(AV54:AW54),2)</f>
        <v>0</v>
      </c>
      <c r="AU54" s="107">
        <f>ROUND(AU55+AU56+AU57+AU61,5)</f>
        <v>0</v>
      </c>
      <c r="AV54" s="106">
        <f>ROUND(AZ54*L29,2)</f>
        <v>0</v>
      </c>
      <c r="AW54" s="106">
        <f>ROUND(BA54*L30,2)</f>
        <v>0</v>
      </c>
      <c r="AX54" s="106">
        <f>ROUND(BB54*L29,2)</f>
        <v>0</v>
      </c>
      <c r="AY54" s="106">
        <f>ROUND(BC54*L30,2)</f>
        <v>0</v>
      </c>
      <c r="AZ54" s="106">
        <f>ROUND(AZ55+AZ56+AZ57+AZ61,2)</f>
        <v>0</v>
      </c>
      <c r="BA54" s="106">
        <f>ROUND(BA55+BA56+BA57+BA61,2)</f>
        <v>0</v>
      </c>
      <c r="BB54" s="106">
        <f>ROUND(BB55+BB56+BB57+BB61,2)</f>
        <v>0</v>
      </c>
      <c r="BC54" s="106">
        <f>ROUND(BC55+BC56+BC57+BC61,2)</f>
        <v>0</v>
      </c>
      <c r="BD54" s="108">
        <f>ROUND(BD55+BD56+BD57+BD61,2)</f>
        <v>0</v>
      </c>
      <c r="BE54" s="6"/>
      <c r="BS54" s="109" t="s">
        <v>75</v>
      </c>
      <c r="BT54" s="109" t="s">
        <v>76</v>
      </c>
      <c r="BU54" s="110" t="s">
        <v>77</v>
      </c>
      <c r="BV54" s="109" t="s">
        <v>78</v>
      </c>
      <c r="BW54" s="109" t="s">
        <v>5</v>
      </c>
      <c r="BX54" s="109" t="s">
        <v>79</v>
      </c>
      <c r="CL54" s="109" t="s">
        <v>19</v>
      </c>
    </row>
    <row r="55" s="7" customFormat="1" ht="16.5" customHeight="1">
      <c r="A55" s="111" t="s">
        <v>80</v>
      </c>
      <c r="B55" s="112"/>
      <c r="C55" s="113"/>
      <c r="D55" s="114" t="s">
        <v>81</v>
      </c>
      <c r="E55" s="114"/>
      <c r="F55" s="114"/>
      <c r="G55" s="114"/>
      <c r="H55" s="114"/>
      <c r="I55" s="115"/>
      <c r="J55" s="114" t="s">
        <v>82</v>
      </c>
      <c r="K55" s="114"/>
      <c r="L55" s="114"/>
      <c r="M55" s="114"/>
      <c r="N55" s="114"/>
      <c r="O55" s="114"/>
      <c r="P55" s="114"/>
      <c r="Q55" s="114"/>
      <c r="R55" s="114"/>
      <c r="S55" s="114"/>
      <c r="T55" s="114"/>
      <c r="U55" s="114"/>
      <c r="V55" s="114"/>
      <c r="W55" s="114"/>
      <c r="X55" s="114"/>
      <c r="Y55" s="114"/>
      <c r="Z55" s="114"/>
      <c r="AA55" s="114"/>
      <c r="AB55" s="114"/>
      <c r="AC55" s="114"/>
      <c r="AD55" s="114"/>
      <c r="AE55" s="114"/>
      <c r="AF55" s="114"/>
      <c r="AG55" s="116">
        <f>'a - Bourací část'!J30</f>
        <v>0</v>
      </c>
      <c r="AH55" s="115"/>
      <c r="AI55" s="115"/>
      <c r="AJ55" s="115"/>
      <c r="AK55" s="115"/>
      <c r="AL55" s="115"/>
      <c r="AM55" s="115"/>
      <c r="AN55" s="116">
        <f>SUM(AG55,AT55)</f>
        <v>0</v>
      </c>
      <c r="AO55" s="115"/>
      <c r="AP55" s="115"/>
      <c r="AQ55" s="117" t="s">
        <v>83</v>
      </c>
      <c r="AR55" s="118"/>
      <c r="AS55" s="119">
        <v>0</v>
      </c>
      <c r="AT55" s="120">
        <f>ROUND(SUM(AV55:AW55),2)</f>
        <v>0</v>
      </c>
      <c r="AU55" s="121">
        <f>'a - Bourací část'!P89</f>
        <v>0</v>
      </c>
      <c r="AV55" s="120">
        <f>'a - Bourací část'!J33</f>
        <v>0</v>
      </c>
      <c r="AW55" s="120">
        <f>'a - Bourací část'!J34</f>
        <v>0</v>
      </c>
      <c r="AX55" s="120">
        <f>'a - Bourací část'!J35</f>
        <v>0</v>
      </c>
      <c r="AY55" s="120">
        <f>'a - Bourací část'!J36</f>
        <v>0</v>
      </c>
      <c r="AZ55" s="120">
        <f>'a - Bourací část'!F33</f>
        <v>0</v>
      </c>
      <c r="BA55" s="120">
        <f>'a - Bourací část'!F34</f>
        <v>0</v>
      </c>
      <c r="BB55" s="120">
        <f>'a - Bourací část'!F35</f>
        <v>0</v>
      </c>
      <c r="BC55" s="120">
        <f>'a - Bourací část'!F36</f>
        <v>0</v>
      </c>
      <c r="BD55" s="122">
        <f>'a - Bourací část'!F37</f>
        <v>0</v>
      </c>
      <c r="BE55" s="7"/>
      <c r="BT55" s="123" t="s">
        <v>84</v>
      </c>
      <c r="BV55" s="123" t="s">
        <v>78</v>
      </c>
      <c r="BW55" s="123" t="s">
        <v>85</v>
      </c>
      <c r="BX55" s="123" t="s">
        <v>5</v>
      </c>
      <c r="CL55" s="123" t="s">
        <v>19</v>
      </c>
      <c r="CM55" s="123" t="s">
        <v>86</v>
      </c>
    </row>
    <row r="56" s="7" customFormat="1" ht="16.5" customHeight="1">
      <c r="A56" s="111" t="s">
        <v>80</v>
      </c>
      <c r="B56" s="112"/>
      <c r="C56" s="113"/>
      <c r="D56" s="114" t="s">
        <v>87</v>
      </c>
      <c r="E56" s="114"/>
      <c r="F56" s="114"/>
      <c r="G56" s="114"/>
      <c r="H56" s="114"/>
      <c r="I56" s="115"/>
      <c r="J56" s="114" t="s">
        <v>88</v>
      </c>
      <c r="K56" s="114"/>
      <c r="L56" s="114"/>
      <c r="M56" s="114"/>
      <c r="N56" s="114"/>
      <c r="O56" s="114"/>
      <c r="P56" s="114"/>
      <c r="Q56" s="114"/>
      <c r="R56" s="114"/>
      <c r="S56" s="114"/>
      <c r="T56" s="114"/>
      <c r="U56" s="114"/>
      <c r="V56" s="114"/>
      <c r="W56" s="114"/>
      <c r="X56" s="114"/>
      <c r="Y56" s="114"/>
      <c r="Z56" s="114"/>
      <c r="AA56" s="114"/>
      <c r="AB56" s="114"/>
      <c r="AC56" s="114"/>
      <c r="AD56" s="114"/>
      <c r="AE56" s="114"/>
      <c r="AF56" s="114"/>
      <c r="AG56" s="116">
        <f>'b - Stavební část'!J30</f>
        <v>0</v>
      </c>
      <c r="AH56" s="115"/>
      <c r="AI56" s="115"/>
      <c r="AJ56" s="115"/>
      <c r="AK56" s="115"/>
      <c r="AL56" s="115"/>
      <c r="AM56" s="115"/>
      <c r="AN56" s="116">
        <f>SUM(AG56,AT56)</f>
        <v>0</v>
      </c>
      <c r="AO56" s="115"/>
      <c r="AP56" s="115"/>
      <c r="AQ56" s="117" t="s">
        <v>83</v>
      </c>
      <c r="AR56" s="118"/>
      <c r="AS56" s="119">
        <v>0</v>
      </c>
      <c r="AT56" s="120">
        <f>ROUND(SUM(AV56:AW56),2)</f>
        <v>0</v>
      </c>
      <c r="AU56" s="121">
        <f>'b - Stavební část'!P97</f>
        <v>0</v>
      </c>
      <c r="AV56" s="120">
        <f>'b - Stavební část'!J33</f>
        <v>0</v>
      </c>
      <c r="AW56" s="120">
        <f>'b - Stavební část'!J34</f>
        <v>0</v>
      </c>
      <c r="AX56" s="120">
        <f>'b - Stavební část'!J35</f>
        <v>0</v>
      </c>
      <c r="AY56" s="120">
        <f>'b - Stavební část'!J36</f>
        <v>0</v>
      </c>
      <c r="AZ56" s="120">
        <f>'b - Stavební část'!F33</f>
        <v>0</v>
      </c>
      <c r="BA56" s="120">
        <f>'b - Stavební část'!F34</f>
        <v>0</v>
      </c>
      <c r="BB56" s="120">
        <f>'b - Stavební část'!F35</f>
        <v>0</v>
      </c>
      <c r="BC56" s="120">
        <f>'b - Stavební část'!F36</f>
        <v>0</v>
      </c>
      <c r="BD56" s="122">
        <f>'b - Stavební část'!F37</f>
        <v>0</v>
      </c>
      <c r="BE56" s="7"/>
      <c r="BT56" s="123" t="s">
        <v>84</v>
      </c>
      <c r="BV56" s="123" t="s">
        <v>78</v>
      </c>
      <c r="BW56" s="123" t="s">
        <v>89</v>
      </c>
      <c r="BX56" s="123" t="s">
        <v>5</v>
      </c>
      <c r="CL56" s="123" t="s">
        <v>19</v>
      </c>
      <c r="CM56" s="123" t="s">
        <v>86</v>
      </c>
    </row>
    <row r="57" s="7" customFormat="1" ht="16.5" customHeight="1">
      <c r="A57" s="7"/>
      <c r="B57" s="112"/>
      <c r="C57" s="113"/>
      <c r="D57" s="114" t="s">
        <v>90</v>
      </c>
      <c r="E57" s="114"/>
      <c r="F57" s="114"/>
      <c r="G57" s="114"/>
      <c r="H57" s="114"/>
      <c r="I57" s="115"/>
      <c r="J57" s="114" t="s">
        <v>91</v>
      </c>
      <c r="K57" s="114"/>
      <c r="L57" s="114"/>
      <c r="M57" s="114"/>
      <c r="N57" s="114"/>
      <c r="O57" s="114"/>
      <c r="P57" s="114"/>
      <c r="Q57" s="114"/>
      <c r="R57" s="114"/>
      <c r="S57" s="114"/>
      <c r="T57" s="114"/>
      <c r="U57" s="114"/>
      <c r="V57" s="114"/>
      <c r="W57" s="114"/>
      <c r="X57" s="114"/>
      <c r="Y57" s="114"/>
      <c r="Z57" s="114"/>
      <c r="AA57" s="114"/>
      <c r="AB57" s="114"/>
      <c r="AC57" s="114"/>
      <c r="AD57" s="114"/>
      <c r="AE57" s="114"/>
      <c r="AF57" s="114"/>
      <c r="AG57" s="124">
        <f>ROUND(SUM(AG58:AG60),2)</f>
        <v>0</v>
      </c>
      <c r="AH57" s="115"/>
      <c r="AI57" s="115"/>
      <c r="AJ57" s="115"/>
      <c r="AK57" s="115"/>
      <c r="AL57" s="115"/>
      <c r="AM57" s="115"/>
      <c r="AN57" s="116">
        <f>SUM(AG57,AT57)</f>
        <v>0</v>
      </c>
      <c r="AO57" s="115"/>
      <c r="AP57" s="115"/>
      <c r="AQ57" s="117" t="s">
        <v>83</v>
      </c>
      <c r="AR57" s="118"/>
      <c r="AS57" s="119">
        <f>ROUND(SUM(AS58:AS60),2)</f>
        <v>0</v>
      </c>
      <c r="AT57" s="120">
        <f>ROUND(SUM(AV57:AW57),2)</f>
        <v>0</v>
      </c>
      <c r="AU57" s="121">
        <f>ROUND(SUM(AU58:AU60),5)</f>
        <v>0</v>
      </c>
      <c r="AV57" s="120">
        <f>ROUND(AZ57*L29,2)</f>
        <v>0</v>
      </c>
      <c r="AW57" s="120">
        <f>ROUND(BA57*L30,2)</f>
        <v>0</v>
      </c>
      <c r="AX57" s="120">
        <f>ROUND(BB57*L29,2)</f>
        <v>0</v>
      </c>
      <c r="AY57" s="120">
        <f>ROUND(BC57*L30,2)</f>
        <v>0</v>
      </c>
      <c r="AZ57" s="120">
        <f>ROUND(SUM(AZ58:AZ60),2)</f>
        <v>0</v>
      </c>
      <c r="BA57" s="120">
        <f>ROUND(SUM(BA58:BA60),2)</f>
        <v>0</v>
      </c>
      <c r="BB57" s="120">
        <f>ROUND(SUM(BB58:BB60),2)</f>
        <v>0</v>
      </c>
      <c r="BC57" s="120">
        <f>ROUND(SUM(BC58:BC60),2)</f>
        <v>0</v>
      </c>
      <c r="BD57" s="122">
        <f>ROUND(SUM(BD58:BD60),2)</f>
        <v>0</v>
      </c>
      <c r="BE57" s="7"/>
      <c r="BS57" s="123" t="s">
        <v>75</v>
      </c>
      <c r="BT57" s="123" t="s">
        <v>84</v>
      </c>
      <c r="BU57" s="123" t="s">
        <v>77</v>
      </c>
      <c r="BV57" s="123" t="s">
        <v>78</v>
      </c>
      <c r="BW57" s="123" t="s">
        <v>92</v>
      </c>
      <c r="BX57" s="123" t="s">
        <v>5</v>
      </c>
      <c r="CL57" s="123" t="s">
        <v>19</v>
      </c>
      <c r="CM57" s="123" t="s">
        <v>86</v>
      </c>
    </row>
    <row r="58" s="4" customFormat="1" ht="16.5" customHeight="1">
      <c r="A58" s="111" t="s">
        <v>80</v>
      </c>
      <c r="B58" s="63"/>
      <c r="C58" s="125"/>
      <c r="D58" s="125"/>
      <c r="E58" s="126" t="s">
        <v>93</v>
      </c>
      <c r="F58" s="126"/>
      <c r="G58" s="126"/>
      <c r="H58" s="126"/>
      <c r="I58" s="126"/>
      <c r="J58" s="125"/>
      <c r="K58" s="126" t="s">
        <v>94</v>
      </c>
      <c r="L58" s="126"/>
      <c r="M58" s="126"/>
      <c r="N58" s="126"/>
      <c r="O58" s="126"/>
      <c r="P58" s="126"/>
      <c r="Q58" s="126"/>
      <c r="R58" s="126"/>
      <c r="S58" s="126"/>
      <c r="T58" s="126"/>
      <c r="U58" s="126"/>
      <c r="V58" s="126"/>
      <c r="W58" s="126"/>
      <c r="X58" s="126"/>
      <c r="Y58" s="126"/>
      <c r="Z58" s="126"/>
      <c r="AA58" s="126"/>
      <c r="AB58" s="126"/>
      <c r="AC58" s="126"/>
      <c r="AD58" s="126"/>
      <c r="AE58" s="126"/>
      <c r="AF58" s="126"/>
      <c r="AG58" s="127">
        <f>'c1 - ZTI'!J32</f>
        <v>0</v>
      </c>
      <c r="AH58" s="125"/>
      <c r="AI58" s="125"/>
      <c r="AJ58" s="125"/>
      <c r="AK58" s="125"/>
      <c r="AL58" s="125"/>
      <c r="AM58" s="125"/>
      <c r="AN58" s="127">
        <f>SUM(AG58,AT58)</f>
        <v>0</v>
      </c>
      <c r="AO58" s="125"/>
      <c r="AP58" s="125"/>
      <c r="AQ58" s="128" t="s">
        <v>95</v>
      </c>
      <c r="AR58" s="65"/>
      <c r="AS58" s="129">
        <v>0</v>
      </c>
      <c r="AT58" s="130">
        <f>ROUND(SUM(AV58:AW58),2)</f>
        <v>0</v>
      </c>
      <c r="AU58" s="131">
        <f>'c1 - ZTI'!P94</f>
        <v>0</v>
      </c>
      <c r="AV58" s="130">
        <f>'c1 - ZTI'!J35</f>
        <v>0</v>
      </c>
      <c r="AW58" s="130">
        <f>'c1 - ZTI'!J36</f>
        <v>0</v>
      </c>
      <c r="AX58" s="130">
        <f>'c1 - ZTI'!J37</f>
        <v>0</v>
      </c>
      <c r="AY58" s="130">
        <f>'c1 - ZTI'!J38</f>
        <v>0</v>
      </c>
      <c r="AZ58" s="130">
        <f>'c1 - ZTI'!F35</f>
        <v>0</v>
      </c>
      <c r="BA58" s="130">
        <f>'c1 - ZTI'!F36</f>
        <v>0</v>
      </c>
      <c r="BB58" s="130">
        <f>'c1 - ZTI'!F37</f>
        <v>0</v>
      </c>
      <c r="BC58" s="130">
        <f>'c1 - ZTI'!F38</f>
        <v>0</v>
      </c>
      <c r="BD58" s="132">
        <f>'c1 - ZTI'!F39</f>
        <v>0</v>
      </c>
      <c r="BE58" s="4"/>
      <c r="BT58" s="133" t="s">
        <v>86</v>
      </c>
      <c r="BV58" s="133" t="s">
        <v>78</v>
      </c>
      <c r="BW58" s="133" t="s">
        <v>96</v>
      </c>
      <c r="BX58" s="133" t="s">
        <v>92</v>
      </c>
      <c r="CL58" s="133" t="s">
        <v>19</v>
      </c>
    </row>
    <row r="59" s="4" customFormat="1" ht="16.5" customHeight="1">
      <c r="A59" s="111" t="s">
        <v>80</v>
      </c>
      <c r="B59" s="63"/>
      <c r="C59" s="125"/>
      <c r="D59" s="125"/>
      <c r="E59" s="126" t="s">
        <v>97</v>
      </c>
      <c r="F59" s="126"/>
      <c r="G59" s="126"/>
      <c r="H59" s="126"/>
      <c r="I59" s="126"/>
      <c r="J59" s="125"/>
      <c r="K59" s="126" t="s">
        <v>98</v>
      </c>
      <c r="L59" s="126"/>
      <c r="M59" s="126"/>
      <c r="N59" s="126"/>
      <c r="O59" s="126"/>
      <c r="P59" s="126"/>
      <c r="Q59" s="126"/>
      <c r="R59" s="126"/>
      <c r="S59" s="126"/>
      <c r="T59" s="126"/>
      <c r="U59" s="126"/>
      <c r="V59" s="126"/>
      <c r="W59" s="126"/>
      <c r="X59" s="126"/>
      <c r="Y59" s="126"/>
      <c r="Z59" s="126"/>
      <c r="AA59" s="126"/>
      <c r="AB59" s="126"/>
      <c r="AC59" s="126"/>
      <c r="AD59" s="126"/>
      <c r="AE59" s="126"/>
      <c r="AF59" s="126"/>
      <c r="AG59" s="127">
        <f>'c2 - Elektroinstalace'!J32</f>
        <v>0</v>
      </c>
      <c r="AH59" s="125"/>
      <c r="AI59" s="125"/>
      <c r="AJ59" s="125"/>
      <c r="AK59" s="125"/>
      <c r="AL59" s="125"/>
      <c r="AM59" s="125"/>
      <c r="AN59" s="127">
        <f>SUM(AG59,AT59)</f>
        <v>0</v>
      </c>
      <c r="AO59" s="125"/>
      <c r="AP59" s="125"/>
      <c r="AQ59" s="128" t="s">
        <v>95</v>
      </c>
      <c r="AR59" s="65"/>
      <c r="AS59" s="129">
        <v>0</v>
      </c>
      <c r="AT59" s="130">
        <f>ROUND(SUM(AV59:AW59),2)</f>
        <v>0</v>
      </c>
      <c r="AU59" s="131">
        <f>'c2 - Elektroinstalace'!P92</f>
        <v>0</v>
      </c>
      <c r="AV59" s="130">
        <f>'c2 - Elektroinstalace'!J35</f>
        <v>0</v>
      </c>
      <c r="AW59" s="130">
        <f>'c2 - Elektroinstalace'!J36</f>
        <v>0</v>
      </c>
      <c r="AX59" s="130">
        <f>'c2 - Elektroinstalace'!J37</f>
        <v>0</v>
      </c>
      <c r="AY59" s="130">
        <f>'c2 - Elektroinstalace'!J38</f>
        <v>0</v>
      </c>
      <c r="AZ59" s="130">
        <f>'c2 - Elektroinstalace'!F35</f>
        <v>0</v>
      </c>
      <c r="BA59" s="130">
        <f>'c2 - Elektroinstalace'!F36</f>
        <v>0</v>
      </c>
      <c r="BB59" s="130">
        <f>'c2 - Elektroinstalace'!F37</f>
        <v>0</v>
      </c>
      <c r="BC59" s="130">
        <f>'c2 - Elektroinstalace'!F38</f>
        <v>0</v>
      </c>
      <c r="BD59" s="132">
        <f>'c2 - Elektroinstalace'!F39</f>
        <v>0</v>
      </c>
      <c r="BE59" s="4"/>
      <c r="BT59" s="133" t="s">
        <v>86</v>
      </c>
      <c r="BV59" s="133" t="s">
        <v>78</v>
      </c>
      <c r="BW59" s="133" t="s">
        <v>99</v>
      </c>
      <c r="BX59" s="133" t="s">
        <v>92</v>
      </c>
      <c r="CL59" s="133" t="s">
        <v>19</v>
      </c>
    </row>
    <row r="60" s="4" customFormat="1" ht="16.5" customHeight="1">
      <c r="A60" s="111" t="s">
        <v>80</v>
      </c>
      <c r="B60" s="63"/>
      <c r="C60" s="125"/>
      <c r="D60" s="125"/>
      <c r="E60" s="126" t="s">
        <v>100</v>
      </c>
      <c r="F60" s="126"/>
      <c r="G60" s="126"/>
      <c r="H60" s="126"/>
      <c r="I60" s="126"/>
      <c r="J60" s="125"/>
      <c r="K60" s="126" t="s">
        <v>101</v>
      </c>
      <c r="L60" s="126"/>
      <c r="M60" s="126"/>
      <c r="N60" s="126"/>
      <c r="O60" s="126"/>
      <c r="P60" s="126"/>
      <c r="Q60" s="126"/>
      <c r="R60" s="126"/>
      <c r="S60" s="126"/>
      <c r="T60" s="126"/>
      <c r="U60" s="126"/>
      <c r="V60" s="126"/>
      <c r="W60" s="126"/>
      <c r="X60" s="126"/>
      <c r="Y60" s="126"/>
      <c r="Z60" s="126"/>
      <c r="AA60" s="126"/>
      <c r="AB60" s="126"/>
      <c r="AC60" s="126"/>
      <c r="AD60" s="126"/>
      <c r="AE60" s="126"/>
      <c r="AF60" s="126"/>
      <c r="AG60" s="127">
        <f>'c3 - ÚT'!J32</f>
        <v>0</v>
      </c>
      <c r="AH60" s="125"/>
      <c r="AI60" s="125"/>
      <c r="AJ60" s="125"/>
      <c r="AK60" s="125"/>
      <c r="AL60" s="125"/>
      <c r="AM60" s="125"/>
      <c r="AN60" s="127">
        <f>SUM(AG60,AT60)</f>
        <v>0</v>
      </c>
      <c r="AO60" s="125"/>
      <c r="AP60" s="125"/>
      <c r="AQ60" s="128" t="s">
        <v>95</v>
      </c>
      <c r="AR60" s="65"/>
      <c r="AS60" s="129">
        <v>0</v>
      </c>
      <c r="AT60" s="130">
        <f>ROUND(SUM(AV60:AW60),2)</f>
        <v>0</v>
      </c>
      <c r="AU60" s="131">
        <f>'c3 - ÚT'!P90</f>
        <v>0</v>
      </c>
      <c r="AV60" s="130">
        <f>'c3 - ÚT'!J35</f>
        <v>0</v>
      </c>
      <c r="AW60" s="130">
        <f>'c3 - ÚT'!J36</f>
        <v>0</v>
      </c>
      <c r="AX60" s="130">
        <f>'c3 - ÚT'!J37</f>
        <v>0</v>
      </c>
      <c r="AY60" s="130">
        <f>'c3 - ÚT'!J38</f>
        <v>0</v>
      </c>
      <c r="AZ60" s="130">
        <f>'c3 - ÚT'!F35</f>
        <v>0</v>
      </c>
      <c r="BA60" s="130">
        <f>'c3 - ÚT'!F36</f>
        <v>0</v>
      </c>
      <c r="BB60" s="130">
        <f>'c3 - ÚT'!F37</f>
        <v>0</v>
      </c>
      <c r="BC60" s="130">
        <f>'c3 - ÚT'!F38</f>
        <v>0</v>
      </c>
      <c r="BD60" s="132">
        <f>'c3 - ÚT'!F39</f>
        <v>0</v>
      </c>
      <c r="BE60" s="4"/>
      <c r="BT60" s="133" t="s">
        <v>86</v>
      </c>
      <c r="BV60" s="133" t="s">
        <v>78</v>
      </c>
      <c r="BW60" s="133" t="s">
        <v>102</v>
      </c>
      <c r="BX60" s="133" t="s">
        <v>92</v>
      </c>
      <c r="CL60" s="133" t="s">
        <v>19</v>
      </c>
    </row>
    <row r="61" s="7" customFormat="1" ht="16.5" customHeight="1">
      <c r="A61" s="111" t="s">
        <v>80</v>
      </c>
      <c r="B61" s="112"/>
      <c r="C61" s="113"/>
      <c r="D61" s="114" t="s">
        <v>103</v>
      </c>
      <c r="E61" s="114"/>
      <c r="F61" s="114"/>
      <c r="G61" s="114"/>
      <c r="H61" s="114"/>
      <c r="I61" s="115"/>
      <c r="J61" s="114" t="s">
        <v>104</v>
      </c>
      <c r="K61" s="114"/>
      <c r="L61" s="114"/>
      <c r="M61" s="114"/>
      <c r="N61" s="114"/>
      <c r="O61" s="114"/>
      <c r="P61" s="114"/>
      <c r="Q61" s="114"/>
      <c r="R61" s="114"/>
      <c r="S61" s="114"/>
      <c r="T61" s="114"/>
      <c r="U61" s="114"/>
      <c r="V61" s="114"/>
      <c r="W61" s="114"/>
      <c r="X61" s="114"/>
      <c r="Y61" s="114"/>
      <c r="Z61" s="114"/>
      <c r="AA61" s="114"/>
      <c r="AB61" s="114"/>
      <c r="AC61" s="114"/>
      <c r="AD61" s="114"/>
      <c r="AE61" s="114"/>
      <c r="AF61" s="114"/>
      <c r="AG61" s="116">
        <f>'x - VRN'!J30</f>
        <v>0</v>
      </c>
      <c r="AH61" s="115"/>
      <c r="AI61" s="115"/>
      <c r="AJ61" s="115"/>
      <c r="AK61" s="115"/>
      <c r="AL61" s="115"/>
      <c r="AM61" s="115"/>
      <c r="AN61" s="116">
        <f>SUM(AG61,AT61)</f>
        <v>0</v>
      </c>
      <c r="AO61" s="115"/>
      <c r="AP61" s="115"/>
      <c r="AQ61" s="117" t="s">
        <v>83</v>
      </c>
      <c r="AR61" s="118"/>
      <c r="AS61" s="134">
        <v>0</v>
      </c>
      <c r="AT61" s="135">
        <f>ROUND(SUM(AV61:AW61),2)</f>
        <v>0</v>
      </c>
      <c r="AU61" s="136">
        <f>'x - VRN'!P84</f>
        <v>0</v>
      </c>
      <c r="AV61" s="135">
        <f>'x - VRN'!J33</f>
        <v>0</v>
      </c>
      <c r="AW61" s="135">
        <f>'x - VRN'!J34</f>
        <v>0</v>
      </c>
      <c r="AX61" s="135">
        <f>'x - VRN'!J35</f>
        <v>0</v>
      </c>
      <c r="AY61" s="135">
        <f>'x - VRN'!J36</f>
        <v>0</v>
      </c>
      <c r="AZ61" s="135">
        <f>'x - VRN'!F33</f>
        <v>0</v>
      </c>
      <c r="BA61" s="135">
        <f>'x - VRN'!F34</f>
        <v>0</v>
      </c>
      <c r="BB61" s="135">
        <f>'x - VRN'!F35</f>
        <v>0</v>
      </c>
      <c r="BC61" s="135">
        <f>'x - VRN'!F36</f>
        <v>0</v>
      </c>
      <c r="BD61" s="137">
        <f>'x - VRN'!F37</f>
        <v>0</v>
      </c>
      <c r="BE61" s="7"/>
      <c r="BT61" s="123" t="s">
        <v>84</v>
      </c>
      <c r="BV61" s="123" t="s">
        <v>78</v>
      </c>
      <c r="BW61" s="123" t="s">
        <v>105</v>
      </c>
      <c r="BX61" s="123" t="s">
        <v>5</v>
      </c>
      <c r="CL61" s="123" t="s">
        <v>19</v>
      </c>
      <c r="CM61" s="123" t="s">
        <v>86</v>
      </c>
    </row>
    <row r="62" s="2" customFormat="1" ht="30" customHeight="1">
      <c r="A62" s="38"/>
      <c r="B62" s="39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4"/>
      <c r="AS62" s="38"/>
      <c r="AT62" s="38"/>
      <c r="AU62" s="38"/>
      <c r="AV62" s="38"/>
      <c r="AW62" s="38"/>
      <c r="AX62" s="38"/>
      <c r="AY62" s="38"/>
      <c r="AZ62" s="38"/>
      <c r="BA62" s="38"/>
      <c r="BB62" s="38"/>
      <c r="BC62" s="38"/>
      <c r="BD62" s="38"/>
      <c r="BE62" s="38"/>
    </row>
    <row r="63" s="2" customFormat="1" ht="6.96" customHeight="1">
      <c r="A63" s="38"/>
      <c r="B63" s="59"/>
      <c r="C63" s="60"/>
      <c r="D63" s="60"/>
      <c r="E63" s="60"/>
      <c r="F63" s="60"/>
      <c r="G63" s="60"/>
      <c r="H63" s="60"/>
      <c r="I63" s="60"/>
      <c r="J63" s="60"/>
      <c r="K63" s="60"/>
      <c r="L63" s="60"/>
      <c r="M63" s="60"/>
      <c r="N63" s="60"/>
      <c r="O63" s="60"/>
      <c r="P63" s="60"/>
      <c r="Q63" s="60"/>
      <c r="R63" s="60"/>
      <c r="S63" s="60"/>
      <c r="T63" s="60"/>
      <c r="U63" s="60"/>
      <c r="V63" s="60"/>
      <c r="W63" s="60"/>
      <c r="X63" s="60"/>
      <c r="Y63" s="60"/>
      <c r="Z63" s="60"/>
      <c r="AA63" s="60"/>
      <c r="AB63" s="60"/>
      <c r="AC63" s="60"/>
      <c r="AD63" s="60"/>
      <c r="AE63" s="60"/>
      <c r="AF63" s="60"/>
      <c r="AG63" s="60"/>
      <c r="AH63" s="60"/>
      <c r="AI63" s="60"/>
      <c r="AJ63" s="60"/>
      <c r="AK63" s="60"/>
      <c r="AL63" s="60"/>
      <c r="AM63" s="60"/>
      <c r="AN63" s="60"/>
      <c r="AO63" s="60"/>
      <c r="AP63" s="60"/>
      <c r="AQ63" s="60"/>
      <c r="AR63" s="44"/>
      <c r="AS63" s="38"/>
      <c r="AT63" s="38"/>
      <c r="AU63" s="38"/>
      <c r="AV63" s="38"/>
      <c r="AW63" s="38"/>
      <c r="AX63" s="38"/>
      <c r="AY63" s="38"/>
      <c r="AZ63" s="38"/>
      <c r="BA63" s="38"/>
      <c r="BB63" s="38"/>
      <c r="BC63" s="38"/>
      <c r="BD63" s="38"/>
      <c r="BE63" s="38"/>
    </row>
  </sheetData>
  <sheetProtection sheet="1" formatColumns="0" formatRows="0" objects="1" scenarios="1" spinCount="100000" saltValue="9El+wHI+mzJI0RYLmFNRiLMoem5EHHVTUarQHcE0KwUL58JcuB7vVfIuWiGMo2ktnbG2LUMbhFYLzF3TvFZk/g==" hashValue="e6nEAH7EBu4xOM2Cpi1GUdyrNXghClZDLqUbOaxbaDn0sW2DZMSYC1dRqcanfswwLKIPdHQYa5zs09gfzFFSdg==" algorithmName="SHA-512" password="CC35"/>
  <mergeCells count="66">
    <mergeCell ref="L45:AO45"/>
    <mergeCell ref="AM47:AN47"/>
    <mergeCell ref="AM49:AP49"/>
    <mergeCell ref="AS49:AT51"/>
    <mergeCell ref="AM50:AP50"/>
    <mergeCell ref="C52:G52"/>
    <mergeCell ref="AG52:AM52"/>
    <mergeCell ref="I52:AF52"/>
    <mergeCell ref="AN52:AP52"/>
    <mergeCell ref="D55:H55"/>
    <mergeCell ref="AG55:AM55"/>
    <mergeCell ref="J55:AF55"/>
    <mergeCell ref="AN55:AP55"/>
    <mergeCell ref="J56:AF56"/>
    <mergeCell ref="D56:H56"/>
    <mergeCell ref="AG56:AM56"/>
    <mergeCell ref="AN56:AP56"/>
    <mergeCell ref="AN57:AP57"/>
    <mergeCell ref="D57:H57"/>
    <mergeCell ref="J57:AF57"/>
    <mergeCell ref="AG57:AM57"/>
    <mergeCell ref="AN58:AP58"/>
    <mergeCell ref="AG58:AM58"/>
    <mergeCell ref="E58:I58"/>
    <mergeCell ref="K58:AF58"/>
    <mergeCell ref="AN59:AP59"/>
    <mergeCell ref="AG59:AM59"/>
    <mergeCell ref="E59:I59"/>
    <mergeCell ref="K59:AF59"/>
    <mergeCell ref="AN60:AP60"/>
    <mergeCell ref="AG60:AM60"/>
    <mergeCell ref="E60:I60"/>
    <mergeCell ref="K60:AF60"/>
    <mergeCell ref="AN61:AP61"/>
    <mergeCell ref="AG61:AM61"/>
    <mergeCell ref="D61:H61"/>
    <mergeCell ref="J61:AF61"/>
    <mergeCell ref="AG54:AM54"/>
    <mergeCell ref="AN54:AP54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W31:AE31"/>
    <mergeCell ref="AK31:AO31"/>
    <mergeCell ref="AK32:AO32"/>
    <mergeCell ref="L32:P32"/>
    <mergeCell ref="W32:AE32"/>
    <mergeCell ref="AK33:AO33"/>
    <mergeCell ref="L33:P33"/>
    <mergeCell ref="W33:AE33"/>
    <mergeCell ref="AK35:AO35"/>
    <mergeCell ref="X35:AB35"/>
    <mergeCell ref="AR2:BE2"/>
  </mergeCells>
  <hyperlinks>
    <hyperlink ref="A55" location="'a - Bourací část'!C2" display="/"/>
    <hyperlink ref="A56" location="'b - Stavební část'!C2" display="/"/>
    <hyperlink ref="A58" location="'c1 - ZTI'!C2" display="/"/>
    <hyperlink ref="A59" location="'c2 - Elektroinstalace'!C2" display="/"/>
    <hyperlink ref="A60" location="'c3 - ÚT'!C2" display="/"/>
    <hyperlink ref="A61" location="'x - VRN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85</v>
      </c>
    </row>
    <row r="3" s="1" customFormat="1" ht="6.96" customHeight="1">
      <c r="B3" s="138"/>
      <c r="C3" s="139"/>
      <c r="D3" s="139"/>
      <c r="E3" s="139"/>
      <c r="F3" s="139"/>
      <c r="G3" s="139"/>
      <c r="H3" s="139"/>
      <c r="I3" s="139"/>
      <c r="J3" s="139"/>
      <c r="K3" s="139"/>
      <c r="L3" s="20"/>
      <c r="AT3" s="17" t="s">
        <v>86</v>
      </c>
    </row>
    <row r="4" s="1" customFormat="1" ht="24.96" customHeight="1">
      <c r="B4" s="20"/>
      <c r="D4" s="140" t="s">
        <v>106</v>
      </c>
      <c r="L4" s="20"/>
      <c r="M4" s="141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42" t="s">
        <v>16</v>
      </c>
      <c r="L6" s="20"/>
    </row>
    <row r="7" s="1" customFormat="1" ht="26.25" customHeight="1">
      <c r="B7" s="20"/>
      <c r="E7" s="143" t="str">
        <f>'Rekapitulace stavby'!K6</f>
        <v>Stavební úpravy sportovního zázemí s požadavkem na bezbariérové užívání</v>
      </c>
      <c r="F7" s="142"/>
      <c r="G7" s="142"/>
      <c r="H7" s="142"/>
      <c r="L7" s="20"/>
    </row>
    <row r="8" s="2" customFormat="1" ht="12" customHeight="1">
      <c r="A8" s="38"/>
      <c r="B8" s="44"/>
      <c r="C8" s="38"/>
      <c r="D8" s="142" t="s">
        <v>107</v>
      </c>
      <c r="E8" s="38"/>
      <c r="F8" s="38"/>
      <c r="G8" s="38"/>
      <c r="H8" s="38"/>
      <c r="I8" s="38"/>
      <c r="J8" s="38"/>
      <c r="K8" s="38"/>
      <c r="L8" s="144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45" t="s">
        <v>108</v>
      </c>
      <c r="F9" s="38"/>
      <c r="G9" s="38"/>
      <c r="H9" s="38"/>
      <c r="I9" s="38"/>
      <c r="J9" s="38"/>
      <c r="K9" s="38"/>
      <c r="L9" s="144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144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42" t="s">
        <v>18</v>
      </c>
      <c r="E11" s="38"/>
      <c r="F11" s="133" t="s">
        <v>19</v>
      </c>
      <c r="G11" s="38"/>
      <c r="H11" s="38"/>
      <c r="I11" s="142" t="s">
        <v>20</v>
      </c>
      <c r="J11" s="133" t="s">
        <v>19</v>
      </c>
      <c r="K11" s="38"/>
      <c r="L11" s="144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42" t="s">
        <v>21</v>
      </c>
      <c r="E12" s="38"/>
      <c r="F12" s="133" t="s">
        <v>22</v>
      </c>
      <c r="G12" s="38"/>
      <c r="H12" s="38"/>
      <c r="I12" s="142" t="s">
        <v>23</v>
      </c>
      <c r="J12" s="146" t="str">
        <f>'Rekapitulace stavby'!AN8</f>
        <v>26. 10. 2025</v>
      </c>
      <c r="K12" s="38"/>
      <c r="L12" s="144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144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42" t="s">
        <v>25</v>
      </c>
      <c r="E14" s="38"/>
      <c r="F14" s="38"/>
      <c r="G14" s="38"/>
      <c r="H14" s="38"/>
      <c r="I14" s="142" t="s">
        <v>26</v>
      </c>
      <c r="J14" s="133" t="s">
        <v>27</v>
      </c>
      <c r="K14" s="38"/>
      <c r="L14" s="144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33" t="s">
        <v>28</v>
      </c>
      <c r="F15" s="38"/>
      <c r="G15" s="38"/>
      <c r="H15" s="38"/>
      <c r="I15" s="142" t="s">
        <v>29</v>
      </c>
      <c r="J15" s="133" t="s">
        <v>30</v>
      </c>
      <c r="K15" s="38"/>
      <c r="L15" s="144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144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42" t="s">
        <v>31</v>
      </c>
      <c r="E17" s="38"/>
      <c r="F17" s="38"/>
      <c r="G17" s="38"/>
      <c r="H17" s="38"/>
      <c r="I17" s="142" t="s">
        <v>26</v>
      </c>
      <c r="J17" s="33" t="str">
        <f>'Rekapitulace stavby'!AN13</f>
        <v>Vyplň údaj</v>
      </c>
      <c r="K17" s="38"/>
      <c r="L17" s="144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33"/>
      <c r="G18" s="133"/>
      <c r="H18" s="133"/>
      <c r="I18" s="142" t="s">
        <v>29</v>
      </c>
      <c r="J18" s="33" t="str">
        <f>'Rekapitulace stavby'!AN14</f>
        <v>Vyplň údaj</v>
      </c>
      <c r="K18" s="38"/>
      <c r="L18" s="144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144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42" t="s">
        <v>33</v>
      </c>
      <c r="E20" s="38"/>
      <c r="F20" s="38"/>
      <c r="G20" s="38"/>
      <c r="H20" s="38"/>
      <c r="I20" s="142" t="s">
        <v>26</v>
      </c>
      <c r="J20" s="133" t="s">
        <v>34</v>
      </c>
      <c r="K20" s="38"/>
      <c r="L20" s="144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33" t="s">
        <v>35</v>
      </c>
      <c r="F21" s="38"/>
      <c r="G21" s="38"/>
      <c r="H21" s="38"/>
      <c r="I21" s="142" t="s">
        <v>29</v>
      </c>
      <c r="J21" s="133" t="s">
        <v>36</v>
      </c>
      <c r="K21" s="38"/>
      <c r="L21" s="144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144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42" t="s">
        <v>38</v>
      </c>
      <c r="E23" s="38"/>
      <c r="F23" s="38"/>
      <c r="G23" s="38"/>
      <c r="H23" s="38"/>
      <c r="I23" s="142" t="s">
        <v>26</v>
      </c>
      <c r="J23" s="133" t="str">
        <f>IF('Rekapitulace stavby'!AN19="","",'Rekapitulace stavby'!AN19)</f>
        <v/>
      </c>
      <c r="K23" s="38"/>
      <c r="L23" s="144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33" t="str">
        <f>IF('Rekapitulace stavby'!E20="","",'Rekapitulace stavby'!E20)</f>
        <v xml:space="preserve"> </v>
      </c>
      <c r="F24" s="38"/>
      <c r="G24" s="38"/>
      <c r="H24" s="38"/>
      <c r="I24" s="142" t="s">
        <v>29</v>
      </c>
      <c r="J24" s="133" t="str">
        <f>IF('Rekapitulace stavby'!AN20="","",'Rekapitulace stavby'!AN20)</f>
        <v/>
      </c>
      <c r="K24" s="38"/>
      <c r="L24" s="144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144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42" t="s">
        <v>40</v>
      </c>
      <c r="E26" s="38"/>
      <c r="F26" s="38"/>
      <c r="G26" s="38"/>
      <c r="H26" s="38"/>
      <c r="I26" s="38"/>
      <c r="J26" s="38"/>
      <c r="K26" s="38"/>
      <c r="L26" s="144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71.25" customHeight="1">
      <c r="A27" s="147"/>
      <c r="B27" s="148"/>
      <c r="C27" s="147"/>
      <c r="D27" s="147"/>
      <c r="E27" s="149" t="s">
        <v>41</v>
      </c>
      <c r="F27" s="149"/>
      <c r="G27" s="149"/>
      <c r="H27" s="149"/>
      <c r="I27" s="147"/>
      <c r="J27" s="147"/>
      <c r="K27" s="147"/>
      <c r="L27" s="150"/>
      <c r="S27" s="147"/>
      <c r="T27" s="147"/>
      <c r="U27" s="147"/>
      <c r="V27" s="147"/>
      <c r="W27" s="147"/>
      <c r="X27" s="147"/>
      <c r="Y27" s="147"/>
      <c r="Z27" s="147"/>
      <c r="AA27" s="147"/>
      <c r="AB27" s="147"/>
      <c r="AC27" s="147"/>
      <c r="AD27" s="147"/>
      <c r="AE27" s="147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144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51"/>
      <c r="E29" s="151"/>
      <c r="F29" s="151"/>
      <c r="G29" s="151"/>
      <c r="H29" s="151"/>
      <c r="I29" s="151"/>
      <c r="J29" s="151"/>
      <c r="K29" s="151"/>
      <c r="L29" s="144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52" t="s">
        <v>42</v>
      </c>
      <c r="E30" s="38"/>
      <c r="F30" s="38"/>
      <c r="G30" s="38"/>
      <c r="H30" s="38"/>
      <c r="I30" s="38"/>
      <c r="J30" s="153">
        <f>ROUND(J89, 2)</f>
        <v>0</v>
      </c>
      <c r="K30" s="38"/>
      <c r="L30" s="144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51"/>
      <c r="E31" s="151"/>
      <c r="F31" s="151"/>
      <c r="G31" s="151"/>
      <c r="H31" s="151"/>
      <c r="I31" s="151"/>
      <c r="J31" s="151"/>
      <c r="K31" s="151"/>
      <c r="L31" s="144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54" t="s">
        <v>44</v>
      </c>
      <c r="G32" s="38"/>
      <c r="H32" s="38"/>
      <c r="I32" s="154" t="s">
        <v>43</v>
      </c>
      <c r="J32" s="154" t="s">
        <v>45</v>
      </c>
      <c r="K32" s="38"/>
      <c r="L32" s="144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55" t="s">
        <v>46</v>
      </c>
      <c r="E33" s="142" t="s">
        <v>47</v>
      </c>
      <c r="F33" s="156">
        <f>ROUND((SUM(BE89:BE189)),  2)</f>
        <v>0</v>
      </c>
      <c r="G33" s="38"/>
      <c r="H33" s="38"/>
      <c r="I33" s="157">
        <v>0.20999999999999999</v>
      </c>
      <c r="J33" s="156">
        <f>ROUND(((SUM(BE89:BE189))*I33),  2)</f>
        <v>0</v>
      </c>
      <c r="K33" s="38"/>
      <c r="L33" s="144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42" t="s">
        <v>48</v>
      </c>
      <c r="F34" s="156">
        <f>ROUND((SUM(BF89:BF189)),  2)</f>
        <v>0</v>
      </c>
      <c r="G34" s="38"/>
      <c r="H34" s="38"/>
      <c r="I34" s="157">
        <v>0.12</v>
      </c>
      <c r="J34" s="156">
        <f>ROUND(((SUM(BF89:BF189))*I34),  2)</f>
        <v>0</v>
      </c>
      <c r="K34" s="38"/>
      <c r="L34" s="144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42" t="s">
        <v>49</v>
      </c>
      <c r="F35" s="156">
        <f>ROUND((SUM(BG89:BG189)),  2)</f>
        <v>0</v>
      </c>
      <c r="G35" s="38"/>
      <c r="H35" s="38"/>
      <c r="I35" s="157">
        <v>0.20999999999999999</v>
      </c>
      <c r="J35" s="156">
        <f>0</f>
        <v>0</v>
      </c>
      <c r="K35" s="38"/>
      <c r="L35" s="144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42" t="s">
        <v>50</v>
      </c>
      <c r="F36" s="156">
        <f>ROUND((SUM(BH89:BH189)),  2)</f>
        <v>0</v>
      </c>
      <c r="G36" s="38"/>
      <c r="H36" s="38"/>
      <c r="I36" s="157">
        <v>0.12</v>
      </c>
      <c r="J36" s="156">
        <f>0</f>
        <v>0</v>
      </c>
      <c r="K36" s="38"/>
      <c r="L36" s="144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42" t="s">
        <v>51</v>
      </c>
      <c r="F37" s="156">
        <f>ROUND((SUM(BI89:BI189)),  2)</f>
        <v>0</v>
      </c>
      <c r="G37" s="38"/>
      <c r="H37" s="38"/>
      <c r="I37" s="157">
        <v>0</v>
      </c>
      <c r="J37" s="156">
        <f>0</f>
        <v>0</v>
      </c>
      <c r="K37" s="38"/>
      <c r="L37" s="144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144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58"/>
      <c r="D39" s="159" t="s">
        <v>52</v>
      </c>
      <c r="E39" s="160"/>
      <c r="F39" s="160"/>
      <c r="G39" s="161" t="s">
        <v>53</v>
      </c>
      <c r="H39" s="162" t="s">
        <v>54</v>
      </c>
      <c r="I39" s="160"/>
      <c r="J39" s="163">
        <f>SUM(J30:J37)</f>
        <v>0</v>
      </c>
      <c r="K39" s="164"/>
      <c r="L39" s="144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165"/>
      <c r="C40" s="166"/>
      <c r="D40" s="166"/>
      <c r="E40" s="166"/>
      <c r="F40" s="166"/>
      <c r="G40" s="166"/>
      <c r="H40" s="166"/>
      <c r="I40" s="166"/>
      <c r="J40" s="166"/>
      <c r="K40" s="166"/>
      <c r="L40" s="144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4" hidden="1" s="2" customFormat="1" ht="6.96" customHeight="1">
      <c r="A44" s="38"/>
      <c r="B44" s="167"/>
      <c r="C44" s="168"/>
      <c r="D44" s="168"/>
      <c r="E44" s="168"/>
      <c r="F44" s="168"/>
      <c r="G44" s="168"/>
      <c r="H44" s="168"/>
      <c r="I44" s="168"/>
      <c r="J44" s="168"/>
      <c r="K44" s="168"/>
      <c r="L44" s="144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</row>
    <row r="45" hidden="1" s="2" customFormat="1" ht="24.96" customHeight="1">
      <c r="A45" s="38"/>
      <c r="B45" s="39"/>
      <c r="C45" s="23" t="s">
        <v>109</v>
      </c>
      <c r="D45" s="40"/>
      <c r="E45" s="40"/>
      <c r="F45" s="40"/>
      <c r="G45" s="40"/>
      <c r="H45" s="40"/>
      <c r="I45" s="40"/>
      <c r="J45" s="40"/>
      <c r="K45" s="40"/>
      <c r="L45" s="144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</row>
    <row r="46" hidden="1" s="2" customFormat="1" ht="6.96" customHeight="1">
      <c r="A46" s="38"/>
      <c r="B46" s="39"/>
      <c r="C46" s="40"/>
      <c r="D46" s="40"/>
      <c r="E46" s="40"/>
      <c r="F46" s="40"/>
      <c r="G46" s="40"/>
      <c r="H46" s="40"/>
      <c r="I46" s="40"/>
      <c r="J46" s="40"/>
      <c r="K46" s="40"/>
      <c r="L46" s="144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</row>
    <row r="47" hidden="1" s="2" customFormat="1" ht="12" customHeight="1">
      <c r="A47" s="38"/>
      <c r="B47" s="39"/>
      <c r="C47" s="32" t="s">
        <v>16</v>
      </c>
      <c r="D47" s="40"/>
      <c r="E47" s="40"/>
      <c r="F47" s="40"/>
      <c r="G47" s="40"/>
      <c r="H47" s="40"/>
      <c r="I47" s="40"/>
      <c r="J47" s="40"/>
      <c r="K47" s="40"/>
      <c r="L47" s="144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</row>
    <row r="48" hidden="1" s="2" customFormat="1" ht="26.25" customHeight="1">
      <c r="A48" s="38"/>
      <c r="B48" s="39"/>
      <c r="C48" s="40"/>
      <c r="D48" s="40"/>
      <c r="E48" s="169" t="str">
        <f>E7</f>
        <v>Stavební úpravy sportovního zázemí s požadavkem na bezbariérové užívání</v>
      </c>
      <c r="F48" s="32"/>
      <c r="G48" s="32"/>
      <c r="H48" s="32"/>
      <c r="I48" s="40"/>
      <c r="J48" s="40"/>
      <c r="K48" s="40"/>
      <c r="L48" s="144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</row>
    <row r="49" hidden="1" s="2" customFormat="1" ht="12" customHeight="1">
      <c r="A49" s="38"/>
      <c r="B49" s="39"/>
      <c r="C49" s="32" t="s">
        <v>107</v>
      </c>
      <c r="D49" s="40"/>
      <c r="E49" s="40"/>
      <c r="F49" s="40"/>
      <c r="G49" s="40"/>
      <c r="H49" s="40"/>
      <c r="I49" s="40"/>
      <c r="J49" s="40"/>
      <c r="K49" s="40"/>
      <c r="L49" s="144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</row>
    <row r="50" hidden="1" s="2" customFormat="1" ht="16.5" customHeight="1">
      <c r="A50" s="38"/>
      <c r="B50" s="39"/>
      <c r="C50" s="40"/>
      <c r="D50" s="40"/>
      <c r="E50" s="69" t="str">
        <f>E9</f>
        <v>a - Bourací část</v>
      </c>
      <c r="F50" s="40"/>
      <c r="G50" s="40"/>
      <c r="H50" s="40"/>
      <c r="I50" s="40"/>
      <c r="J50" s="40"/>
      <c r="K50" s="40"/>
      <c r="L50" s="144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</row>
    <row r="51" hidden="1" s="2" customFormat="1" ht="6.96" customHeight="1">
      <c r="A51" s="38"/>
      <c r="B51" s="39"/>
      <c r="C51" s="40"/>
      <c r="D51" s="40"/>
      <c r="E51" s="40"/>
      <c r="F51" s="40"/>
      <c r="G51" s="40"/>
      <c r="H51" s="40"/>
      <c r="I51" s="40"/>
      <c r="J51" s="40"/>
      <c r="K51" s="40"/>
      <c r="L51" s="144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</row>
    <row r="52" hidden="1" s="2" customFormat="1" ht="12" customHeight="1">
      <c r="A52" s="38"/>
      <c r="B52" s="39"/>
      <c r="C52" s="32" t="s">
        <v>21</v>
      </c>
      <c r="D52" s="40"/>
      <c r="E52" s="40"/>
      <c r="F52" s="27" t="str">
        <f>F12</f>
        <v>st.č.1172, Mariánské Lázně</v>
      </c>
      <c r="G52" s="40"/>
      <c r="H52" s="40"/>
      <c r="I52" s="32" t="s">
        <v>23</v>
      </c>
      <c r="J52" s="72" t="str">
        <f>IF(J12="","",J12)</f>
        <v>26. 10. 2025</v>
      </c>
      <c r="K52" s="40"/>
      <c r="L52" s="144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</row>
    <row r="53" hidden="1" s="2" customFormat="1" ht="6.96" customHeight="1">
      <c r="A53" s="38"/>
      <c r="B53" s="39"/>
      <c r="C53" s="40"/>
      <c r="D53" s="40"/>
      <c r="E53" s="40"/>
      <c r="F53" s="40"/>
      <c r="G53" s="40"/>
      <c r="H53" s="40"/>
      <c r="I53" s="40"/>
      <c r="J53" s="40"/>
      <c r="K53" s="40"/>
      <c r="L53" s="144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</row>
    <row r="54" hidden="1" s="2" customFormat="1" ht="15.15" customHeight="1">
      <c r="A54" s="38"/>
      <c r="B54" s="39"/>
      <c r="C54" s="32" t="s">
        <v>25</v>
      </c>
      <c r="D54" s="40"/>
      <c r="E54" s="40"/>
      <c r="F54" s="27" t="str">
        <f>E15</f>
        <v>Město Mariánské Lázně</v>
      </c>
      <c r="G54" s="40"/>
      <c r="H54" s="40"/>
      <c r="I54" s="32" t="s">
        <v>33</v>
      </c>
      <c r="J54" s="36" t="str">
        <f>E21</f>
        <v>RealizaceDomů s.r.o.</v>
      </c>
      <c r="K54" s="40"/>
      <c r="L54" s="144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</row>
    <row r="55" hidden="1" s="2" customFormat="1" ht="15.15" customHeight="1">
      <c r="A55" s="38"/>
      <c r="B55" s="39"/>
      <c r="C55" s="32" t="s">
        <v>31</v>
      </c>
      <c r="D55" s="40"/>
      <c r="E55" s="40"/>
      <c r="F55" s="27" t="str">
        <f>IF(E18="","",E18)</f>
        <v>Vyplň údaj</v>
      </c>
      <c r="G55" s="40"/>
      <c r="H55" s="40"/>
      <c r="I55" s="32" t="s">
        <v>38</v>
      </c>
      <c r="J55" s="36" t="str">
        <f>E24</f>
        <v xml:space="preserve"> </v>
      </c>
      <c r="K55" s="40"/>
      <c r="L55" s="144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</row>
    <row r="56" hidden="1" s="2" customFormat="1" ht="10.32" customHeight="1">
      <c r="A56" s="38"/>
      <c r="B56" s="39"/>
      <c r="C56" s="40"/>
      <c r="D56" s="40"/>
      <c r="E56" s="40"/>
      <c r="F56" s="40"/>
      <c r="G56" s="40"/>
      <c r="H56" s="40"/>
      <c r="I56" s="40"/>
      <c r="J56" s="40"/>
      <c r="K56" s="40"/>
      <c r="L56" s="144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</row>
    <row r="57" hidden="1" s="2" customFormat="1" ht="29.28" customHeight="1">
      <c r="A57" s="38"/>
      <c r="B57" s="39"/>
      <c r="C57" s="170" t="s">
        <v>110</v>
      </c>
      <c r="D57" s="171"/>
      <c r="E57" s="171"/>
      <c r="F57" s="171"/>
      <c r="G57" s="171"/>
      <c r="H57" s="171"/>
      <c r="I57" s="171"/>
      <c r="J57" s="172" t="s">
        <v>111</v>
      </c>
      <c r="K57" s="171"/>
      <c r="L57" s="144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</row>
    <row r="58" hidden="1" s="2" customFormat="1" ht="10.32" customHeight="1">
      <c r="A58" s="38"/>
      <c r="B58" s="39"/>
      <c r="C58" s="40"/>
      <c r="D58" s="40"/>
      <c r="E58" s="40"/>
      <c r="F58" s="40"/>
      <c r="G58" s="40"/>
      <c r="H58" s="40"/>
      <c r="I58" s="40"/>
      <c r="J58" s="40"/>
      <c r="K58" s="40"/>
      <c r="L58" s="144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</row>
    <row r="59" hidden="1" s="2" customFormat="1" ht="22.8" customHeight="1">
      <c r="A59" s="38"/>
      <c r="B59" s="39"/>
      <c r="C59" s="173" t="s">
        <v>74</v>
      </c>
      <c r="D59" s="40"/>
      <c r="E59" s="40"/>
      <c r="F59" s="40"/>
      <c r="G59" s="40"/>
      <c r="H59" s="40"/>
      <c r="I59" s="40"/>
      <c r="J59" s="102">
        <f>J89</f>
        <v>0</v>
      </c>
      <c r="K59" s="40"/>
      <c r="L59" s="144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U59" s="17" t="s">
        <v>112</v>
      </c>
    </row>
    <row r="60" hidden="1" s="9" customFormat="1" ht="24.96" customHeight="1">
      <c r="A60" s="9"/>
      <c r="B60" s="174"/>
      <c r="C60" s="175"/>
      <c r="D60" s="176" t="s">
        <v>113</v>
      </c>
      <c r="E60" s="177"/>
      <c r="F60" s="177"/>
      <c r="G60" s="177"/>
      <c r="H60" s="177"/>
      <c r="I60" s="177"/>
      <c r="J60" s="178">
        <f>J90</f>
        <v>0</v>
      </c>
      <c r="K60" s="175"/>
      <c r="L60" s="17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hidden="1" s="10" customFormat="1" ht="19.92" customHeight="1">
      <c r="A61" s="10"/>
      <c r="B61" s="180"/>
      <c r="C61" s="125"/>
      <c r="D61" s="181" t="s">
        <v>114</v>
      </c>
      <c r="E61" s="182"/>
      <c r="F61" s="182"/>
      <c r="G61" s="182"/>
      <c r="H61" s="182"/>
      <c r="I61" s="182"/>
      <c r="J61" s="183">
        <f>J91</f>
        <v>0</v>
      </c>
      <c r="K61" s="125"/>
      <c r="L61" s="184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hidden="1" s="10" customFormat="1" ht="19.92" customHeight="1">
      <c r="A62" s="10"/>
      <c r="B62" s="180"/>
      <c r="C62" s="125"/>
      <c r="D62" s="181" t="s">
        <v>115</v>
      </c>
      <c r="E62" s="182"/>
      <c r="F62" s="182"/>
      <c r="G62" s="182"/>
      <c r="H62" s="182"/>
      <c r="I62" s="182"/>
      <c r="J62" s="183">
        <f>J98</f>
        <v>0</v>
      </c>
      <c r="K62" s="125"/>
      <c r="L62" s="184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hidden="1" s="10" customFormat="1" ht="19.92" customHeight="1">
      <c r="A63" s="10"/>
      <c r="B63" s="180"/>
      <c r="C63" s="125"/>
      <c r="D63" s="181" t="s">
        <v>116</v>
      </c>
      <c r="E63" s="182"/>
      <c r="F63" s="182"/>
      <c r="G63" s="182"/>
      <c r="H63" s="182"/>
      <c r="I63" s="182"/>
      <c r="J63" s="183">
        <f>J126</f>
        <v>0</v>
      </c>
      <c r="K63" s="125"/>
      <c r="L63" s="184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hidden="1" s="9" customFormat="1" ht="24.96" customHeight="1">
      <c r="A64" s="9"/>
      <c r="B64" s="174"/>
      <c r="C64" s="175"/>
      <c r="D64" s="176" t="s">
        <v>117</v>
      </c>
      <c r="E64" s="177"/>
      <c r="F64" s="177"/>
      <c r="G64" s="177"/>
      <c r="H64" s="177"/>
      <c r="I64" s="177"/>
      <c r="J64" s="178">
        <f>J148</f>
        <v>0</v>
      </c>
      <c r="K64" s="175"/>
      <c r="L64" s="17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hidden="1" s="10" customFormat="1" ht="19.92" customHeight="1">
      <c r="A65" s="10"/>
      <c r="B65" s="180"/>
      <c r="C65" s="125"/>
      <c r="D65" s="181" t="s">
        <v>118</v>
      </c>
      <c r="E65" s="182"/>
      <c r="F65" s="182"/>
      <c r="G65" s="182"/>
      <c r="H65" s="182"/>
      <c r="I65" s="182"/>
      <c r="J65" s="183">
        <f>J149</f>
        <v>0</v>
      </c>
      <c r="K65" s="125"/>
      <c r="L65" s="184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hidden="1" s="10" customFormat="1" ht="19.92" customHeight="1">
      <c r="A66" s="10"/>
      <c r="B66" s="180"/>
      <c r="C66" s="125"/>
      <c r="D66" s="181" t="s">
        <v>119</v>
      </c>
      <c r="E66" s="182"/>
      <c r="F66" s="182"/>
      <c r="G66" s="182"/>
      <c r="H66" s="182"/>
      <c r="I66" s="182"/>
      <c r="J66" s="183">
        <f>J154</f>
        <v>0</v>
      </c>
      <c r="K66" s="125"/>
      <c r="L66" s="184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hidden="1" s="10" customFormat="1" ht="19.92" customHeight="1">
      <c r="A67" s="10"/>
      <c r="B67" s="180"/>
      <c r="C67" s="125"/>
      <c r="D67" s="181" t="s">
        <v>120</v>
      </c>
      <c r="E67" s="182"/>
      <c r="F67" s="182"/>
      <c r="G67" s="182"/>
      <c r="H67" s="182"/>
      <c r="I67" s="182"/>
      <c r="J67" s="183">
        <f>J172</f>
        <v>0</v>
      </c>
      <c r="K67" s="125"/>
      <c r="L67" s="184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hidden="1" s="10" customFormat="1" ht="19.92" customHeight="1">
      <c r="A68" s="10"/>
      <c r="B68" s="180"/>
      <c r="C68" s="125"/>
      <c r="D68" s="181" t="s">
        <v>121</v>
      </c>
      <c r="E68" s="182"/>
      <c r="F68" s="182"/>
      <c r="G68" s="182"/>
      <c r="H68" s="182"/>
      <c r="I68" s="182"/>
      <c r="J68" s="183">
        <f>J182</f>
        <v>0</v>
      </c>
      <c r="K68" s="125"/>
      <c r="L68" s="184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hidden="1" s="10" customFormat="1" ht="19.92" customHeight="1">
      <c r="A69" s="10"/>
      <c r="B69" s="180"/>
      <c r="C69" s="125"/>
      <c r="D69" s="181" t="s">
        <v>122</v>
      </c>
      <c r="E69" s="182"/>
      <c r="F69" s="182"/>
      <c r="G69" s="182"/>
      <c r="H69" s="182"/>
      <c r="I69" s="182"/>
      <c r="J69" s="183">
        <f>J186</f>
        <v>0</v>
      </c>
      <c r="K69" s="125"/>
      <c r="L69" s="184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hidden="1" s="2" customFormat="1" ht="21.84" customHeight="1">
      <c r="A70" s="38"/>
      <c r="B70" s="39"/>
      <c r="C70" s="40"/>
      <c r="D70" s="40"/>
      <c r="E70" s="40"/>
      <c r="F70" s="40"/>
      <c r="G70" s="40"/>
      <c r="H70" s="40"/>
      <c r="I70" s="40"/>
      <c r="J70" s="40"/>
      <c r="K70" s="40"/>
      <c r="L70" s="144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</row>
    <row r="71" hidden="1" s="2" customFormat="1" ht="6.96" customHeight="1">
      <c r="A71" s="38"/>
      <c r="B71" s="59"/>
      <c r="C71" s="60"/>
      <c r="D71" s="60"/>
      <c r="E71" s="60"/>
      <c r="F71" s="60"/>
      <c r="G71" s="60"/>
      <c r="H71" s="60"/>
      <c r="I71" s="60"/>
      <c r="J71" s="60"/>
      <c r="K71" s="60"/>
      <c r="L71" s="144"/>
      <c r="S71" s="38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8"/>
    </row>
    <row r="72" hidden="1"/>
    <row r="73" hidden="1"/>
    <row r="74" hidden="1"/>
    <row r="75" s="2" customFormat="1" ht="6.96" customHeight="1">
      <c r="A75" s="38"/>
      <c r="B75" s="61"/>
      <c r="C75" s="62"/>
      <c r="D75" s="62"/>
      <c r="E75" s="62"/>
      <c r="F75" s="62"/>
      <c r="G75" s="62"/>
      <c r="H75" s="62"/>
      <c r="I75" s="62"/>
      <c r="J75" s="62"/>
      <c r="K75" s="62"/>
      <c r="L75" s="144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</row>
    <row r="76" s="2" customFormat="1" ht="24.96" customHeight="1">
      <c r="A76" s="38"/>
      <c r="B76" s="39"/>
      <c r="C76" s="23" t="s">
        <v>123</v>
      </c>
      <c r="D76" s="40"/>
      <c r="E76" s="40"/>
      <c r="F76" s="40"/>
      <c r="G76" s="40"/>
      <c r="H76" s="40"/>
      <c r="I76" s="40"/>
      <c r="J76" s="40"/>
      <c r="K76" s="40"/>
      <c r="L76" s="144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6.96" customHeight="1">
      <c r="A77" s="38"/>
      <c r="B77" s="39"/>
      <c r="C77" s="40"/>
      <c r="D77" s="40"/>
      <c r="E77" s="40"/>
      <c r="F77" s="40"/>
      <c r="G77" s="40"/>
      <c r="H77" s="40"/>
      <c r="I77" s="40"/>
      <c r="J77" s="40"/>
      <c r="K77" s="40"/>
      <c r="L77" s="144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78" s="2" customFormat="1" ht="12" customHeight="1">
      <c r="A78" s="38"/>
      <c r="B78" s="39"/>
      <c r="C78" s="32" t="s">
        <v>16</v>
      </c>
      <c r="D78" s="40"/>
      <c r="E78" s="40"/>
      <c r="F78" s="40"/>
      <c r="G78" s="40"/>
      <c r="H78" s="40"/>
      <c r="I78" s="40"/>
      <c r="J78" s="40"/>
      <c r="K78" s="40"/>
      <c r="L78" s="144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</row>
    <row r="79" s="2" customFormat="1" ht="26.25" customHeight="1">
      <c r="A79" s="38"/>
      <c r="B79" s="39"/>
      <c r="C79" s="40"/>
      <c r="D79" s="40"/>
      <c r="E79" s="169" t="str">
        <f>E7</f>
        <v>Stavební úpravy sportovního zázemí s požadavkem na bezbariérové užívání</v>
      </c>
      <c r="F79" s="32"/>
      <c r="G79" s="32"/>
      <c r="H79" s="32"/>
      <c r="I79" s="40"/>
      <c r="J79" s="40"/>
      <c r="K79" s="40"/>
      <c r="L79" s="144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</row>
    <row r="80" s="2" customFormat="1" ht="12" customHeight="1">
      <c r="A80" s="38"/>
      <c r="B80" s="39"/>
      <c r="C80" s="32" t="s">
        <v>107</v>
      </c>
      <c r="D80" s="40"/>
      <c r="E80" s="40"/>
      <c r="F80" s="40"/>
      <c r="G80" s="40"/>
      <c r="H80" s="40"/>
      <c r="I80" s="40"/>
      <c r="J80" s="40"/>
      <c r="K80" s="40"/>
      <c r="L80" s="144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</row>
    <row r="81" s="2" customFormat="1" ht="16.5" customHeight="1">
      <c r="A81" s="38"/>
      <c r="B81" s="39"/>
      <c r="C81" s="40"/>
      <c r="D81" s="40"/>
      <c r="E81" s="69" t="str">
        <f>E9</f>
        <v>a - Bourací část</v>
      </c>
      <c r="F81" s="40"/>
      <c r="G81" s="40"/>
      <c r="H81" s="40"/>
      <c r="I81" s="40"/>
      <c r="J81" s="40"/>
      <c r="K81" s="40"/>
      <c r="L81" s="144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6.96" customHeight="1">
      <c r="A82" s="38"/>
      <c r="B82" s="39"/>
      <c r="C82" s="40"/>
      <c r="D82" s="40"/>
      <c r="E82" s="40"/>
      <c r="F82" s="40"/>
      <c r="G82" s="40"/>
      <c r="H82" s="40"/>
      <c r="I82" s="40"/>
      <c r="J82" s="40"/>
      <c r="K82" s="40"/>
      <c r="L82" s="144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12" customHeight="1">
      <c r="A83" s="38"/>
      <c r="B83" s="39"/>
      <c r="C83" s="32" t="s">
        <v>21</v>
      </c>
      <c r="D83" s="40"/>
      <c r="E83" s="40"/>
      <c r="F83" s="27" t="str">
        <f>F12</f>
        <v>st.č.1172, Mariánské Lázně</v>
      </c>
      <c r="G83" s="40"/>
      <c r="H83" s="40"/>
      <c r="I83" s="32" t="s">
        <v>23</v>
      </c>
      <c r="J83" s="72" t="str">
        <f>IF(J12="","",J12)</f>
        <v>26. 10. 2025</v>
      </c>
      <c r="K83" s="40"/>
      <c r="L83" s="144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6.96" customHeight="1">
      <c r="A84" s="38"/>
      <c r="B84" s="39"/>
      <c r="C84" s="40"/>
      <c r="D84" s="40"/>
      <c r="E84" s="40"/>
      <c r="F84" s="40"/>
      <c r="G84" s="40"/>
      <c r="H84" s="40"/>
      <c r="I84" s="40"/>
      <c r="J84" s="40"/>
      <c r="K84" s="40"/>
      <c r="L84" s="144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5.15" customHeight="1">
      <c r="A85" s="38"/>
      <c r="B85" s="39"/>
      <c r="C85" s="32" t="s">
        <v>25</v>
      </c>
      <c r="D85" s="40"/>
      <c r="E85" s="40"/>
      <c r="F85" s="27" t="str">
        <f>E15</f>
        <v>Město Mariánské Lázně</v>
      </c>
      <c r="G85" s="40"/>
      <c r="H85" s="40"/>
      <c r="I85" s="32" t="s">
        <v>33</v>
      </c>
      <c r="J85" s="36" t="str">
        <f>E21</f>
        <v>RealizaceDomů s.r.o.</v>
      </c>
      <c r="K85" s="40"/>
      <c r="L85" s="144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5.15" customHeight="1">
      <c r="A86" s="38"/>
      <c r="B86" s="39"/>
      <c r="C86" s="32" t="s">
        <v>31</v>
      </c>
      <c r="D86" s="40"/>
      <c r="E86" s="40"/>
      <c r="F86" s="27" t="str">
        <f>IF(E18="","",E18)</f>
        <v>Vyplň údaj</v>
      </c>
      <c r="G86" s="40"/>
      <c r="H86" s="40"/>
      <c r="I86" s="32" t="s">
        <v>38</v>
      </c>
      <c r="J86" s="36" t="str">
        <f>E24</f>
        <v xml:space="preserve"> </v>
      </c>
      <c r="K86" s="40"/>
      <c r="L86" s="144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0.32" customHeight="1">
      <c r="A87" s="38"/>
      <c r="B87" s="39"/>
      <c r="C87" s="40"/>
      <c r="D87" s="40"/>
      <c r="E87" s="40"/>
      <c r="F87" s="40"/>
      <c r="G87" s="40"/>
      <c r="H87" s="40"/>
      <c r="I87" s="40"/>
      <c r="J87" s="40"/>
      <c r="K87" s="40"/>
      <c r="L87" s="144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11" customFormat="1" ht="29.28" customHeight="1">
      <c r="A88" s="185"/>
      <c r="B88" s="186"/>
      <c r="C88" s="187" t="s">
        <v>124</v>
      </c>
      <c r="D88" s="188" t="s">
        <v>61</v>
      </c>
      <c r="E88" s="188" t="s">
        <v>57</v>
      </c>
      <c r="F88" s="188" t="s">
        <v>58</v>
      </c>
      <c r="G88" s="188" t="s">
        <v>125</v>
      </c>
      <c r="H88" s="188" t="s">
        <v>126</v>
      </c>
      <c r="I88" s="188" t="s">
        <v>127</v>
      </c>
      <c r="J88" s="188" t="s">
        <v>111</v>
      </c>
      <c r="K88" s="189" t="s">
        <v>128</v>
      </c>
      <c r="L88" s="190"/>
      <c r="M88" s="92" t="s">
        <v>19</v>
      </c>
      <c r="N88" s="93" t="s">
        <v>46</v>
      </c>
      <c r="O88" s="93" t="s">
        <v>129</v>
      </c>
      <c r="P88" s="93" t="s">
        <v>130</v>
      </c>
      <c r="Q88" s="93" t="s">
        <v>131</v>
      </c>
      <c r="R88" s="93" t="s">
        <v>132</v>
      </c>
      <c r="S88" s="93" t="s">
        <v>133</v>
      </c>
      <c r="T88" s="94" t="s">
        <v>134</v>
      </c>
      <c r="U88" s="185"/>
      <c r="V88" s="185"/>
      <c r="W88" s="185"/>
      <c r="X88" s="185"/>
      <c r="Y88" s="185"/>
      <c r="Z88" s="185"/>
      <c r="AA88" s="185"/>
      <c r="AB88" s="185"/>
      <c r="AC88" s="185"/>
      <c r="AD88" s="185"/>
      <c r="AE88" s="185"/>
    </row>
    <row r="89" s="2" customFormat="1" ht="22.8" customHeight="1">
      <c r="A89" s="38"/>
      <c r="B89" s="39"/>
      <c r="C89" s="99" t="s">
        <v>135</v>
      </c>
      <c r="D89" s="40"/>
      <c r="E89" s="40"/>
      <c r="F89" s="40"/>
      <c r="G89" s="40"/>
      <c r="H89" s="40"/>
      <c r="I89" s="40"/>
      <c r="J89" s="191">
        <f>BK89</f>
        <v>0</v>
      </c>
      <c r="K89" s="40"/>
      <c r="L89" s="44"/>
      <c r="M89" s="95"/>
      <c r="N89" s="192"/>
      <c r="O89" s="96"/>
      <c r="P89" s="193">
        <f>P90+P148</f>
        <v>0</v>
      </c>
      <c r="Q89" s="96"/>
      <c r="R89" s="193">
        <f>R90+R148</f>
        <v>0.62066900000000003</v>
      </c>
      <c r="S89" s="96"/>
      <c r="T89" s="194">
        <f>T90+T148</f>
        <v>46.509325490000002</v>
      </c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T89" s="17" t="s">
        <v>75</v>
      </c>
      <c r="AU89" s="17" t="s">
        <v>112</v>
      </c>
      <c r="BK89" s="195">
        <f>BK90+BK148</f>
        <v>0</v>
      </c>
    </row>
    <row r="90" s="12" customFormat="1" ht="25.92" customHeight="1">
      <c r="A90" s="12"/>
      <c r="B90" s="196"/>
      <c r="C90" s="197"/>
      <c r="D90" s="198" t="s">
        <v>75</v>
      </c>
      <c r="E90" s="199" t="s">
        <v>136</v>
      </c>
      <c r="F90" s="199" t="s">
        <v>137</v>
      </c>
      <c r="G90" s="197"/>
      <c r="H90" s="197"/>
      <c r="I90" s="200"/>
      <c r="J90" s="201">
        <f>BK90</f>
        <v>0</v>
      </c>
      <c r="K90" s="197"/>
      <c r="L90" s="202"/>
      <c r="M90" s="203"/>
      <c r="N90" s="204"/>
      <c r="O90" s="204"/>
      <c r="P90" s="205">
        <f>P91+P98+P126</f>
        <v>0</v>
      </c>
      <c r="Q90" s="204"/>
      <c r="R90" s="205">
        <f>R91+R98+R126</f>
        <v>0</v>
      </c>
      <c r="S90" s="204"/>
      <c r="T90" s="206">
        <f>T91+T98+T126</f>
        <v>35.351596000000001</v>
      </c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R90" s="207" t="s">
        <v>84</v>
      </c>
      <c r="AT90" s="208" t="s">
        <v>75</v>
      </c>
      <c r="AU90" s="208" t="s">
        <v>76</v>
      </c>
      <c r="AY90" s="207" t="s">
        <v>138</v>
      </c>
      <c r="BK90" s="209">
        <f>BK91+BK98+BK126</f>
        <v>0</v>
      </c>
    </row>
    <row r="91" s="12" customFormat="1" ht="22.8" customHeight="1">
      <c r="A91" s="12"/>
      <c r="B91" s="196"/>
      <c r="C91" s="197"/>
      <c r="D91" s="198" t="s">
        <v>75</v>
      </c>
      <c r="E91" s="210" t="s">
        <v>84</v>
      </c>
      <c r="F91" s="210" t="s">
        <v>139</v>
      </c>
      <c r="G91" s="197"/>
      <c r="H91" s="197"/>
      <c r="I91" s="200"/>
      <c r="J91" s="211">
        <f>BK91</f>
        <v>0</v>
      </c>
      <c r="K91" s="197"/>
      <c r="L91" s="202"/>
      <c r="M91" s="203"/>
      <c r="N91" s="204"/>
      <c r="O91" s="204"/>
      <c r="P91" s="205">
        <f>SUM(P92:P97)</f>
        <v>0</v>
      </c>
      <c r="Q91" s="204"/>
      <c r="R91" s="205">
        <f>SUM(R92:R97)</f>
        <v>0</v>
      </c>
      <c r="S91" s="204"/>
      <c r="T91" s="206">
        <f>SUM(T92:T97)</f>
        <v>5.7000000000000002</v>
      </c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R91" s="207" t="s">
        <v>84</v>
      </c>
      <c r="AT91" s="208" t="s">
        <v>75</v>
      </c>
      <c r="AU91" s="208" t="s">
        <v>84</v>
      </c>
      <c r="AY91" s="207" t="s">
        <v>138</v>
      </c>
      <c r="BK91" s="209">
        <f>SUM(BK92:BK97)</f>
        <v>0</v>
      </c>
    </row>
    <row r="92" s="2" customFormat="1" ht="62.7" customHeight="1">
      <c r="A92" s="38"/>
      <c r="B92" s="39"/>
      <c r="C92" s="212" t="s">
        <v>84</v>
      </c>
      <c r="D92" s="212" t="s">
        <v>140</v>
      </c>
      <c r="E92" s="213" t="s">
        <v>141</v>
      </c>
      <c r="F92" s="214" t="s">
        <v>142</v>
      </c>
      <c r="G92" s="215" t="s">
        <v>143</v>
      </c>
      <c r="H92" s="216">
        <v>7.5</v>
      </c>
      <c r="I92" s="217"/>
      <c r="J92" s="218">
        <f>ROUND(I92*H92,2)</f>
        <v>0</v>
      </c>
      <c r="K92" s="214" t="s">
        <v>144</v>
      </c>
      <c r="L92" s="44"/>
      <c r="M92" s="219" t="s">
        <v>19</v>
      </c>
      <c r="N92" s="220" t="s">
        <v>47</v>
      </c>
      <c r="O92" s="84"/>
      <c r="P92" s="221">
        <f>O92*H92</f>
        <v>0</v>
      </c>
      <c r="Q92" s="221">
        <v>0</v>
      </c>
      <c r="R92" s="221">
        <f>Q92*H92</f>
        <v>0</v>
      </c>
      <c r="S92" s="221">
        <v>0.26000000000000001</v>
      </c>
      <c r="T92" s="222">
        <f>S92*H92</f>
        <v>1.9500000000000002</v>
      </c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  <c r="AR92" s="223" t="s">
        <v>145</v>
      </c>
      <c r="AT92" s="223" t="s">
        <v>140</v>
      </c>
      <c r="AU92" s="223" t="s">
        <v>86</v>
      </c>
      <c r="AY92" s="17" t="s">
        <v>138</v>
      </c>
      <c r="BE92" s="224">
        <f>IF(N92="základní",J92,0)</f>
        <v>0</v>
      </c>
      <c r="BF92" s="224">
        <f>IF(N92="snížená",J92,0)</f>
        <v>0</v>
      </c>
      <c r="BG92" s="224">
        <f>IF(N92="zákl. přenesená",J92,0)</f>
        <v>0</v>
      </c>
      <c r="BH92" s="224">
        <f>IF(N92="sníž. přenesená",J92,0)</f>
        <v>0</v>
      </c>
      <c r="BI92" s="224">
        <f>IF(N92="nulová",J92,0)</f>
        <v>0</v>
      </c>
      <c r="BJ92" s="17" t="s">
        <v>84</v>
      </c>
      <c r="BK92" s="224">
        <f>ROUND(I92*H92,2)</f>
        <v>0</v>
      </c>
      <c r="BL92" s="17" t="s">
        <v>145</v>
      </c>
      <c r="BM92" s="223" t="s">
        <v>146</v>
      </c>
    </row>
    <row r="93" s="2" customFormat="1">
      <c r="A93" s="38"/>
      <c r="B93" s="39"/>
      <c r="C93" s="40"/>
      <c r="D93" s="225" t="s">
        <v>147</v>
      </c>
      <c r="E93" s="40"/>
      <c r="F93" s="226" t="s">
        <v>148</v>
      </c>
      <c r="G93" s="40"/>
      <c r="H93" s="40"/>
      <c r="I93" s="227"/>
      <c r="J93" s="40"/>
      <c r="K93" s="40"/>
      <c r="L93" s="44"/>
      <c r="M93" s="228"/>
      <c r="N93" s="229"/>
      <c r="O93" s="84"/>
      <c r="P93" s="84"/>
      <c r="Q93" s="84"/>
      <c r="R93" s="84"/>
      <c r="S93" s="84"/>
      <c r="T93" s="85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T93" s="17" t="s">
        <v>147</v>
      </c>
      <c r="AU93" s="17" t="s">
        <v>86</v>
      </c>
    </row>
    <row r="94" s="13" customFormat="1">
      <c r="A94" s="13"/>
      <c r="B94" s="230"/>
      <c r="C94" s="231"/>
      <c r="D94" s="232" t="s">
        <v>149</v>
      </c>
      <c r="E94" s="233" t="s">
        <v>19</v>
      </c>
      <c r="F94" s="234" t="s">
        <v>150</v>
      </c>
      <c r="G94" s="231"/>
      <c r="H94" s="233" t="s">
        <v>19</v>
      </c>
      <c r="I94" s="235"/>
      <c r="J94" s="231"/>
      <c r="K94" s="231"/>
      <c r="L94" s="236"/>
      <c r="M94" s="237"/>
      <c r="N94" s="238"/>
      <c r="O94" s="238"/>
      <c r="P94" s="238"/>
      <c r="Q94" s="238"/>
      <c r="R94" s="238"/>
      <c r="S94" s="238"/>
      <c r="T94" s="239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T94" s="240" t="s">
        <v>149</v>
      </c>
      <c r="AU94" s="240" t="s">
        <v>86</v>
      </c>
      <c r="AV94" s="13" t="s">
        <v>84</v>
      </c>
      <c r="AW94" s="13" t="s">
        <v>37</v>
      </c>
      <c r="AX94" s="13" t="s">
        <v>76</v>
      </c>
      <c r="AY94" s="240" t="s">
        <v>138</v>
      </c>
    </row>
    <row r="95" s="14" customFormat="1">
      <c r="A95" s="14"/>
      <c r="B95" s="241"/>
      <c r="C95" s="242"/>
      <c r="D95" s="232" t="s">
        <v>149</v>
      </c>
      <c r="E95" s="243" t="s">
        <v>19</v>
      </c>
      <c r="F95" s="244" t="s">
        <v>151</v>
      </c>
      <c r="G95" s="242"/>
      <c r="H95" s="245">
        <v>7.5</v>
      </c>
      <c r="I95" s="246"/>
      <c r="J95" s="242"/>
      <c r="K95" s="242"/>
      <c r="L95" s="247"/>
      <c r="M95" s="248"/>
      <c r="N95" s="249"/>
      <c r="O95" s="249"/>
      <c r="P95" s="249"/>
      <c r="Q95" s="249"/>
      <c r="R95" s="249"/>
      <c r="S95" s="249"/>
      <c r="T95" s="250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  <c r="AT95" s="251" t="s">
        <v>149</v>
      </c>
      <c r="AU95" s="251" t="s">
        <v>86</v>
      </c>
      <c r="AV95" s="14" t="s">
        <v>86</v>
      </c>
      <c r="AW95" s="14" t="s">
        <v>37</v>
      </c>
      <c r="AX95" s="14" t="s">
        <v>84</v>
      </c>
      <c r="AY95" s="251" t="s">
        <v>138</v>
      </c>
    </row>
    <row r="96" s="2" customFormat="1" ht="55.5" customHeight="1">
      <c r="A96" s="38"/>
      <c r="B96" s="39"/>
      <c r="C96" s="212" t="s">
        <v>86</v>
      </c>
      <c r="D96" s="212" t="s">
        <v>140</v>
      </c>
      <c r="E96" s="213" t="s">
        <v>152</v>
      </c>
      <c r="F96" s="214" t="s">
        <v>153</v>
      </c>
      <c r="G96" s="215" t="s">
        <v>143</v>
      </c>
      <c r="H96" s="216">
        <v>7.5</v>
      </c>
      <c r="I96" s="217"/>
      <c r="J96" s="218">
        <f>ROUND(I96*H96,2)</f>
        <v>0</v>
      </c>
      <c r="K96" s="214" t="s">
        <v>144</v>
      </c>
      <c r="L96" s="44"/>
      <c r="M96" s="219" t="s">
        <v>19</v>
      </c>
      <c r="N96" s="220" t="s">
        <v>47</v>
      </c>
      <c r="O96" s="84"/>
      <c r="P96" s="221">
        <f>O96*H96</f>
        <v>0</v>
      </c>
      <c r="Q96" s="221">
        <v>0</v>
      </c>
      <c r="R96" s="221">
        <f>Q96*H96</f>
        <v>0</v>
      </c>
      <c r="S96" s="221">
        <v>0.5</v>
      </c>
      <c r="T96" s="222">
        <f>S96*H96</f>
        <v>3.75</v>
      </c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R96" s="223" t="s">
        <v>145</v>
      </c>
      <c r="AT96" s="223" t="s">
        <v>140</v>
      </c>
      <c r="AU96" s="223" t="s">
        <v>86</v>
      </c>
      <c r="AY96" s="17" t="s">
        <v>138</v>
      </c>
      <c r="BE96" s="224">
        <f>IF(N96="základní",J96,0)</f>
        <v>0</v>
      </c>
      <c r="BF96" s="224">
        <f>IF(N96="snížená",J96,0)</f>
        <v>0</v>
      </c>
      <c r="BG96" s="224">
        <f>IF(N96="zákl. přenesená",J96,0)</f>
        <v>0</v>
      </c>
      <c r="BH96" s="224">
        <f>IF(N96="sníž. přenesená",J96,0)</f>
        <v>0</v>
      </c>
      <c r="BI96" s="224">
        <f>IF(N96="nulová",J96,0)</f>
        <v>0</v>
      </c>
      <c r="BJ96" s="17" t="s">
        <v>84</v>
      </c>
      <c r="BK96" s="224">
        <f>ROUND(I96*H96,2)</f>
        <v>0</v>
      </c>
      <c r="BL96" s="17" t="s">
        <v>145</v>
      </c>
      <c r="BM96" s="223" t="s">
        <v>154</v>
      </c>
    </row>
    <row r="97" s="2" customFormat="1">
      <c r="A97" s="38"/>
      <c r="B97" s="39"/>
      <c r="C97" s="40"/>
      <c r="D97" s="225" t="s">
        <v>147</v>
      </c>
      <c r="E97" s="40"/>
      <c r="F97" s="226" t="s">
        <v>155</v>
      </c>
      <c r="G97" s="40"/>
      <c r="H97" s="40"/>
      <c r="I97" s="227"/>
      <c r="J97" s="40"/>
      <c r="K97" s="40"/>
      <c r="L97" s="44"/>
      <c r="M97" s="228"/>
      <c r="N97" s="229"/>
      <c r="O97" s="84"/>
      <c r="P97" s="84"/>
      <c r="Q97" s="84"/>
      <c r="R97" s="84"/>
      <c r="S97" s="84"/>
      <c r="T97" s="85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T97" s="17" t="s">
        <v>147</v>
      </c>
      <c r="AU97" s="17" t="s">
        <v>86</v>
      </c>
    </row>
    <row r="98" s="12" customFormat="1" ht="22.8" customHeight="1">
      <c r="A98" s="12"/>
      <c r="B98" s="196"/>
      <c r="C98" s="197"/>
      <c r="D98" s="198" t="s">
        <v>75</v>
      </c>
      <c r="E98" s="210" t="s">
        <v>156</v>
      </c>
      <c r="F98" s="210" t="s">
        <v>157</v>
      </c>
      <c r="G98" s="197"/>
      <c r="H98" s="197"/>
      <c r="I98" s="200"/>
      <c r="J98" s="211">
        <f>BK98</f>
        <v>0</v>
      </c>
      <c r="K98" s="197"/>
      <c r="L98" s="202"/>
      <c r="M98" s="203"/>
      <c r="N98" s="204"/>
      <c r="O98" s="204"/>
      <c r="P98" s="205">
        <f>SUM(P99:P125)</f>
        <v>0</v>
      </c>
      <c r="Q98" s="204"/>
      <c r="R98" s="205">
        <f>SUM(R99:R125)</f>
        <v>0</v>
      </c>
      <c r="S98" s="204"/>
      <c r="T98" s="206">
        <f>SUM(T99:T125)</f>
        <v>29.651595999999998</v>
      </c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R98" s="207" t="s">
        <v>84</v>
      </c>
      <c r="AT98" s="208" t="s">
        <v>75</v>
      </c>
      <c r="AU98" s="208" t="s">
        <v>84</v>
      </c>
      <c r="AY98" s="207" t="s">
        <v>138</v>
      </c>
      <c r="BK98" s="209">
        <f>SUM(BK99:BK125)</f>
        <v>0</v>
      </c>
    </row>
    <row r="99" s="2" customFormat="1" ht="37.8" customHeight="1">
      <c r="A99" s="38"/>
      <c r="B99" s="39"/>
      <c r="C99" s="212" t="s">
        <v>158</v>
      </c>
      <c r="D99" s="212" t="s">
        <v>140</v>
      </c>
      <c r="E99" s="213" t="s">
        <v>159</v>
      </c>
      <c r="F99" s="214" t="s">
        <v>160</v>
      </c>
      <c r="G99" s="215" t="s">
        <v>143</v>
      </c>
      <c r="H99" s="216">
        <v>60</v>
      </c>
      <c r="I99" s="217"/>
      <c r="J99" s="218">
        <f>ROUND(I99*H99,2)</f>
        <v>0</v>
      </c>
      <c r="K99" s="214" t="s">
        <v>144</v>
      </c>
      <c r="L99" s="44"/>
      <c r="M99" s="219" t="s">
        <v>19</v>
      </c>
      <c r="N99" s="220" t="s">
        <v>47</v>
      </c>
      <c r="O99" s="84"/>
      <c r="P99" s="221">
        <f>O99*H99</f>
        <v>0</v>
      </c>
      <c r="Q99" s="221">
        <v>0</v>
      </c>
      <c r="R99" s="221">
        <f>Q99*H99</f>
        <v>0</v>
      </c>
      <c r="S99" s="221">
        <v>0</v>
      </c>
      <c r="T99" s="222">
        <f>S99*H99</f>
        <v>0</v>
      </c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R99" s="223" t="s">
        <v>145</v>
      </c>
      <c r="AT99" s="223" t="s">
        <v>140</v>
      </c>
      <c r="AU99" s="223" t="s">
        <v>86</v>
      </c>
      <c r="AY99" s="17" t="s">
        <v>138</v>
      </c>
      <c r="BE99" s="224">
        <f>IF(N99="základní",J99,0)</f>
        <v>0</v>
      </c>
      <c r="BF99" s="224">
        <f>IF(N99="snížená",J99,0)</f>
        <v>0</v>
      </c>
      <c r="BG99" s="224">
        <f>IF(N99="zákl. přenesená",J99,0)</f>
        <v>0</v>
      </c>
      <c r="BH99" s="224">
        <f>IF(N99="sníž. přenesená",J99,0)</f>
        <v>0</v>
      </c>
      <c r="BI99" s="224">
        <f>IF(N99="nulová",J99,0)</f>
        <v>0</v>
      </c>
      <c r="BJ99" s="17" t="s">
        <v>84</v>
      </c>
      <c r="BK99" s="224">
        <f>ROUND(I99*H99,2)</f>
        <v>0</v>
      </c>
      <c r="BL99" s="17" t="s">
        <v>145</v>
      </c>
      <c r="BM99" s="223" t="s">
        <v>161</v>
      </c>
    </row>
    <row r="100" s="2" customFormat="1">
      <c r="A100" s="38"/>
      <c r="B100" s="39"/>
      <c r="C100" s="40"/>
      <c r="D100" s="225" t="s">
        <v>147</v>
      </c>
      <c r="E100" s="40"/>
      <c r="F100" s="226" t="s">
        <v>162</v>
      </c>
      <c r="G100" s="40"/>
      <c r="H100" s="40"/>
      <c r="I100" s="227"/>
      <c r="J100" s="40"/>
      <c r="K100" s="40"/>
      <c r="L100" s="44"/>
      <c r="M100" s="228"/>
      <c r="N100" s="229"/>
      <c r="O100" s="84"/>
      <c r="P100" s="84"/>
      <c r="Q100" s="84"/>
      <c r="R100" s="84"/>
      <c r="S100" s="84"/>
      <c r="T100" s="85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T100" s="17" t="s">
        <v>147</v>
      </c>
      <c r="AU100" s="17" t="s">
        <v>86</v>
      </c>
    </row>
    <row r="101" s="2" customFormat="1" ht="24.15" customHeight="1">
      <c r="A101" s="38"/>
      <c r="B101" s="39"/>
      <c r="C101" s="212" t="s">
        <v>145</v>
      </c>
      <c r="D101" s="212" t="s">
        <v>140</v>
      </c>
      <c r="E101" s="213" t="s">
        <v>163</v>
      </c>
      <c r="F101" s="214" t="s">
        <v>164</v>
      </c>
      <c r="G101" s="215" t="s">
        <v>143</v>
      </c>
      <c r="H101" s="216">
        <v>34.026000000000003</v>
      </c>
      <c r="I101" s="217"/>
      <c r="J101" s="218">
        <f>ROUND(I101*H101,2)</f>
        <v>0</v>
      </c>
      <c r="K101" s="214" t="s">
        <v>144</v>
      </c>
      <c r="L101" s="44"/>
      <c r="M101" s="219" t="s">
        <v>19</v>
      </c>
      <c r="N101" s="220" t="s">
        <v>47</v>
      </c>
      <c r="O101" s="84"/>
      <c r="P101" s="221">
        <f>O101*H101</f>
        <v>0</v>
      </c>
      <c r="Q101" s="221">
        <v>0</v>
      </c>
      <c r="R101" s="221">
        <f>Q101*H101</f>
        <v>0</v>
      </c>
      <c r="S101" s="221">
        <v>0.20799999999999999</v>
      </c>
      <c r="T101" s="222">
        <f>S101*H101</f>
        <v>7.0774080000000001</v>
      </c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R101" s="223" t="s">
        <v>145</v>
      </c>
      <c r="AT101" s="223" t="s">
        <v>140</v>
      </c>
      <c r="AU101" s="223" t="s">
        <v>86</v>
      </c>
      <c r="AY101" s="17" t="s">
        <v>138</v>
      </c>
      <c r="BE101" s="224">
        <f>IF(N101="základní",J101,0)</f>
        <v>0</v>
      </c>
      <c r="BF101" s="224">
        <f>IF(N101="snížená",J101,0)</f>
        <v>0</v>
      </c>
      <c r="BG101" s="224">
        <f>IF(N101="zákl. přenesená",J101,0)</f>
        <v>0</v>
      </c>
      <c r="BH101" s="224">
        <f>IF(N101="sníž. přenesená",J101,0)</f>
        <v>0</v>
      </c>
      <c r="BI101" s="224">
        <f>IF(N101="nulová",J101,0)</f>
        <v>0</v>
      </c>
      <c r="BJ101" s="17" t="s">
        <v>84</v>
      </c>
      <c r="BK101" s="224">
        <f>ROUND(I101*H101,2)</f>
        <v>0</v>
      </c>
      <c r="BL101" s="17" t="s">
        <v>145</v>
      </c>
      <c r="BM101" s="223" t="s">
        <v>165</v>
      </c>
    </row>
    <row r="102" s="2" customFormat="1">
      <c r="A102" s="38"/>
      <c r="B102" s="39"/>
      <c r="C102" s="40"/>
      <c r="D102" s="225" t="s">
        <v>147</v>
      </c>
      <c r="E102" s="40"/>
      <c r="F102" s="226" t="s">
        <v>166</v>
      </c>
      <c r="G102" s="40"/>
      <c r="H102" s="40"/>
      <c r="I102" s="227"/>
      <c r="J102" s="40"/>
      <c r="K102" s="40"/>
      <c r="L102" s="44"/>
      <c r="M102" s="228"/>
      <c r="N102" s="229"/>
      <c r="O102" s="84"/>
      <c r="P102" s="84"/>
      <c r="Q102" s="84"/>
      <c r="R102" s="84"/>
      <c r="S102" s="84"/>
      <c r="T102" s="85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T102" s="17" t="s">
        <v>147</v>
      </c>
      <c r="AU102" s="17" t="s">
        <v>86</v>
      </c>
    </row>
    <row r="103" s="14" customFormat="1">
      <c r="A103" s="14"/>
      <c r="B103" s="241"/>
      <c r="C103" s="242"/>
      <c r="D103" s="232" t="s">
        <v>149</v>
      </c>
      <c r="E103" s="243" t="s">
        <v>19</v>
      </c>
      <c r="F103" s="244" t="s">
        <v>167</v>
      </c>
      <c r="G103" s="242"/>
      <c r="H103" s="245">
        <v>45.058</v>
      </c>
      <c r="I103" s="246"/>
      <c r="J103" s="242"/>
      <c r="K103" s="242"/>
      <c r="L103" s="247"/>
      <c r="M103" s="248"/>
      <c r="N103" s="249"/>
      <c r="O103" s="249"/>
      <c r="P103" s="249"/>
      <c r="Q103" s="249"/>
      <c r="R103" s="249"/>
      <c r="S103" s="249"/>
      <c r="T103" s="250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T103" s="251" t="s">
        <v>149</v>
      </c>
      <c r="AU103" s="251" t="s">
        <v>86</v>
      </c>
      <c r="AV103" s="14" t="s">
        <v>86</v>
      </c>
      <c r="AW103" s="14" t="s">
        <v>37</v>
      </c>
      <c r="AX103" s="14" t="s">
        <v>76</v>
      </c>
      <c r="AY103" s="251" t="s">
        <v>138</v>
      </c>
    </row>
    <row r="104" s="13" customFormat="1">
      <c r="A104" s="13"/>
      <c r="B104" s="230"/>
      <c r="C104" s="231"/>
      <c r="D104" s="232" t="s">
        <v>149</v>
      </c>
      <c r="E104" s="233" t="s">
        <v>19</v>
      </c>
      <c r="F104" s="234" t="s">
        <v>168</v>
      </c>
      <c r="G104" s="231"/>
      <c r="H104" s="233" t="s">
        <v>19</v>
      </c>
      <c r="I104" s="235"/>
      <c r="J104" s="231"/>
      <c r="K104" s="231"/>
      <c r="L104" s="236"/>
      <c r="M104" s="237"/>
      <c r="N104" s="238"/>
      <c r="O104" s="238"/>
      <c r="P104" s="238"/>
      <c r="Q104" s="238"/>
      <c r="R104" s="238"/>
      <c r="S104" s="238"/>
      <c r="T104" s="239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T104" s="240" t="s">
        <v>149</v>
      </c>
      <c r="AU104" s="240" t="s">
        <v>86</v>
      </c>
      <c r="AV104" s="13" t="s">
        <v>84</v>
      </c>
      <c r="AW104" s="13" t="s">
        <v>37</v>
      </c>
      <c r="AX104" s="13" t="s">
        <v>76</v>
      </c>
      <c r="AY104" s="240" t="s">
        <v>138</v>
      </c>
    </row>
    <row r="105" s="14" customFormat="1">
      <c r="A105" s="14"/>
      <c r="B105" s="241"/>
      <c r="C105" s="242"/>
      <c r="D105" s="232" t="s">
        <v>149</v>
      </c>
      <c r="E105" s="243" t="s">
        <v>19</v>
      </c>
      <c r="F105" s="244" t="s">
        <v>169</v>
      </c>
      <c r="G105" s="242"/>
      <c r="H105" s="245">
        <v>-11.032</v>
      </c>
      <c r="I105" s="246"/>
      <c r="J105" s="242"/>
      <c r="K105" s="242"/>
      <c r="L105" s="247"/>
      <c r="M105" s="248"/>
      <c r="N105" s="249"/>
      <c r="O105" s="249"/>
      <c r="P105" s="249"/>
      <c r="Q105" s="249"/>
      <c r="R105" s="249"/>
      <c r="S105" s="249"/>
      <c r="T105" s="250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T105" s="251" t="s">
        <v>149</v>
      </c>
      <c r="AU105" s="251" t="s">
        <v>86</v>
      </c>
      <c r="AV105" s="14" t="s">
        <v>86</v>
      </c>
      <c r="AW105" s="14" t="s">
        <v>37</v>
      </c>
      <c r="AX105" s="14" t="s">
        <v>76</v>
      </c>
      <c r="AY105" s="251" t="s">
        <v>138</v>
      </c>
    </row>
    <row r="106" s="15" customFormat="1">
      <c r="A106" s="15"/>
      <c r="B106" s="252"/>
      <c r="C106" s="253"/>
      <c r="D106" s="232" t="s">
        <v>149</v>
      </c>
      <c r="E106" s="254" t="s">
        <v>19</v>
      </c>
      <c r="F106" s="255" t="s">
        <v>170</v>
      </c>
      <c r="G106" s="253"/>
      <c r="H106" s="256">
        <v>34.025999999999996</v>
      </c>
      <c r="I106" s="257"/>
      <c r="J106" s="253"/>
      <c r="K106" s="253"/>
      <c r="L106" s="258"/>
      <c r="M106" s="259"/>
      <c r="N106" s="260"/>
      <c r="O106" s="260"/>
      <c r="P106" s="260"/>
      <c r="Q106" s="260"/>
      <c r="R106" s="260"/>
      <c r="S106" s="260"/>
      <c r="T106" s="261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T106" s="262" t="s">
        <v>149</v>
      </c>
      <c r="AU106" s="262" t="s">
        <v>86</v>
      </c>
      <c r="AV106" s="15" t="s">
        <v>145</v>
      </c>
      <c r="AW106" s="15" t="s">
        <v>37</v>
      </c>
      <c r="AX106" s="15" t="s">
        <v>84</v>
      </c>
      <c r="AY106" s="262" t="s">
        <v>138</v>
      </c>
    </row>
    <row r="107" s="2" customFormat="1" ht="24.15" customHeight="1">
      <c r="A107" s="38"/>
      <c r="B107" s="39"/>
      <c r="C107" s="212" t="s">
        <v>171</v>
      </c>
      <c r="D107" s="212" t="s">
        <v>140</v>
      </c>
      <c r="E107" s="213" t="s">
        <v>172</v>
      </c>
      <c r="F107" s="214" t="s">
        <v>173</v>
      </c>
      <c r="G107" s="215" t="s">
        <v>143</v>
      </c>
      <c r="H107" s="216">
        <v>61.999000000000002</v>
      </c>
      <c r="I107" s="217"/>
      <c r="J107" s="218">
        <f>ROUND(I107*H107,2)</f>
        <v>0</v>
      </c>
      <c r="K107" s="214" t="s">
        <v>144</v>
      </c>
      <c r="L107" s="44"/>
      <c r="M107" s="219" t="s">
        <v>19</v>
      </c>
      <c r="N107" s="220" t="s">
        <v>47</v>
      </c>
      <c r="O107" s="84"/>
      <c r="P107" s="221">
        <f>O107*H107</f>
        <v>0</v>
      </c>
      <c r="Q107" s="221">
        <v>0</v>
      </c>
      <c r="R107" s="221">
        <f>Q107*H107</f>
        <v>0</v>
      </c>
      <c r="S107" s="221">
        <v>0.308</v>
      </c>
      <c r="T107" s="222">
        <f>S107*H107</f>
        <v>19.095692</v>
      </c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R107" s="223" t="s">
        <v>145</v>
      </c>
      <c r="AT107" s="223" t="s">
        <v>140</v>
      </c>
      <c r="AU107" s="223" t="s">
        <v>86</v>
      </c>
      <c r="AY107" s="17" t="s">
        <v>138</v>
      </c>
      <c r="BE107" s="224">
        <f>IF(N107="základní",J107,0)</f>
        <v>0</v>
      </c>
      <c r="BF107" s="224">
        <f>IF(N107="snížená",J107,0)</f>
        <v>0</v>
      </c>
      <c r="BG107" s="224">
        <f>IF(N107="zákl. přenesená",J107,0)</f>
        <v>0</v>
      </c>
      <c r="BH107" s="224">
        <f>IF(N107="sníž. přenesená",J107,0)</f>
        <v>0</v>
      </c>
      <c r="BI107" s="224">
        <f>IF(N107="nulová",J107,0)</f>
        <v>0</v>
      </c>
      <c r="BJ107" s="17" t="s">
        <v>84</v>
      </c>
      <c r="BK107" s="224">
        <f>ROUND(I107*H107,2)</f>
        <v>0</v>
      </c>
      <c r="BL107" s="17" t="s">
        <v>145</v>
      </c>
      <c r="BM107" s="223" t="s">
        <v>174</v>
      </c>
    </row>
    <row r="108" s="2" customFormat="1">
      <c r="A108" s="38"/>
      <c r="B108" s="39"/>
      <c r="C108" s="40"/>
      <c r="D108" s="225" t="s">
        <v>147</v>
      </c>
      <c r="E108" s="40"/>
      <c r="F108" s="226" t="s">
        <v>175</v>
      </c>
      <c r="G108" s="40"/>
      <c r="H108" s="40"/>
      <c r="I108" s="227"/>
      <c r="J108" s="40"/>
      <c r="K108" s="40"/>
      <c r="L108" s="44"/>
      <c r="M108" s="228"/>
      <c r="N108" s="229"/>
      <c r="O108" s="84"/>
      <c r="P108" s="84"/>
      <c r="Q108" s="84"/>
      <c r="R108" s="84"/>
      <c r="S108" s="84"/>
      <c r="T108" s="85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  <c r="AT108" s="17" t="s">
        <v>147</v>
      </c>
      <c r="AU108" s="17" t="s">
        <v>86</v>
      </c>
    </row>
    <row r="109" s="14" customFormat="1">
      <c r="A109" s="14"/>
      <c r="B109" s="241"/>
      <c r="C109" s="242"/>
      <c r="D109" s="232" t="s">
        <v>149</v>
      </c>
      <c r="E109" s="243" t="s">
        <v>19</v>
      </c>
      <c r="F109" s="244" t="s">
        <v>176</v>
      </c>
      <c r="G109" s="242"/>
      <c r="H109" s="245">
        <v>66.727000000000004</v>
      </c>
      <c r="I109" s="246"/>
      <c r="J109" s="242"/>
      <c r="K109" s="242"/>
      <c r="L109" s="247"/>
      <c r="M109" s="248"/>
      <c r="N109" s="249"/>
      <c r="O109" s="249"/>
      <c r="P109" s="249"/>
      <c r="Q109" s="249"/>
      <c r="R109" s="249"/>
      <c r="S109" s="249"/>
      <c r="T109" s="250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T109" s="251" t="s">
        <v>149</v>
      </c>
      <c r="AU109" s="251" t="s">
        <v>86</v>
      </c>
      <c r="AV109" s="14" t="s">
        <v>86</v>
      </c>
      <c r="AW109" s="14" t="s">
        <v>37</v>
      </c>
      <c r="AX109" s="14" t="s">
        <v>76</v>
      </c>
      <c r="AY109" s="251" t="s">
        <v>138</v>
      </c>
    </row>
    <row r="110" s="14" customFormat="1">
      <c r="A110" s="14"/>
      <c r="B110" s="241"/>
      <c r="C110" s="242"/>
      <c r="D110" s="232" t="s">
        <v>149</v>
      </c>
      <c r="E110" s="243" t="s">
        <v>19</v>
      </c>
      <c r="F110" s="244" t="s">
        <v>177</v>
      </c>
      <c r="G110" s="242"/>
      <c r="H110" s="245">
        <v>-4.7279999999999998</v>
      </c>
      <c r="I110" s="246"/>
      <c r="J110" s="242"/>
      <c r="K110" s="242"/>
      <c r="L110" s="247"/>
      <c r="M110" s="248"/>
      <c r="N110" s="249"/>
      <c r="O110" s="249"/>
      <c r="P110" s="249"/>
      <c r="Q110" s="249"/>
      <c r="R110" s="249"/>
      <c r="S110" s="249"/>
      <c r="T110" s="250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T110" s="251" t="s">
        <v>149</v>
      </c>
      <c r="AU110" s="251" t="s">
        <v>86</v>
      </c>
      <c r="AV110" s="14" t="s">
        <v>86</v>
      </c>
      <c r="AW110" s="14" t="s">
        <v>37</v>
      </c>
      <c r="AX110" s="14" t="s">
        <v>76</v>
      </c>
      <c r="AY110" s="251" t="s">
        <v>138</v>
      </c>
    </row>
    <row r="111" s="15" customFormat="1">
      <c r="A111" s="15"/>
      <c r="B111" s="252"/>
      <c r="C111" s="253"/>
      <c r="D111" s="232" t="s">
        <v>149</v>
      </c>
      <c r="E111" s="254" t="s">
        <v>19</v>
      </c>
      <c r="F111" s="255" t="s">
        <v>170</v>
      </c>
      <c r="G111" s="253"/>
      <c r="H111" s="256">
        <v>61.999000000000002</v>
      </c>
      <c r="I111" s="257"/>
      <c r="J111" s="253"/>
      <c r="K111" s="253"/>
      <c r="L111" s="258"/>
      <c r="M111" s="259"/>
      <c r="N111" s="260"/>
      <c r="O111" s="260"/>
      <c r="P111" s="260"/>
      <c r="Q111" s="260"/>
      <c r="R111" s="260"/>
      <c r="S111" s="260"/>
      <c r="T111" s="261"/>
      <c r="U111" s="15"/>
      <c r="V111" s="15"/>
      <c r="W111" s="15"/>
      <c r="X111" s="15"/>
      <c r="Y111" s="15"/>
      <c r="Z111" s="15"/>
      <c r="AA111" s="15"/>
      <c r="AB111" s="15"/>
      <c r="AC111" s="15"/>
      <c r="AD111" s="15"/>
      <c r="AE111" s="15"/>
      <c r="AT111" s="262" t="s">
        <v>149</v>
      </c>
      <c r="AU111" s="262" t="s">
        <v>86</v>
      </c>
      <c r="AV111" s="15" t="s">
        <v>145</v>
      </c>
      <c r="AW111" s="15" t="s">
        <v>37</v>
      </c>
      <c r="AX111" s="15" t="s">
        <v>84</v>
      </c>
      <c r="AY111" s="262" t="s">
        <v>138</v>
      </c>
    </row>
    <row r="112" s="2" customFormat="1" ht="16.5" customHeight="1">
      <c r="A112" s="38"/>
      <c r="B112" s="39"/>
      <c r="C112" s="212" t="s">
        <v>178</v>
      </c>
      <c r="D112" s="212" t="s">
        <v>140</v>
      </c>
      <c r="E112" s="213" t="s">
        <v>179</v>
      </c>
      <c r="F112" s="214" t="s">
        <v>180</v>
      </c>
      <c r="G112" s="215" t="s">
        <v>181</v>
      </c>
      <c r="H112" s="216">
        <v>0.67100000000000004</v>
      </c>
      <c r="I112" s="217"/>
      <c r="J112" s="218">
        <f>ROUND(I112*H112,2)</f>
        <v>0</v>
      </c>
      <c r="K112" s="214" t="s">
        <v>144</v>
      </c>
      <c r="L112" s="44"/>
      <c r="M112" s="219" t="s">
        <v>19</v>
      </c>
      <c r="N112" s="220" t="s">
        <v>47</v>
      </c>
      <c r="O112" s="84"/>
      <c r="P112" s="221">
        <f>O112*H112</f>
        <v>0</v>
      </c>
      <c r="Q112" s="221">
        <v>0</v>
      </c>
      <c r="R112" s="221">
        <f>Q112*H112</f>
        <v>0</v>
      </c>
      <c r="S112" s="221">
        <v>2.6000000000000001</v>
      </c>
      <c r="T112" s="222">
        <f>S112*H112</f>
        <v>1.7446000000000002</v>
      </c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  <c r="AR112" s="223" t="s">
        <v>145</v>
      </c>
      <c r="AT112" s="223" t="s">
        <v>140</v>
      </c>
      <c r="AU112" s="223" t="s">
        <v>86</v>
      </c>
      <c r="AY112" s="17" t="s">
        <v>138</v>
      </c>
      <c r="BE112" s="224">
        <f>IF(N112="základní",J112,0)</f>
        <v>0</v>
      </c>
      <c r="BF112" s="224">
        <f>IF(N112="snížená",J112,0)</f>
        <v>0</v>
      </c>
      <c r="BG112" s="224">
        <f>IF(N112="zákl. přenesená",J112,0)</f>
        <v>0</v>
      </c>
      <c r="BH112" s="224">
        <f>IF(N112="sníž. přenesená",J112,0)</f>
        <v>0</v>
      </c>
      <c r="BI112" s="224">
        <f>IF(N112="nulová",J112,0)</f>
        <v>0</v>
      </c>
      <c r="BJ112" s="17" t="s">
        <v>84</v>
      </c>
      <c r="BK112" s="224">
        <f>ROUND(I112*H112,2)</f>
        <v>0</v>
      </c>
      <c r="BL112" s="17" t="s">
        <v>145</v>
      </c>
      <c r="BM112" s="223" t="s">
        <v>182</v>
      </c>
    </row>
    <row r="113" s="2" customFormat="1">
      <c r="A113" s="38"/>
      <c r="B113" s="39"/>
      <c r="C113" s="40"/>
      <c r="D113" s="225" t="s">
        <v>147</v>
      </c>
      <c r="E113" s="40"/>
      <c r="F113" s="226" t="s">
        <v>183</v>
      </c>
      <c r="G113" s="40"/>
      <c r="H113" s="40"/>
      <c r="I113" s="227"/>
      <c r="J113" s="40"/>
      <c r="K113" s="40"/>
      <c r="L113" s="44"/>
      <c r="M113" s="228"/>
      <c r="N113" s="229"/>
      <c r="O113" s="84"/>
      <c r="P113" s="84"/>
      <c r="Q113" s="84"/>
      <c r="R113" s="84"/>
      <c r="S113" s="84"/>
      <c r="T113" s="85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  <c r="AT113" s="17" t="s">
        <v>147</v>
      </c>
      <c r="AU113" s="17" t="s">
        <v>86</v>
      </c>
    </row>
    <row r="114" s="14" customFormat="1">
      <c r="A114" s="14"/>
      <c r="B114" s="241"/>
      <c r="C114" s="242"/>
      <c r="D114" s="232" t="s">
        <v>149</v>
      </c>
      <c r="E114" s="243" t="s">
        <v>19</v>
      </c>
      <c r="F114" s="244" t="s">
        <v>184</v>
      </c>
      <c r="G114" s="242"/>
      <c r="H114" s="245">
        <v>0.67100000000000004</v>
      </c>
      <c r="I114" s="246"/>
      <c r="J114" s="242"/>
      <c r="K114" s="242"/>
      <c r="L114" s="247"/>
      <c r="M114" s="248"/>
      <c r="N114" s="249"/>
      <c r="O114" s="249"/>
      <c r="P114" s="249"/>
      <c r="Q114" s="249"/>
      <c r="R114" s="249"/>
      <c r="S114" s="249"/>
      <c r="T114" s="250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T114" s="251" t="s">
        <v>149</v>
      </c>
      <c r="AU114" s="251" t="s">
        <v>86</v>
      </c>
      <c r="AV114" s="14" t="s">
        <v>86</v>
      </c>
      <c r="AW114" s="14" t="s">
        <v>37</v>
      </c>
      <c r="AX114" s="14" t="s">
        <v>84</v>
      </c>
      <c r="AY114" s="251" t="s">
        <v>138</v>
      </c>
    </row>
    <row r="115" s="2" customFormat="1" ht="37.8" customHeight="1">
      <c r="A115" s="38"/>
      <c r="B115" s="39"/>
      <c r="C115" s="212" t="s">
        <v>185</v>
      </c>
      <c r="D115" s="212" t="s">
        <v>140</v>
      </c>
      <c r="E115" s="213" t="s">
        <v>186</v>
      </c>
      <c r="F115" s="214" t="s">
        <v>187</v>
      </c>
      <c r="G115" s="215" t="s">
        <v>143</v>
      </c>
      <c r="H115" s="216">
        <v>1.5760000000000001</v>
      </c>
      <c r="I115" s="217"/>
      <c r="J115" s="218">
        <f>ROUND(I115*H115,2)</f>
        <v>0</v>
      </c>
      <c r="K115" s="214" t="s">
        <v>144</v>
      </c>
      <c r="L115" s="44"/>
      <c r="M115" s="219" t="s">
        <v>19</v>
      </c>
      <c r="N115" s="220" t="s">
        <v>47</v>
      </c>
      <c r="O115" s="84"/>
      <c r="P115" s="221">
        <f>O115*H115</f>
        <v>0</v>
      </c>
      <c r="Q115" s="221">
        <v>0</v>
      </c>
      <c r="R115" s="221">
        <f>Q115*H115</f>
        <v>0</v>
      </c>
      <c r="S115" s="221">
        <v>0.087999999999999995</v>
      </c>
      <c r="T115" s="222">
        <f>S115*H115</f>
        <v>0.13868800000000001</v>
      </c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  <c r="AR115" s="223" t="s">
        <v>145</v>
      </c>
      <c r="AT115" s="223" t="s">
        <v>140</v>
      </c>
      <c r="AU115" s="223" t="s">
        <v>86</v>
      </c>
      <c r="AY115" s="17" t="s">
        <v>138</v>
      </c>
      <c r="BE115" s="224">
        <f>IF(N115="základní",J115,0)</f>
        <v>0</v>
      </c>
      <c r="BF115" s="224">
        <f>IF(N115="snížená",J115,0)</f>
        <v>0</v>
      </c>
      <c r="BG115" s="224">
        <f>IF(N115="zákl. přenesená",J115,0)</f>
        <v>0</v>
      </c>
      <c r="BH115" s="224">
        <f>IF(N115="sníž. přenesená",J115,0)</f>
        <v>0</v>
      </c>
      <c r="BI115" s="224">
        <f>IF(N115="nulová",J115,0)</f>
        <v>0</v>
      </c>
      <c r="BJ115" s="17" t="s">
        <v>84</v>
      </c>
      <c r="BK115" s="224">
        <f>ROUND(I115*H115,2)</f>
        <v>0</v>
      </c>
      <c r="BL115" s="17" t="s">
        <v>145</v>
      </c>
      <c r="BM115" s="223" t="s">
        <v>188</v>
      </c>
    </row>
    <row r="116" s="2" customFormat="1">
      <c r="A116" s="38"/>
      <c r="B116" s="39"/>
      <c r="C116" s="40"/>
      <c r="D116" s="225" t="s">
        <v>147</v>
      </c>
      <c r="E116" s="40"/>
      <c r="F116" s="226" t="s">
        <v>189</v>
      </c>
      <c r="G116" s="40"/>
      <c r="H116" s="40"/>
      <c r="I116" s="227"/>
      <c r="J116" s="40"/>
      <c r="K116" s="40"/>
      <c r="L116" s="44"/>
      <c r="M116" s="228"/>
      <c r="N116" s="229"/>
      <c r="O116" s="84"/>
      <c r="P116" s="84"/>
      <c r="Q116" s="84"/>
      <c r="R116" s="84"/>
      <c r="S116" s="84"/>
      <c r="T116" s="85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  <c r="AT116" s="17" t="s">
        <v>147</v>
      </c>
      <c r="AU116" s="17" t="s">
        <v>86</v>
      </c>
    </row>
    <row r="117" s="14" customFormat="1">
      <c r="A117" s="14"/>
      <c r="B117" s="241"/>
      <c r="C117" s="242"/>
      <c r="D117" s="232" t="s">
        <v>149</v>
      </c>
      <c r="E117" s="243" t="s">
        <v>19</v>
      </c>
      <c r="F117" s="244" t="s">
        <v>190</v>
      </c>
      <c r="G117" s="242"/>
      <c r="H117" s="245">
        <v>1.5760000000000001</v>
      </c>
      <c r="I117" s="246"/>
      <c r="J117" s="242"/>
      <c r="K117" s="242"/>
      <c r="L117" s="247"/>
      <c r="M117" s="248"/>
      <c r="N117" s="249"/>
      <c r="O117" s="249"/>
      <c r="P117" s="249"/>
      <c r="Q117" s="249"/>
      <c r="R117" s="249"/>
      <c r="S117" s="249"/>
      <c r="T117" s="250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  <c r="AT117" s="251" t="s">
        <v>149</v>
      </c>
      <c r="AU117" s="251" t="s">
        <v>86</v>
      </c>
      <c r="AV117" s="14" t="s">
        <v>86</v>
      </c>
      <c r="AW117" s="14" t="s">
        <v>37</v>
      </c>
      <c r="AX117" s="14" t="s">
        <v>84</v>
      </c>
      <c r="AY117" s="251" t="s">
        <v>138</v>
      </c>
    </row>
    <row r="118" s="2" customFormat="1" ht="37.8" customHeight="1">
      <c r="A118" s="38"/>
      <c r="B118" s="39"/>
      <c r="C118" s="212" t="s">
        <v>191</v>
      </c>
      <c r="D118" s="212" t="s">
        <v>140</v>
      </c>
      <c r="E118" s="213" t="s">
        <v>192</v>
      </c>
      <c r="F118" s="214" t="s">
        <v>193</v>
      </c>
      <c r="G118" s="215" t="s">
        <v>143</v>
      </c>
      <c r="H118" s="216">
        <v>18.858000000000001</v>
      </c>
      <c r="I118" s="217"/>
      <c r="J118" s="218">
        <f>ROUND(I118*H118,2)</f>
        <v>0</v>
      </c>
      <c r="K118" s="214" t="s">
        <v>144</v>
      </c>
      <c r="L118" s="44"/>
      <c r="M118" s="219" t="s">
        <v>19</v>
      </c>
      <c r="N118" s="220" t="s">
        <v>47</v>
      </c>
      <c r="O118" s="84"/>
      <c r="P118" s="221">
        <f>O118*H118</f>
        <v>0</v>
      </c>
      <c r="Q118" s="221">
        <v>0</v>
      </c>
      <c r="R118" s="221">
        <f>Q118*H118</f>
        <v>0</v>
      </c>
      <c r="S118" s="221">
        <v>0.075999999999999998</v>
      </c>
      <c r="T118" s="222">
        <f>S118*H118</f>
        <v>1.433208</v>
      </c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R118" s="223" t="s">
        <v>145</v>
      </c>
      <c r="AT118" s="223" t="s">
        <v>140</v>
      </c>
      <c r="AU118" s="223" t="s">
        <v>86</v>
      </c>
      <c r="AY118" s="17" t="s">
        <v>138</v>
      </c>
      <c r="BE118" s="224">
        <f>IF(N118="základní",J118,0)</f>
        <v>0</v>
      </c>
      <c r="BF118" s="224">
        <f>IF(N118="snížená",J118,0)</f>
        <v>0</v>
      </c>
      <c r="BG118" s="224">
        <f>IF(N118="zákl. přenesená",J118,0)</f>
        <v>0</v>
      </c>
      <c r="BH118" s="224">
        <f>IF(N118="sníž. přenesená",J118,0)</f>
        <v>0</v>
      </c>
      <c r="BI118" s="224">
        <f>IF(N118="nulová",J118,0)</f>
        <v>0</v>
      </c>
      <c r="BJ118" s="17" t="s">
        <v>84</v>
      </c>
      <c r="BK118" s="224">
        <f>ROUND(I118*H118,2)</f>
        <v>0</v>
      </c>
      <c r="BL118" s="17" t="s">
        <v>145</v>
      </c>
      <c r="BM118" s="223" t="s">
        <v>194</v>
      </c>
    </row>
    <row r="119" s="2" customFormat="1">
      <c r="A119" s="38"/>
      <c r="B119" s="39"/>
      <c r="C119" s="40"/>
      <c r="D119" s="225" t="s">
        <v>147</v>
      </c>
      <c r="E119" s="40"/>
      <c r="F119" s="226" t="s">
        <v>195</v>
      </c>
      <c r="G119" s="40"/>
      <c r="H119" s="40"/>
      <c r="I119" s="227"/>
      <c r="J119" s="40"/>
      <c r="K119" s="40"/>
      <c r="L119" s="44"/>
      <c r="M119" s="228"/>
      <c r="N119" s="229"/>
      <c r="O119" s="84"/>
      <c r="P119" s="84"/>
      <c r="Q119" s="84"/>
      <c r="R119" s="84"/>
      <c r="S119" s="84"/>
      <c r="T119" s="85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T119" s="17" t="s">
        <v>147</v>
      </c>
      <c r="AU119" s="17" t="s">
        <v>86</v>
      </c>
    </row>
    <row r="120" s="14" customFormat="1">
      <c r="A120" s="14"/>
      <c r="B120" s="241"/>
      <c r="C120" s="242"/>
      <c r="D120" s="232" t="s">
        <v>149</v>
      </c>
      <c r="E120" s="243" t="s">
        <v>19</v>
      </c>
      <c r="F120" s="244" t="s">
        <v>196</v>
      </c>
      <c r="G120" s="242"/>
      <c r="H120" s="245">
        <v>3.492</v>
      </c>
      <c r="I120" s="246"/>
      <c r="J120" s="242"/>
      <c r="K120" s="242"/>
      <c r="L120" s="247"/>
      <c r="M120" s="248"/>
      <c r="N120" s="249"/>
      <c r="O120" s="249"/>
      <c r="P120" s="249"/>
      <c r="Q120" s="249"/>
      <c r="R120" s="249"/>
      <c r="S120" s="249"/>
      <c r="T120" s="250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  <c r="AT120" s="251" t="s">
        <v>149</v>
      </c>
      <c r="AU120" s="251" t="s">
        <v>86</v>
      </c>
      <c r="AV120" s="14" t="s">
        <v>86</v>
      </c>
      <c r="AW120" s="14" t="s">
        <v>37</v>
      </c>
      <c r="AX120" s="14" t="s">
        <v>76</v>
      </c>
      <c r="AY120" s="251" t="s">
        <v>138</v>
      </c>
    </row>
    <row r="121" s="14" customFormat="1">
      <c r="A121" s="14"/>
      <c r="B121" s="241"/>
      <c r="C121" s="242"/>
      <c r="D121" s="232" t="s">
        <v>149</v>
      </c>
      <c r="E121" s="243" t="s">
        <v>19</v>
      </c>
      <c r="F121" s="244" t="s">
        <v>197</v>
      </c>
      <c r="G121" s="242"/>
      <c r="H121" s="245">
        <v>2.758</v>
      </c>
      <c r="I121" s="246"/>
      <c r="J121" s="242"/>
      <c r="K121" s="242"/>
      <c r="L121" s="247"/>
      <c r="M121" s="248"/>
      <c r="N121" s="249"/>
      <c r="O121" s="249"/>
      <c r="P121" s="249"/>
      <c r="Q121" s="249"/>
      <c r="R121" s="249"/>
      <c r="S121" s="249"/>
      <c r="T121" s="250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  <c r="AT121" s="251" t="s">
        <v>149</v>
      </c>
      <c r="AU121" s="251" t="s">
        <v>86</v>
      </c>
      <c r="AV121" s="14" t="s">
        <v>86</v>
      </c>
      <c r="AW121" s="14" t="s">
        <v>37</v>
      </c>
      <c r="AX121" s="14" t="s">
        <v>76</v>
      </c>
      <c r="AY121" s="251" t="s">
        <v>138</v>
      </c>
    </row>
    <row r="122" s="14" customFormat="1">
      <c r="A122" s="14"/>
      <c r="B122" s="241"/>
      <c r="C122" s="242"/>
      <c r="D122" s="232" t="s">
        <v>149</v>
      </c>
      <c r="E122" s="243" t="s">
        <v>19</v>
      </c>
      <c r="F122" s="244" t="s">
        <v>198</v>
      </c>
      <c r="G122" s="242"/>
      <c r="H122" s="245">
        <v>12.608000000000001</v>
      </c>
      <c r="I122" s="246"/>
      <c r="J122" s="242"/>
      <c r="K122" s="242"/>
      <c r="L122" s="247"/>
      <c r="M122" s="248"/>
      <c r="N122" s="249"/>
      <c r="O122" s="249"/>
      <c r="P122" s="249"/>
      <c r="Q122" s="249"/>
      <c r="R122" s="249"/>
      <c r="S122" s="249"/>
      <c r="T122" s="250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T122" s="251" t="s">
        <v>149</v>
      </c>
      <c r="AU122" s="251" t="s">
        <v>86</v>
      </c>
      <c r="AV122" s="14" t="s">
        <v>86</v>
      </c>
      <c r="AW122" s="14" t="s">
        <v>37</v>
      </c>
      <c r="AX122" s="14" t="s">
        <v>76</v>
      </c>
      <c r="AY122" s="251" t="s">
        <v>138</v>
      </c>
    </row>
    <row r="123" s="15" customFormat="1">
      <c r="A123" s="15"/>
      <c r="B123" s="252"/>
      <c r="C123" s="253"/>
      <c r="D123" s="232" t="s">
        <v>149</v>
      </c>
      <c r="E123" s="254" t="s">
        <v>19</v>
      </c>
      <c r="F123" s="255" t="s">
        <v>170</v>
      </c>
      <c r="G123" s="253"/>
      <c r="H123" s="256">
        <v>18.858000000000001</v>
      </c>
      <c r="I123" s="257"/>
      <c r="J123" s="253"/>
      <c r="K123" s="253"/>
      <c r="L123" s="258"/>
      <c r="M123" s="259"/>
      <c r="N123" s="260"/>
      <c r="O123" s="260"/>
      <c r="P123" s="260"/>
      <c r="Q123" s="260"/>
      <c r="R123" s="260"/>
      <c r="S123" s="260"/>
      <c r="T123" s="261"/>
      <c r="U123" s="15"/>
      <c r="V123" s="15"/>
      <c r="W123" s="15"/>
      <c r="X123" s="15"/>
      <c r="Y123" s="15"/>
      <c r="Z123" s="15"/>
      <c r="AA123" s="15"/>
      <c r="AB123" s="15"/>
      <c r="AC123" s="15"/>
      <c r="AD123" s="15"/>
      <c r="AE123" s="15"/>
      <c r="AT123" s="262" t="s">
        <v>149</v>
      </c>
      <c r="AU123" s="262" t="s">
        <v>86</v>
      </c>
      <c r="AV123" s="15" t="s">
        <v>145</v>
      </c>
      <c r="AW123" s="15" t="s">
        <v>37</v>
      </c>
      <c r="AX123" s="15" t="s">
        <v>84</v>
      </c>
      <c r="AY123" s="262" t="s">
        <v>138</v>
      </c>
    </row>
    <row r="124" s="2" customFormat="1" ht="49.05" customHeight="1">
      <c r="A124" s="38"/>
      <c r="B124" s="39"/>
      <c r="C124" s="212" t="s">
        <v>156</v>
      </c>
      <c r="D124" s="212" t="s">
        <v>140</v>
      </c>
      <c r="E124" s="213" t="s">
        <v>199</v>
      </c>
      <c r="F124" s="214" t="s">
        <v>200</v>
      </c>
      <c r="G124" s="215" t="s">
        <v>201</v>
      </c>
      <c r="H124" s="216">
        <v>3</v>
      </c>
      <c r="I124" s="217"/>
      <c r="J124" s="218">
        <f>ROUND(I124*H124,2)</f>
        <v>0</v>
      </c>
      <c r="K124" s="214" t="s">
        <v>144</v>
      </c>
      <c r="L124" s="44"/>
      <c r="M124" s="219" t="s">
        <v>19</v>
      </c>
      <c r="N124" s="220" t="s">
        <v>47</v>
      </c>
      <c r="O124" s="84"/>
      <c r="P124" s="221">
        <f>O124*H124</f>
        <v>0</v>
      </c>
      <c r="Q124" s="221">
        <v>0</v>
      </c>
      <c r="R124" s="221">
        <f>Q124*H124</f>
        <v>0</v>
      </c>
      <c r="S124" s="221">
        <v>0.053999999999999999</v>
      </c>
      <c r="T124" s="222">
        <f>S124*H124</f>
        <v>0.16200000000000001</v>
      </c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R124" s="223" t="s">
        <v>145</v>
      </c>
      <c r="AT124" s="223" t="s">
        <v>140</v>
      </c>
      <c r="AU124" s="223" t="s">
        <v>86</v>
      </c>
      <c r="AY124" s="17" t="s">
        <v>138</v>
      </c>
      <c r="BE124" s="224">
        <f>IF(N124="základní",J124,0)</f>
        <v>0</v>
      </c>
      <c r="BF124" s="224">
        <f>IF(N124="snížená",J124,0)</f>
        <v>0</v>
      </c>
      <c r="BG124" s="224">
        <f>IF(N124="zákl. přenesená",J124,0)</f>
        <v>0</v>
      </c>
      <c r="BH124" s="224">
        <f>IF(N124="sníž. přenesená",J124,0)</f>
        <v>0</v>
      </c>
      <c r="BI124" s="224">
        <f>IF(N124="nulová",J124,0)</f>
        <v>0</v>
      </c>
      <c r="BJ124" s="17" t="s">
        <v>84</v>
      </c>
      <c r="BK124" s="224">
        <f>ROUND(I124*H124,2)</f>
        <v>0</v>
      </c>
      <c r="BL124" s="17" t="s">
        <v>145</v>
      </c>
      <c r="BM124" s="223" t="s">
        <v>202</v>
      </c>
    </row>
    <row r="125" s="2" customFormat="1">
      <c r="A125" s="38"/>
      <c r="B125" s="39"/>
      <c r="C125" s="40"/>
      <c r="D125" s="225" t="s">
        <v>147</v>
      </c>
      <c r="E125" s="40"/>
      <c r="F125" s="226" t="s">
        <v>203</v>
      </c>
      <c r="G125" s="40"/>
      <c r="H125" s="40"/>
      <c r="I125" s="227"/>
      <c r="J125" s="40"/>
      <c r="K125" s="40"/>
      <c r="L125" s="44"/>
      <c r="M125" s="228"/>
      <c r="N125" s="229"/>
      <c r="O125" s="84"/>
      <c r="P125" s="84"/>
      <c r="Q125" s="84"/>
      <c r="R125" s="84"/>
      <c r="S125" s="84"/>
      <c r="T125" s="85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T125" s="17" t="s">
        <v>147</v>
      </c>
      <c r="AU125" s="17" t="s">
        <v>86</v>
      </c>
    </row>
    <row r="126" s="12" customFormat="1" ht="22.8" customHeight="1">
      <c r="A126" s="12"/>
      <c r="B126" s="196"/>
      <c r="C126" s="197"/>
      <c r="D126" s="198" t="s">
        <v>75</v>
      </c>
      <c r="E126" s="210" t="s">
        <v>204</v>
      </c>
      <c r="F126" s="210" t="s">
        <v>205</v>
      </c>
      <c r="G126" s="197"/>
      <c r="H126" s="197"/>
      <c r="I126" s="200"/>
      <c r="J126" s="211">
        <f>BK126</f>
        <v>0</v>
      </c>
      <c r="K126" s="197"/>
      <c r="L126" s="202"/>
      <c r="M126" s="203"/>
      <c r="N126" s="204"/>
      <c r="O126" s="204"/>
      <c r="P126" s="205">
        <f>SUM(P127:P147)</f>
        <v>0</v>
      </c>
      <c r="Q126" s="204"/>
      <c r="R126" s="205">
        <f>SUM(R127:R147)</f>
        <v>0</v>
      </c>
      <c r="S126" s="204"/>
      <c r="T126" s="206">
        <f>SUM(T127:T147)</f>
        <v>0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207" t="s">
        <v>84</v>
      </c>
      <c r="AT126" s="208" t="s">
        <v>75</v>
      </c>
      <c r="AU126" s="208" t="s">
        <v>84</v>
      </c>
      <c r="AY126" s="207" t="s">
        <v>138</v>
      </c>
      <c r="BK126" s="209">
        <f>SUM(BK127:BK147)</f>
        <v>0</v>
      </c>
    </row>
    <row r="127" s="2" customFormat="1" ht="37.8" customHeight="1">
      <c r="A127" s="38"/>
      <c r="B127" s="39"/>
      <c r="C127" s="212" t="s">
        <v>206</v>
      </c>
      <c r="D127" s="212" t="s">
        <v>140</v>
      </c>
      <c r="E127" s="213" t="s">
        <v>207</v>
      </c>
      <c r="F127" s="214" t="s">
        <v>208</v>
      </c>
      <c r="G127" s="215" t="s">
        <v>209</v>
      </c>
      <c r="H127" s="216">
        <v>46.509</v>
      </c>
      <c r="I127" s="217"/>
      <c r="J127" s="218">
        <f>ROUND(I127*H127,2)</f>
        <v>0</v>
      </c>
      <c r="K127" s="214" t="s">
        <v>144</v>
      </c>
      <c r="L127" s="44"/>
      <c r="M127" s="219" t="s">
        <v>19</v>
      </c>
      <c r="N127" s="220" t="s">
        <v>47</v>
      </c>
      <c r="O127" s="84"/>
      <c r="P127" s="221">
        <f>O127*H127</f>
        <v>0</v>
      </c>
      <c r="Q127" s="221">
        <v>0</v>
      </c>
      <c r="R127" s="221">
        <f>Q127*H127</f>
        <v>0</v>
      </c>
      <c r="S127" s="221">
        <v>0</v>
      </c>
      <c r="T127" s="222">
        <f>S127*H127</f>
        <v>0</v>
      </c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R127" s="223" t="s">
        <v>145</v>
      </c>
      <c r="AT127" s="223" t="s">
        <v>140</v>
      </c>
      <c r="AU127" s="223" t="s">
        <v>86</v>
      </c>
      <c r="AY127" s="17" t="s">
        <v>138</v>
      </c>
      <c r="BE127" s="224">
        <f>IF(N127="základní",J127,0)</f>
        <v>0</v>
      </c>
      <c r="BF127" s="224">
        <f>IF(N127="snížená",J127,0)</f>
        <v>0</v>
      </c>
      <c r="BG127" s="224">
        <f>IF(N127="zákl. přenesená",J127,0)</f>
        <v>0</v>
      </c>
      <c r="BH127" s="224">
        <f>IF(N127="sníž. přenesená",J127,0)</f>
        <v>0</v>
      </c>
      <c r="BI127" s="224">
        <f>IF(N127="nulová",J127,0)</f>
        <v>0</v>
      </c>
      <c r="BJ127" s="17" t="s">
        <v>84</v>
      </c>
      <c r="BK127" s="224">
        <f>ROUND(I127*H127,2)</f>
        <v>0</v>
      </c>
      <c r="BL127" s="17" t="s">
        <v>145</v>
      </c>
      <c r="BM127" s="223" t="s">
        <v>210</v>
      </c>
    </row>
    <row r="128" s="2" customFormat="1">
      <c r="A128" s="38"/>
      <c r="B128" s="39"/>
      <c r="C128" s="40"/>
      <c r="D128" s="225" t="s">
        <v>147</v>
      </c>
      <c r="E128" s="40"/>
      <c r="F128" s="226" t="s">
        <v>211</v>
      </c>
      <c r="G128" s="40"/>
      <c r="H128" s="40"/>
      <c r="I128" s="227"/>
      <c r="J128" s="40"/>
      <c r="K128" s="40"/>
      <c r="L128" s="44"/>
      <c r="M128" s="228"/>
      <c r="N128" s="229"/>
      <c r="O128" s="84"/>
      <c r="P128" s="84"/>
      <c r="Q128" s="84"/>
      <c r="R128" s="84"/>
      <c r="S128" s="84"/>
      <c r="T128" s="85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T128" s="17" t="s">
        <v>147</v>
      </c>
      <c r="AU128" s="17" t="s">
        <v>86</v>
      </c>
    </row>
    <row r="129" s="2" customFormat="1" ht="44.25" customHeight="1">
      <c r="A129" s="38"/>
      <c r="B129" s="39"/>
      <c r="C129" s="212" t="s">
        <v>212</v>
      </c>
      <c r="D129" s="212" t="s">
        <v>140</v>
      </c>
      <c r="E129" s="213" t="s">
        <v>213</v>
      </c>
      <c r="F129" s="214" t="s">
        <v>214</v>
      </c>
      <c r="G129" s="215" t="s">
        <v>209</v>
      </c>
      <c r="H129" s="216">
        <v>883.67100000000005</v>
      </c>
      <c r="I129" s="217"/>
      <c r="J129" s="218">
        <f>ROUND(I129*H129,2)</f>
        <v>0</v>
      </c>
      <c r="K129" s="214" t="s">
        <v>144</v>
      </c>
      <c r="L129" s="44"/>
      <c r="M129" s="219" t="s">
        <v>19</v>
      </c>
      <c r="N129" s="220" t="s">
        <v>47</v>
      </c>
      <c r="O129" s="84"/>
      <c r="P129" s="221">
        <f>O129*H129</f>
        <v>0</v>
      </c>
      <c r="Q129" s="221">
        <v>0</v>
      </c>
      <c r="R129" s="221">
        <f>Q129*H129</f>
        <v>0</v>
      </c>
      <c r="S129" s="221">
        <v>0</v>
      </c>
      <c r="T129" s="222">
        <f>S129*H129</f>
        <v>0</v>
      </c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R129" s="223" t="s">
        <v>145</v>
      </c>
      <c r="AT129" s="223" t="s">
        <v>140</v>
      </c>
      <c r="AU129" s="223" t="s">
        <v>86</v>
      </c>
      <c r="AY129" s="17" t="s">
        <v>138</v>
      </c>
      <c r="BE129" s="224">
        <f>IF(N129="základní",J129,0)</f>
        <v>0</v>
      </c>
      <c r="BF129" s="224">
        <f>IF(N129="snížená",J129,0)</f>
        <v>0</v>
      </c>
      <c r="BG129" s="224">
        <f>IF(N129="zákl. přenesená",J129,0)</f>
        <v>0</v>
      </c>
      <c r="BH129" s="224">
        <f>IF(N129="sníž. přenesená",J129,0)</f>
        <v>0</v>
      </c>
      <c r="BI129" s="224">
        <f>IF(N129="nulová",J129,0)</f>
        <v>0</v>
      </c>
      <c r="BJ129" s="17" t="s">
        <v>84</v>
      </c>
      <c r="BK129" s="224">
        <f>ROUND(I129*H129,2)</f>
        <v>0</v>
      </c>
      <c r="BL129" s="17" t="s">
        <v>145</v>
      </c>
      <c r="BM129" s="223" t="s">
        <v>215</v>
      </c>
    </row>
    <row r="130" s="2" customFormat="1">
      <c r="A130" s="38"/>
      <c r="B130" s="39"/>
      <c r="C130" s="40"/>
      <c r="D130" s="225" t="s">
        <v>147</v>
      </c>
      <c r="E130" s="40"/>
      <c r="F130" s="226" t="s">
        <v>216</v>
      </c>
      <c r="G130" s="40"/>
      <c r="H130" s="40"/>
      <c r="I130" s="227"/>
      <c r="J130" s="40"/>
      <c r="K130" s="40"/>
      <c r="L130" s="44"/>
      <c r="M130" s="228"/>
      <c r="N130" s="229"/>
      <c r="O130" s="84"/>
      <c r="P130" s="84"/>
      <c r="Q130" s="84"/>
      <c r="R130" s="84"/>
      <c r="S130" s="84"/>
      <c r="T130" s="85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T130" s="17" t="s">
        <v>147</v>
      </c>
      <c r="AU130" s="17" t="s">
        <v>86</v>
      </c>
    </row>
    <row r="131" s="14" customFormat="1">
      <c r="A131" s="14"/>
      <c r="B131" s="241"/>
      <c r="C131" s="242"/>
      <c r="D131" s="232" t="s">
        <v>149</v>
      </c>
      <c r="E131" s="243" t="s">
        <v>19</v>
      </c>
      <c r="F131" s="244" t="s">
        <v>217</v>
      </c>
      <c r="G131" s="242"/>
      <c r="H131" s="245">
        <v>883.67100000000005</v>
      </c>
      <c r="I131" s="246"/>
      <c r="J131" s="242"/>
      <c r="K131" s="242"/>
      <c r="L131" s="247"/>
      <c r="M131" s="248"/>
      <c r="N131" s="249"/>
      <c r="O131" s="249"/>
      <c r="P131" s="249"/>
      <c r="Q131" s="249"/>
      <c r="R131" s="249"/>
      <c r="S131" s="249"/>
      <c r="T131" s="250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T131" s="251" t="s">
        <v>149</v>
      </c>
      <c r="AU131" s="251" t="s">
        <v>86</v>
      </c>
      <c r="AV131" s="14" t="s">
        <v>86</v>
      </c>
      <c r="AW131" s="14" t="s">
        <v>37</v>
      </c>
      <c r="AX131" s="14" t="s">
        <v>84</v>
      </c>
      <c r="AY131" s="251" t="s">
        <v>138</v>
      </c>
    </row>
    <row r="132" s="2" customFormat="1" ht="37.8" customHeight="1">
      <c r="A132" s="38"/>
      <c r="B132" s="39"/>
      <c r="C132" s="212" t="s">
        <v>8</v>
      </c>
      <c r="D132" s="212" t="s">
        <v>140</v>
      </c>
      <c r="E132" s="213" t="s">
        <v>218</v>
      </c>
      <c r="F132" s="214" t="s">
        <v>219</v>
      </c>
      <c r="G132" s="215" t="s">
        <v>209</v>
      </c>
      <c r="H132" s="216">
        <v>46.509</v>
      </c>
      <c r="I132" s="217"/>
      <c r="J132" s="218">
        <f>ROUND(I132*H132,2)</f>
        <v>0</v>
      </c>
      <c r="K132" s="214" t="s">
        <v>144</v>
      </c>
      <c r="L132" s="44"/>
      <c r="M132" s="219" t="s">
        <v>19</v>
      </c>
      <c r="N132" s="220" t="s">
        <v>47</v>
      </c>
      <c r="O132" s="84"/>
      <c r="P132" s="221">
        <f>O132*H132</f>
        <v>0</v>
      </c>
      <c r="Q132" s="221">
        <v>0</v>
      </c>
      <c r="R132" s="221">
        <f>Q132*H132</f>
        <v>0</v>
      </c>
      <c r="S132" s="221">
        <v>0</v>
      </c>
      <c r="T132" s="222">
        <f>S132*H132</f>
        <v>0</v>
      </c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R132" s="223" t="s">
        <v>145</v>
      </c>
      <c r="AT132" s="223" t="s">
        <v>140</v>
      </c>
      <c r="AU132" s="223" t="s">
        <v>86</v>
      </c>
      <c r="AY132" s="17" t="s">
        <v>138</v>
      </c>
      <c r="BE132" s="224">
        <f>IF(N132="základní",J132,0)</f>
        <v>0</v>
      </c>
      <c r="BF132" s="224">
        <f>IF(N132="snížená",J132,0)</f>
        <v>0</v>
      </c>
      <c r="BG132" s="224">
        <f>IF(N132="zákl. přenesená",J132,0)</f>
        <v>0</v>
      </c>
      <c r="BH132" s="224">
        <f>IF(N132="sníž. přenesená",J132,0)</f>
        <v>0</v>
      </c>
      <c r="BI132" s="224">
        <f>IF(N132="nulová",J132,0)</f>
        <v>0</v>
      </c>
      <c r="BJ132" s="17" t="s">
        <v>84</v>
      </c>
      <c r="BK132" s="224">
        <f>ROUND(I132*H132,2)</f>
        <v>0</v>
      </c>
      <c r="BL132" s="17" t="s">
        <v>145</v>
      </c>
      <c r="BM132" s="223" t="s">
        <v>220</v>
      </c>
    </row>
    <row r="133" s="2" customFormat="1">
      <c r="A133" s="38"/>
      <c r="B133" s="39"/>
      <c r="C133" s="40"/>
      <c r="D133" s="225" t="s">
        <v>147</v>
      </c>
      <c r="E133" s="40"/>
      <c r="F133" s="226" t="s">
        <v>221</v>
      </c>
      <c r="G133" s="40"/>
      <c r="H133" s="40"/>
      <c r="I133" s="227"/>
      <c r="J133" s="40"/>
      <c r="K133" s="40"/>
      <c r="L133" s="44"/>
      <c r="M133" s="228"/>
      <c r="N133" s="229"/>
      <c r="O133" s="84"/>
      <c r="P133" s="84"/>
      <c r="Q133" s="84"/>
      <c r="R133" s="84"/>
      <c r="S133" s="84"/>
      <c r="T133" s="85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T133" s="17" t="s">
        <v>147</v>
      </c>
      <c r="AU133" s="17" t="s">
        <v>86</v>
      </c>
    </row>
    <row r="134" s="2" customFormat="1" ht="44.25" customHeight="1">
      <c r="A134" s="38"/>
      <c r="B134" s="39"/>
      <c r="C134" s="212" t="s">
        <v>222</v>
      </c>
      <c r="D134" s="212" t="s">
        <v>140</v>
      </c>
      <c r="E134" s="213" t="s">
        <v>223</v>
      </c>
      <c r="F134" s="214" t="s">
        <v>224</v>
      </c>
      <c r="G134" s="215" t="s">
        <v>209</v>
      </c>
      <c r="H134" s="216">
        <v>2.1640000000000001</v>
      </c>
      <c r="I134" s="217"/>
      <c r="J134" s="218">
        <f>ROUND(I134*H134,2)</f>
        <v>0</v>
      </c>
      <c r="K134" s="214" t="s">
        <v>144</v>
      </c>
      <c r="L134" s="44"/>
      <c r="M134" s="219" t="s">
        <v>19</v>
      </c>
      <c r="N134" s="220" t="s">
        <v>47</v>
      </c>
      <c r="O134" s="84"/>
      <c r="P134" s="221">
        <f>O134*H134</f>
        <v>0</v>
      </c>
      <c r="Q134" s="221">
        <v>0</v>
      </c>
      <c r="R134" s="221">
        <f>Q134*H134</f>
        <v>0</v>
      </c>
      <c r="S134" s="221">
        <v>0</v>
      </c>
      <c r="T134" s="222">
        <f>S134*H134</f>
        <v>0</v>
      </c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R134" s="223" t="s">
        <v>145</v>
      </c>
      <c r="AT134" s="223" t="s">
        <v>140</v>
      </c>
      <c r="AU134" s="223" t="s">
        <v>86</v>
      </c>
      <c r="AY134" s="17" t="s">
        <v>138</v>
      </c>
      <c r="BE134" s="224">
        <f>IF(N134="základní",J134,0)</f>
        <v>0</v>
      </c>
      <c r="BF134" s="224">
        <f>IF(N134="snížená",J134,0)</f>
        <v>0</v>
      </c>
      <c r="BG134" s="224">
        <f>IF(N134="zákl. přenesená",J134,0)</f>
        <v>0</v>
      </c>
      <c r="BH134" s="224">
        <f>IF(N134="sníž. přenesená",J134,0)</f>
        <v>0</v>
      </c>
      <c r="BI134" s="224">
        <f>IF(N134="nulová",J134,0)</f>
        <v>0</v>
      </c>
      <c r="BJ134" s="17" t="s">
        <v>84</v>
      </c>
      <c r="BK134" s="224">
        <f>ROUND(I134*H134,2)</f>
        <v>0</v>
      </c>
      <c r="BL134" s="17" t="s">
        <v>145</v>
      </c>
      <c r="BM134" s="223" t="s">
        <v>225</v>
      </c>
    </row>
    <row r="135" s="2" customFormat="1">
      <c r="A135" s="38"/>
      <c r="B135" s="39"/>
      <c r="C135" s="40"/>
      <c r="D135" s="225" t="s">
        <v>147</v>
      </c>
      <c r="E135" s="40"/>
      <c r="F135" s="226" t="s">
        <v>226</v>
      </c>
      <c r="G135" s="40"/>
      <c r="H135" s="40"/>
      <c r="I135" s="227"/>
      <c r="J135" s="40"/>
      <c r="K135" s="40"/>
      <c r="L135" s="44"/>
      <c r="M135" s="228"/>
      <c r="N135" s="229"/>
      <c r="O135" s="84"/>
      <c r="P135" s="84"/>
      <c r="Q135" s="84"/>
      <c r="R135" s="84"/>
      <c r="S135" s="84"/>
      <c r="T135" s="85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T135" s="17" t="s">
        <v>147</v>
      </c>
      <c r="AU135" s="17" t="s">
        <v>86</v>
      </c>
    </row>
    <row r="136" s="14" customFormat="1">
      <c r="A136" s="14"/>
      <c r="B136" s="241"/>
      <c r="C136" s="242"/>
      <c r="D136" s="232" t="s">
        <v>149</v>
      </c>
      <c r="E136" s="243" t="s">
        <v>19</v>
      </c>
      <c r="F136" s="244" t="s">
        <v>227</v>
      </c>
      <c r="G136" s="242"/>
      <c r="H136" s="245">
        <v>2.1640000000000001</v>
      </c>
      <c r="I136" s="246"/>
      <c r="J136" s="242"/>
      <c r="K136" s="242"/>
      <c r="L136" s="247"/>
      <c r="M136" s="248"/>
      <c r="N136" s="249"/>
      <c r="O136" s="249"/>
      <c r="P136" s="249"/>
      <c r="Q136" s="249"/>
      <c r="R136" s="249"/>
      <c r="S136" s="249"/>
      <c r="T136" s="250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T136" s="251" t="s">
        <v>149</v>
      </c>
      <c r="AU136" s="251" t="s">
        <v>86</v>
      </c>
      <c r="AV136" s="14" t="s">
        <v>86</v>
      </c>
      <c r="AW136" s="14" t="s">
        <v>37</v>
      </c>
      <c r="AX136" s="14" t="s">
        <v>84</v>
      </c>
      <c r="AY136" s="251" t="s">
        <v>138</v>
      </c>
    </row>
    <row r="137" s="2" customFormat="1" ht="44.25" customHeight="1">
      <c r="A137" s="38"/>
      <c r="B137" s="39"/>
      <c r="C137" s="212" t="s">
        <v>228</v>
      </c>
      <c r="D137" s="212" t="s">
        <v>140</v>
      </c>
      <c r="E137" s="213" t="s">
        <v>229</v>
      </c>
      <c r="F137" s="214" t="s">
        <v>230</v>
      </c>
      <c r="G137" s="215" t="s">
        <v>209</v>
      </c>
      <c r="H137" s="216">
        <v>3.6949999999999998</v>
      </c>
      <c r="I137" s="217"/>
      <c r="J137" s="218">
        <f>ROUND(I137*H137,2)</f>
        <v>0</v>
      </c>
      <c r="K137" s="214" t="s">
        <v>144</v>
      </c>
      <c r="L137" s="44"/>
      <c r="M137" s="219" t="s">
        <v>19</v>
      </c>
      <c r="N137" s="220" t="s">
        <v>47</v>
      </c>
      <c r="O137" s="84"/>
      <c r="P137" s="221">
        <f>O137*H137</f>
        <v>0</v>
      </c>
      <c r="Q137" s="221">
        <v>0</v>
      </c>
      <c r="R137" s="221">
        <f>Q137*H137</f>
        <v>0</v>
      </c>
      <c r="S137" s="221">
        <v>0</v>
      </c>
      <c r="T137" s="222">
        <f>S137*H137</f>
        <v>0</v>
      </c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R137" s="223" t="s">
        <v>145</v>
      </c>
      <c r="AT137" s="223" t="s">
        <v>140</v>
      </c>
      <c r="AU137" s="223" t="s">
        <v>86</v>
      </c>
      <c r="AY137" s="17" t="s">
        <v>138</v>
      </c>
      <c r="BE137" s="224">
        <f>IF(N137="základní",J137,0)</f>
        <v>0</v>
      </c>
      <c r="BF137" s="224">
        <f>IF(N137="snížená",J137,0)</f>
        <v>0</v>
      </c>
      <c r="BG137" s="224">
        <f>IF(N137="zákl. přenesená",J137,0)</f>
        <v>0</v>
      </c>
      <c r="BH137" s="224">
        <f>IF(N137="sníž. přenesená",J137,0)</f>
        <v>0</v>
      </c>
      <c r="BI137" s="224">
        <f>IF(N137="nulová",J137,0)</f>
        <v>0</v>
      </c>
      <c r="BJ137" s="17" t="s">
        <v>84</v>
      </c>
      <c r="BK137" s="224">
        <f>ROUND(I137*H137,2)</f>
        <v>0</v>
      </c>
      <c r="BL137" s="17" t="s">
        <v>145</v>
      </c>
      <c r="BM137" s="223" t="s">
        <v>231</v>
      </c>
    </row>
    <row r="138" s="2" customFormat="1">
      <c r="A138" s="38"/>
      <c r="B138" s="39"/>
      <c r="C138" s="40"/>
      <c r="D138" s="225" t="s">
        <v>147</v>
      </c>
      <c r="E138" s="40"/>
      <c r="F138" s="226" t="s">
        <v>232</v>
      </c>
      <c r="G138" s="40"/>
      <c r="H138" s="40"/>
      <c r="I138" s="227"/>
      <c r="J138" s="40"/>
      <c r="K138" s="40"/>
      <c r="L138" s="44"/>
      <c r="M138" s="228"/>
      <c r="N138" s="229"/>
      <c r="O138" s="84"/>
      <c r="P138" s="84"/>
      <c r="Q138" s="84"/>
      <c r="R138" s="84"/>
      <c r="S138" s="84"/>
      <c r="T138" s="85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T138" s="17" t="s">
        <v>147</v>
      </c>
      <c r="AU138" s="17" t="s">
        <v>86</v>
      </c>
    </row>
    <row r="139" s="14" customFormat="1">
      <c r="A139" s="14"/>
      <c r="B139" s="241"/>
      <c r="C139" s="242"/>
      <c r="D139" s="232" t="s">
        <v>149</v>
      </c>
      <c r="E139" s="243" t="s">
        <v>19</v>
      </c>
      <c r="F139" s="244" t="s">
        <v>233</v>
      </c>
      <c r="G139" s="242"/>
      <c r="H139" s="245">
        <v>3.6949999999999998</v>
      </c>
      <c r="I139" s="246"/>
      <c r="J139" s="242"/>
      <c r="K139" s="242"/>
      <c r="L139" s="247"/>
      <c r="M139" s="248"/>
      <c r="N139" s="249"/>
      <c r="O139" s="249"/>
      <c r="P139" s="249"/>
      <c r="Q139" s="249"/>
      <c r="R139" s="249"/>
      <c r="S139" s="249"/>
      <c r="T139" s="250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T139" s="251" t="s">
        <v>149</v>
      </c>
      <c r="AU139" s="251" t="s">
        <v>86</v>
      </c>
      <c r="AV139" s="14" t="s">
        <v>86</v>
      </c>
      <c r="AW139" s="14" t="s">
        <v>37</v>
      </c>
      <c r="AX139" s="14" t="s">
        <v>84</v>
      </c>
      <c r="AY139" s="251" t="s">
        <v>138</v>
      </c>
    </row>
    <row r="140" s="2" customFormat="1" ht="44.25" customHeight="1">
      <c r="A140" s="38"/>
      <c r="B140" s="39"/>
      <c r="C140" s="212" t="s">
        <v>234</v>
      </c>
      <c r="D140" s="212" t="s">
        <v>140</v>
      </c>
      <c r="E140" s="213" t="s">
        <v>235</v>
      </c>
      <c r="F140" s="214" t="s">
        <v>236</v>
      </c>
      <c r="G140" s="215" t="s">
        <v>209</v>
      </c>
      <c r="H140" s="216">
        <v>26.172999999999998</v>
      </c>
      <c r="I140" s="217"/>
      <c r="J140" s="218">
        <f>ROUND(I140*H140,2)</f>
        <v>0</v>
      </c>
      <c r="K140" s="214" t="s">
        <v>144</v>
      </c>
      <c r="L140" s="44"/>
      <c r="M140" s="219" t="s">
        <v>19</v>
      </c>
      <c r="N140" s="220" t="s">
        <v>47</v>
      </c>
      <c r="O140" s="84"/>
      <c r="P140" s="221">
        <f>O140*H140</f>
        <v>0</v>
      </c>
      <c r="Q140" s="221">
        <v>0</v>
      </c>
      <c r="R140" s="221">
        <f>Q140*H140</f>
        <v>0</v>
      </c>
      <c r="S140" s="221">
        <v>0</v>
      </c>
      <c r="T140" s="222">
        <f>S140*H140</f>
        <v>0</v>
      </c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R140" s="223" t="s">
        <v>145</v>
      </c>
      <c r="AT140" s="223" t="s">
        <v>140</v>
      </c>
      <c r="AU140" s="223" t="s">
        <v>86</v>
      </c>
      <c r="AY140" s="17" t="s">
        <v>138</v>
      </c>
      <c r="BE140" s="224">
        <f>IF(N140="základní",J140,0)</f>
        <v>0</v>
      </c>
      <c r="BF140" s="224">
        <f>IF(N140="snížená",J140,0)</f>
        <v>0</v>
      </c>
      <c r="BG140" s="224">
        <f>IF(N140="zákl. přenesená",J140,0)</f>
        <v>0</v>
      </c>
      <c r="BH140" s="224">
        <f>IF(N140="sníž. přenesená",J140,0)</f>
        <v>0</v>
      </c>
      <c r="BI140" s="224">
        <f>IF(N140="nulová",J140,0)</f>
        <v>0</v>
      </c>
      <c r="BJ140" s="17" t="s">
        <v>84</v>
      </c>
      <c r="BK140" s="224">
        <f>ROUND(I140*H140,2)</f>
        <v>0</v>
      </c>
      <c r="BL140" s="17" t="s">
        <v>145</v>
      </c>
      <c r="BM140" s="223" t="s">
        <v>237</v>
      </c>
    </row>
    <row r="141" s="2" customFormat="1">
      <c r="A141" s="38"/>
      <c r="B141" s="39"/>
      <c r="C141" s="40"/>
      <c r="D141" s="225" t="s">
        <v>147</v>
      </c>
      <c r="E141" s="40"/>
      <c r="F141" s="226" t="s">
        <v>238</v>
      </c>
      <c r="G141" s="40"/>
      <c r="H141" s="40"/>
      <c r="I141" s="227"/>
      <c r="J141" s="40"/>
      <c r="K141" s="40"/>
      <c r="L141" s="44"/>
      <c r="M141" s="228"/>
      <c r="N141" s="229"/>
      <c r="O141" s="84"/>
      <c r="P141" s="84"/>
      <c r="Q141" s="84"/>
      <c r="R141" s="84"/>
      <c r="S141" s="84"/>
      <c r="T141" s="85"/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T141" s="17" t="s">
        <v>147</v>
      </c>
      <c r="AU141" s="17" t="s">
        <v>86</v>
      </c>
    </row>
    <row r="142" s="14" customFormat="1">
      <c r="A142" s="14"/>
      <c r="B142" s="241"/>
      <c r="C142" s="242"/>
      <c r="D142" s="232" t="s">
        <v>149</v>
      </c>
      <c r="E142" s="243" t="s">
        <v>19</v>
      </c>
      <c r="F142" s="244" t="s">
        <v>239</v>
      </c>
      <c r="G142" s="242"/>
      <c r="H142" s="245">
        <v>26.172999999999998</v>
      </c>
      <c r="I142" s="246"/>
      <c r="J142" s="242"/>
      <c r="K142" s="242"/>
      <c r="L142" s="247"/>
      <c r="M142" s="248"/>
      <c r="N142" s="249"/>
      <c r="O142" s="249"/>
      <c r="P142" s="249"/>
      <c r="Q142" s="249"/>
      <c r="R142" s="249"/>
      <c r="S142" s="249"/>
      <c r="T142" s="250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T142" s="251" t="s">
        <v>149</v>
      </c>
      <c r="AU142" s="251" t="s">
        <v>86</v>
      </c>
      <c r="AV142" s="14" t="s">
        <v>86</v>
      </c>
      <c r="AW142" s="14" t="s">
        <v>37</v>
      </c>
      <c r="AX142" s="14" t="s">
        <v>84</v>
      </c>
      <c r="AY142" s="251" t="s">
        <v>138</v>
      </c>
    </row>
    <row r="143" s="2" customFormat="1" ht="44.25" customHeight="1">
      <c r="A143" s="38"/>
      <c r="B143" s="39"/>
      <c r="C143" s="212" t="s">
        <v>240</v>
      </c>
      <c r="D143" s="212" t="s">
        <v>140</v>
      </c>
      <c r="E143" s="213" t="s">
        <v>241</v>
      </c>
      <c r="F143" s="214" t="s">
        <v>242</v>
      </c>
      <c r="G143" s="215" t="s">
        <v>209</v>
      </c>
      <c r="H143" s="216">
        <v>10.727</v>
      </c>
      <c r="I143" s="217"/>
      <c r="J143" s="218">
        <f>ROUND(I143*H143,2)</f>
        <v>0</v>
      </c>
      <c r="K143" s="214" t="s">
        <v>144</v>
      </c>
      <c r="L143" s="44"/>
      <c r="M143" s="219" t="s">
        <v>19</v>
      </c>
      <c r="N143" s="220" t="s">
        <v>47</v>
      </c>
      <c r="O143" s="84"/>
      <c r="P143" s="221">
        <f>O143*H143</f>
        <v>0</v>
      </c>
      <c r="Q143" s="221">
        <v>0</v>
      </c>
      <c r="R143" s="221">
        <f>Q143*H143</f>
        <v>0</v>
      </c>
      <c r="S143" s="221">
        <v>0</v>
      </c>
      <c r="T143" s="222">
        <f>S143*H143</f>
        <v>0</v>
      </c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R143" s="223" t="s">
        <v>145</v>
      </c>
      <c r="AT143" s="223" t="s">
        <v>140</v>
      </c>
      <c r="AU143" s="223" t="s">
        <v>86</v>
      </c>
      <c r="AY143" s="17" t="s">
        <v>138</v>
      </c>
      <c r="BE143" s="224">
        <f>IF(N143="základní",J143,0)</f>
        <v>0</v>
      </c>
      <c r="BF143" s="224">
        <f>IF(N143="snížená",J143,0)</f>
        <v>0</v>
      </c>
      <c r="BG143" s="224">
        <f>IF(N143="zákl. přenesená",J143,0)</f>
        <v>0</v>
      </c>
      <c r="BH143" s="224">
        <f>IF(N143="sníž. přenesená",J143,0)</f>
        <v>0</v>
      </c>
      <c r="BI143" s="224">
        <f>IF(N143="nulová",J143,0)</f>
        <v>0</v>
      </c>
      <c r="BJ143" s="17" t="s">
        <v>84</v>
      </c>
      <c r="BK143" s="224">
        <f>ROUND(I143*H143,2)</f>
        <v>0</v>
      </c>
      <c r="BL143" s="17" t="s">
        <v>145</v>
      </c>
      <c r="BM143" s="223" t="s">
        <v>243</v>
      </c>
    </row>
    <row r="144" s="2" customFormat="1">
      <c r="A144" s="38"/>
      <c r="B144" s="39"/>
      <c r="C144" s="40"/>
      <c r="D144" s="225" t="s">
        <v>147</v>
      </c>
      <c r="E144" s="40"/>
      <c r="F144" s="226" t="s">
        <v>244</v>
      </c>
      <c r="G144" s="40"/>
      <c r="H144" s="40"/>
      <c r="I144" s="227"/>
      <c r="J144" s="40"/>
      <c r="K144" s="40"/>
      <c r="L144" s="44"/>
      <c r="M144" s="228"/>
      <c r="N144" s="229"/>
      <c r="O144" s="84"/>
      <c r="P144" s="84"/>
      <c r="Q144" s="84"/>
      <c r="R144" s="84"/>
      <c r="S144" s="84"/>
      <c r="T144" s="85"/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T144" s="17" t="s">
        <v>147</v>
      </c>
      <c r="AU144" s="17" t="s">
        <v>86</v>
      </c>
    </row>
    <row r="145" s="14" customFormat="1">
      <c r="A145" s="14"/>
      <c r="B145" s="241"/>
      <c r="C145" s="242"/>
      <c r="D145" s="232" t="s">
        <v>149</v>
      </c>
      <c r="E145" s="243" t="s">
        <v>19</v>
      </c>
      <c r="F145" s="244" t="s">
        <v>245</v>
      </c>
      <c r="G145" s="242"/>
      <c r="H145" s="245">
        <v>10.727</v>
      </c>
      <c r="I145" s="246"/>
      <c r="J145" s="242"/>
      <c r="K145" s="242"/>
      <c r="L145" s="247"/>
      <c r="M145" s="248"/>
      <c r="N145" s="249"/>
      <c r="O145" s="249"/>
      <c r="P145" s="249"/>
      <c r="Q145" s="249"/>
      <c r="R145" s="249"/>
      <c r="S145" s="249"/>
      <c r="T145" s="250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T145" s="251" t="s">
        <v>149</v>
      </c>
      <c r="AU145" s="251" t="s">
        <v>86</v>
      </c>
      <c r="AV145" s="14" t="s">
        <v>86</v>
      </c>
      <c r="AW145" s="14" t="s">
        <v>37</v>
      </c>
      <c r="AX145" s="14" t="s">
        <v>84</v>
      </c>
      <c r="AY145" s="251" t="s">
        <v>138</v>
      </c>
    </row>
    <row r="146" s="2" customFormat="1" ht="44.25" customHeight="1">
      <c r="A146" s="38"/>
      <c r="B146" s="39"/>
      <c r="C146" s="212" t="s">
        <v>246</v>
      </c>
      <c r="D146" s="212" t="s">
        <v>140</v>
      </c>
      <c r="E146" s="213" t="s">
        <v>247</v>
      </c>
      <c r="F146" s="214" t="s">
        <v>248</v>
      </c>
      <c r="G146" s="215" t="s">
        <v>209</v>
      </c>
      <c r="H146" s="216">
        <v>3.75</v>
      </c>
      <c r="I146" s="217"/>
      <c r="J146" s="218">
        <f>ROUND(I146*H146,2)</f>
        <v>0</v>
      </c>
      <c r="K146" s="214" t="s">
        <v>144</v>
      </c>
      <c r="L146" s="44"/>
      <c r="M146" s="219" t="s">
        <v>19</v>
      </c>
      <c r="N146" s="220" t="s">
        <v>47</v>
      </c>
      <c r="O146" s="84"/>
      <c r="P146" s="221">
        <f>O146*H146</f>
        <v>0</v>
      </c>
      <c r="Q146" s="221">
        <v>0</v>
      </c>
      <c r="R146" s="221">
        <f>Q146*H146</f>
        <v>0</v>
      </c>
      <c r="S146" s="221">
        <v>0</v>
      </c>
      <c r="T146" s="222">
        <f>S146*H146</f>
        <v>0</v>
      </c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R146" s="223" t="s">
        <v>145</v>
      </c>
      <c r="AT146" s="223" t="s">
        <v>140</v>
      </c>
      <c r="AU146" s="223" t="s">
        <v>86</v>
      </c>
      <c r="AY146" s="17" t="s">
        <v>138</v>
      </c>
      <c r="BE146" s="224">
        <f>IF(N146="základní",J146,0)</f>
        <v>0</v>
      </c>
      <c r="BF146" s="224">
        <f>IF(N146="snížená",J146,0)</f>
        <v>0</v>
      </c>
      <c r="BG146" s="224">
        <f>IF(N146="zákl. přenesená",J146,0)</f>
        <v>0</v>
      </c>
      <c r="BH146" s="224">
        <f>IF(N146="sníž. přenesená",J146,0)</f>
        <v>0</v>
      </c>
      <c r="BI146" s="224">
        <f>IF(N146="nulová",J146,0)</f>
        <v>0</v>
      </c>
      <c r="BJ146" s="17" t="s">
        <v>84</v>
      </c>
      <c r="BK146" s="224">
        <f>ROUND(I146*H146,2)</f>
        <v>0</v>
      </c>
      <c r="BL146" s="17" t="s">
        <v>145</v>
      </c>
      <c r="BM146" s="223" t="s">
        <v>249</v>
      </c>
    </row>
    <row r="147" s="2" customFormat="1">
      <c r="A147" s="38"/>
      <c r="B147" s="39"/>
      <c r="C147" s="40"/>
      <c r="D147" s="225" t="s">
        <v>147</v>
      </c>
      <c r="E147" s="40"/>
      <c r="F147" s="226" t="s">
        <v>250</v>
      </c>
      <c r="G147" s="40"/>
      <c r="H147" s="40"/>
      <c r="I147" s="227"/>
      <c r="J147" s="40"/>
      <c r="K147" s="40"/>
      <c r="L147" s="44"/>
      <c r="M147" s="228"/>
      <c r="N147" s="229"/>
      <c r="O147" s="84"/>
      <c r="P147" s="84"/>
      <c r="Q147" s="84"/>
      <c r="R147" s="84"/>
      <c r="S147" s="84"/>
      <c r="T147" s="85"/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T147" s="17" t="s">
        <v>147</v>
      </c>
      <c r="AU147" s="17" t="s">
        <v>86</v>
      </c>
    </row>
    <row r="148" s="12" customFormat="1" ht="25.92" customHeight="1">
      <c r="A148" s="12"/>
      <c r="B148" s="196"/>
      <c r="C148" s="197"/>
      <c r="D148" s="198" t="s">
        <v>75</v>
      </c>
      <c r="E148" s="199" t="s">
        <v>251</v>
      </c>
      <c r="F148" s="199" t="s">
        <v>252</v>
      </c>
      <c r="G148" s="197"/>
      <c r="H148" s="197"/>
      <c r="I148" s="200"/>
      <c r="J148" s="201">
        <f>BK148</f>
        <v>0</v>
      </c>
      <c r="K148" s="197"/>
      <c r="L148" s="202"/>
      <c r="M148" s="203"/>
      <c r="N148" s="204"/>
      <c r="O148" s="204"/>
      <c r="P148" s="205">
        <f>P149+P154+P172+P182+P186</f>
        <v>0</v>
      </c>
      <c r="Q148" s="204"/>
      <c r="R148" s="205">
        <f>R149+R154+R172+R182+R186</f>
        <v>0.62066900000000003</v>
      </c>
      <c r="S148" s="204"/>
      <c r="T148" s="206">
        <f>T149+T154+T172+T182+T186</f>
        <v>11.157729490000001</v>
      </c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R148" s="207" t="s">
        <v>86</v>
      </c>
      <c r="AT148" s="208" t="s">
        <v>75</v>
      </c>
      <c r="AU148" s="208" t="s">
        <v>76</v>
      </c>
      <c r="AY148" s="207" t="s">
        <v>138</v>
      </c>
      <c r="BK148" s="209">
        <f>BK149+BK154+BK172+BK182+BK186</f>
        <v>0</v>
      </c>
    </row>
    <row r="149" s="12" customFormat="1" ht="22.8" customHeight="1">
      <c r="A149" s="12"/>
      <c r="B149" s="196"/>
      <c r="C149" s="197"/>
      <c r="D149" s="198" t="s">
        <v>75</v>
      </c>
      <c r="E149" s="210" t="s">
        <v>253</v>
      </c>
      <c r="F149" s="210" t="s">
        <v>254</v>
      </c>
      <c r="G149" s="197"/>
      <c r="H149" s="197"/>
      <c r="I149" s="200"/>
      <c r="J149" s="211">
        <f>BK149</f>
        <v>0</v>
      </c>
      <c r="K149" s="197"/>
      <c r="L149" s="202"/>
      <c r="M149" s="203"/>
      <c r="N149" s="204"/>
      <c r="O149" s="204"/>
      <c r="P149" s="205">
        <f>SUM(P150:P153)</f>
        <v>0</v>
      </c>
      <c r="Q149" s="204"/>
      <c r="R149" s="205">
        <f>SUM(R150:R153)</f>
        <v>0</v>
      </c>
      <c r="S149" s="204"/>
      <c r="T149" s="206">
        <f>SUM(T150:T153)</f>
        <v>0.048000000000000001</v>
      </c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R149" s="207" t="s">
        <v>86</v>
      </c>
      <c r="AT149" s="208" t="s">
        <v>75</v>
      </c>
      <c r="AU149" s="208" t="s">
        <v>84</v>
      </c>
      <c r="AY149" s="207" t="s">
        <v>138</v>
      </c>
      <c r="BK149" s="209">
        <f>SUM(BK150:BK153)</f>
        <v>0</v>
      </c>
    </row>
    <row r="150" s="2" customFormat="1" ht="33" customHeight="1">
      <c r="A150" s="38"/>
      <c r="B150" s="39"/>
      <c r="C150" s="212" t="s">
        <v>255</v>
      </c>
      <c r="D150" s="212" t="s">
        <v>140</v>
      </c>
      <c r="E150" s="213" t="s">
        <v>256</v>
      </c>
      <c r="F150" s="214" t="s">
        <v>257</v>
      </c>
      <c r="G150" s="215" t="s">
        <v>258</v>
      </c>
      <c r="H150" s="216">
        <v>3</v>
      </c>
      <c r="I150" s="217"/>
      <c r="J150" s="218">
        <f>ROUND(I150*H150,2)</f>
        <v>0</v>
      </c>
      <c r="K150" s="214" t="s">
        <v>144</v>
      </c>
      <c r="L150" s="44"/>
      <c r="M150" s="219" t="s">
        <v>19</v>
      </c>
      <c r="N150" s="220" t="s">
        <v>47</v>
      </c>
      <c r="O150" s="84"/>
      <c r="P150" s="221">
        <f>O150*H150</f>
        <v>0</v>
      </c>
      <c r="Q150" s="221">
        <v>0</v>
      </c>
      <c r="R150" s="221">
        <f>Q150*H150</f>
        <v>0</v>
      </c>
      <c r="S150" s="221">
        <v>0.016</v>
      </c>
      <c r="T150" s="222">
        <f>S150*H150</f>
        <v>0.048000000000000001</v>
      </c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R150" s="223" t="s">
        <v>240</v>
      </c>
      <c r="AT150" s="223" t="s">
        <v>140</v>
      </c>
      <c r="AU150" s="223" t="s">
        <v>86</v>
      </c>
      <c r="AY150" s="17" t="s">
        <v>138</v>
      </c>
      <c r="BE150" s="224">
        <f>IF(N150="základní",J150,0)</f>
        <v>0</v>
      </c>
      <c r="BF150" s="224">
        <f>IF(N150="snížená",J150,0)</f>
        <v>0</v>
      </c>
      <c r="BG150" s="224">
        <f>IF(N150="zákl. přenesená",J150,0)</f>
        <v>0</v>
      </c>
      <c r="BH150" s="224">
        <f>IF(N150="sníž. přenesená",J150,0)</f>
        <v>0</v>
      </c>
      <c r="BI150" s="224">
        <f>IF(N150="nulová",J150,0)</f>
        <v>0</v>
      </c>
      <c r="BJ150" s="17" t="s">
        <v>84</v>
      </c>
      <c r="BK150" s="224">
        <f>ROUND(I150*H150,2)</f>
        <v>0</v>
      </c>
      <c r="BL150" s="17" t="s">
        <v>240</v>
      </c>
      <c r="BM150" s="223" t="s">
        <v>259</v>
      </c>
    </row>
    <row r="151" s="2" customFormat="1">
      <c r="A151" s="38"/>
      <c r="B151" s="39"/>
      <c r="C151" s="40"/>
      <c r="D151" s="225" t="s">
        <v>147</v>
      </c>
      <c r="E151" s="40"/>
      <c r="F151" s="226" t="s">
        <v>260</v>
      </c>
      <c r="G151" s="40"/>
      <c r="H151" s="40"/>
      <c r="I151" s="227"/>
      <c r="J151" s="40"/>
      <c r="K151" s="40"/>
      <c r="L151" s="44"/>
      <c r="M151" s="228"/>
      <c r="N151" s="229"/>
      <c r="O151" s="84"/>
      <c r="P151" s="84"/>
      <c r="Q151" s="84"/>
      <c r="R151" s="84"/>
      <c r="S151" s="84"/>
      <c r="T151" s="85"/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T151" s="17" t="s">
        <v>147</v>
      </c>
      <c r="AU151" s="17" t="s">
        <v>86</v>
      </c>
    </row>
    <row r="152" s="13" customFormat="1">
      <c r="A152" s="13"/>
      <c r="B152" s="230"/>
      <c r="C152" s="231"/>
      <c r="D152" s="232" t="s">
        <v>149</v>
      </c>
      <c r="E152" s="233" t="s">
        <v>19</v>
      </c>
      <c r="F152" s="234" t="s">
        <v>150</v>
      </c>
      <c r="G152" s="231"/>
      <c r="H152" s="233" t="s">
        <v>19</v>
      </c>
      <c r="I152" s="235"/>
      <c r="J152" s="231"/>
      <c r="K152" s="231"/>
      <c r="L152" s="236"/>
      <c r="M152" s="237"/>
      <c r="N152" s="238"/>
      <c r="O152" s="238"/>
      <c r="P152" s="238"/>
      <c r="Q152" s="238"/>
      <c r="R152" s="238"/>
      <c r="S152" s="238"/>
      <c r="T152" s="239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40" t="s">
        <v>149</v>
      </c>
      <c r="AU152" s="240" t="s">
        <v>86</v>
      </c>
      <c r="AV152" s="13" t="s">
        <v>84</v>
      </c>
      <c r="AW152" s="13" t="s">
        <v>37</v>
      </c>
      <c r="AX152" s="13" t="s">
        <v>76</v>
      </c>
      <c r="AY152" s="240" t="s">
        <v>138</v>
      </c>
    </row>
    <row r="153" s="14" customFormat="1">
      <c r="A153" s="14"/>
      <c r="B153" s="241"/>
      <c r="C153" s="242"/>
      <c r="D153" s="232" t="s">
        <v>149</v>
      </c>
      <c r="E153" s="243" t="s">
        <v>19</v>
      </c>
      <c r="F153" s="244" t="s">
        <v>158</v>
      </c>
      <c r="G153" s="242"/>
      <c r="H153" s="245">
        <v>3</v>
      </c>
      <c r="I153" s="246"/>
      <c r="J153" s="242"/>
      <c r="K153" s="242"/>
      <c r="L153" s="247"/>
      <c r="M153" s="248"/>
      <c r="N153" s="249"/>
      <c r="O153" s="249"/>
      <c r="P153" s="249"/>
      <c r="Q153" s="249"/>
      <c r="R153" s="249"/>
      <c r="S153" s="249"/>
      <c r="T153" s="250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T153" s="251" t="s">
        <v>149</v>
      </c>
      <c r="AU153" s="251" t="s">
        <v>86</v>
      </c>
      <c r="AV153" s="14" t="s">
        <v>86</v>
      </c>
      <c r="AW153" s="14" t="s">
        <v>37</v>
      </c>
      <c r="AX153" s="14" t="s">
        <v>84</v>
      </c>
      <c r="AY153" s="251" t="s">
        <v>138</v>
      </c>
    </row>
    <row r="154" s="12" customFormat="1" ht="22.8" customHeight="1">
      <c r="A154" s="12"/>
      <c r="B154" s="196"/>
      <c r="C154" s="197"/>
      <c r="D154" s="198" t="s">
        <v>75</v>
      </c>
      <c r="E154" s="210" t="s">
        <v>261</v>
      </c>
      <c r="F154" s="210" t="s">
        <v>262</v>
      </c>
      <c r="G154" s="197"/>
      <c r="H154" s="197"/>
      <c r="I154" s="200"/>
      <c r="J154" s="211">
        <f>BK154</f>
        <v>0</v>
      </c>
      <c r="K154" s="197"/>
      <c r="L154" s="202"/>
      <c r="M154" s="203"/>
      <c r="N154" s="204"/>
      <c r="O154" s="204"/>
      <c r="P154" s="205">
        <f>SUM(P155:P171)</f>
        <v>0</v>
      </c>
      <c r="Q154" s="204"/>
      <c r="R154" s="205">
        <f>SUM(R155:R171)</f>
        <v>0</v>
      </c>
      <c r="S154" s="204"/>
      <c r="T154" s="206">
        <f>SUM(T155:T171)</f>
        <v>4.4188220999999999</v>
      </c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R154" s="207" t="s">
        <v>86</v>
      </c>
      <c r="AT154" s="208" t="s">
        <v>75</v>
      </c>
      <c r="AU154" s="208" t="s">
        <v>84</v>
      </c>
      <c r="AY154" s="207" t="s">
        <v>138</v>
      </c>
      <c r="BK154" s="209">
        <f>SUM(BK155:BK171)</f>
        <v>0</v>
      </c>
    </row>
    <row r="155" s="2" customFormat="1" ht="24.15" customHeight="1">
      <c r="A155" s="38"/>
      <c r="B155" s="39"/>
      <c r="C155" s="212" t="s">
        <v>263</v>
      </c>
      <c r="D155" s="212" t="s">
        <v>140</v>
      </c>
      <c r="E155" s="213" t="s">
        <v>264</v>
      </c>
      <c r="F155" s="214" t="s">
        <v>265</v>
      </c>
      <c r="G155" s="215" t="s">
        <v>143</v>
      </c>
      <c r="H155" s="216">
        <v>53.130000000000003</v>
      </c>
      <c r="I155" s="217"/>
      <c r="J155" s="218">
        <f>ROUND(I155*H155,2)</f>
        <v>0</v>
      </c>
      <c r="K155" s="214" t="s">
        <v>144</v>
      </c>
      <c r="L155" s="44"/>
      <c r="M155" s="219" t="s">
        <v>19</v>
      </c>
      <c r="N155" s="220" t="s">
        <v>47</v>
      </c>
      <c r="O155" s="84"/>
      <c r="P155" s="221">
        <f>O155*H155</f>
        <v>0</v>
      </c>
      <c r="Q155" s="221">
        <v>0</v>
      </c>
      <c r="R155" s="221">
        <f>Q155*H155</f>
        <v>0</v>
      </c>
      <c r="S155" s="221">
        <v>0.083169999999999994</v>
      </c>
      <c r="T155" s="222">
        <f>S155*H155</f>
        <v>4.4188220999999999</v>
      </c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R155" s="223" t="s">
        <v>240</v>
      </c>
      <c r="AT155" s="223" t="s">
        <v>140</v>
      </c>
      <c r="AU155" s="223" t="s">
        <v>86</v>
      </c>
      <c r="AY155" s="17" t="s">
        <v>138</v>
      </c>
      <c r="BE155" s="224">
        <f>IF(N155="základní",J155,0)</f>
        <v>0</v>
      </c>
      <c r="BF155" s="224">
        <f>IF(N155="snížená",J155,0)</f>
        <v>0</v>
      </c>
      <c r="BG155" s="224">
        <f>IF(N155="zákl. přenesená",J155,0)</f>
        <v>0</v>
      </c>
      <c r="BH155" s="224">
        <f>IF(N155="sníž. přenesená",J155,0)</f>
        <v>0</v>
      </c>
      <c r="BI155" s="224">
        <f>IF(N155="nulová",J155,0)</f>
        <v>0</v>
      </c>
      <c r="BJ155" s="17" t="s">
        <v>84</v>
      </c>
      <c r="BK155" s="224">
        <f>ROUND(I155*H155,2)</f>
        <v>0</v>
      </c>
      <c r="BL155" s="17" t="s">
        <v>240</v>
      </c>
      <c r="BM155" s="223" t="s">
        <v>266</v>
      </c>
    </row>
    <row r="156" s="2" customFormat="1">
      <c r="A156" s="38"/>
      <c r="B156" s="39"/>
      <c r="C156" s="40"/>
      <c r="D156" s="225" t="s">
        <v>147</v>
      </c>
      <c r="E156" s="40"/>
      <c r="F156" s="226" t="s">
        <v>267</v>
      </c>
      <c r="G156" s="40"/>
      <c r="H156" s="40"/>
      <c r="I156" s="227"/>
      <c r="J156" s="40"/>
      <c r="K156" s="40"/>
      <c r="L156" s="44"/>
      <c r="M156" s="228"/>
      <c r="N156" s="229"/>
      <c r="O156" s="84"/>
      <c r="P156" s="84"/>
      <c r="Q156" s="84"/>
      <c r="R156" s="84"/>
      <c r="S156" s="84"/>
      <c r="T156" s="85"/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T156" s="17" t="s">
        <v>147</v>
      </c>
      <c r="AU156" s="17" t="s">
        <v>86</v>
      </c>
    </row>
    <row r="157" s="13" customFormat="1">
      <c r="A157" s="13"/>
      <c r="B157" s="230"/>
      <c r="C157" s="231"/>
      <c r="D157" s="232" t="s">
        <v>149</v>
      </c>
      <c r="E157" s="233" t="s">
        <v>19</v>
      </c>
      <c r="F157" s="234" t="s">
        <v>268</v>
      </c>
      <c r="G157" s="231"/>
      <c r="H157" s="233" t="s">
        <v>19</v>
      </c>
      <c r="I157" s="235"/>
      <c r="J157" s="231"/>
      <c r="K157" s="231"/>
      <c r="L157" s="236"/>
      <c r="M157" s="237"/>
      <c r="N157" s="238"/>
      <c r="O157" s="238"/>
      <c r="P157" s="238"/>
      <c r="Q157" s="238"/>
      <c r="R157" s="238"/>
      <c r="S157" s="238"/>
      <c r="T157" s="239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40" t="s">
        <v>149</v>
      </c>
      <c r="AU157" s="240" t="s">
        <v>86</v>
      </c>
      <c r="AV157" s="13" t="s">
        <v>84</v>
      </c>
      <c r="AW157" s="13" t="s">
        <v>37</v>
      </c>
      <c r="AX157" s="13" t="s">
        <v>76</v>
      </c>
      <c r="AY157" s="240" t="s">
        <v>138</v>
      </c>
    </row>
    <row r="158" s="14" customFormat="1">
      <c r="A158" s="14"/>
      <c r="B158" s="241"/>
      <c r="C158" s="242"/>
      <c r="D158" s="232" t="s">
        <v>149</v>
      </c>
      <c r="E158" s="243" t="s">
        <v>19</v>
      </c>
      <c r="F158" s="244" t="s">
        <v>269</v>
      </c>
      <c r="G158" s="242"/>
      <c r="H158" s="245">
        <v>12.449999999999999</v>
      </c>
      <c r="I158" s="246"/>
      <c r="J158" s="242"/>
      <c r="K158" s="242"/>
      <c r="L158" s="247"/>
      <c r="M158" s="248"/>
      <c r="N158" s="249"/>
      <c r="O158" s="249"/>
      <c r="P158" s="249"/>
      <c r="Q158" s="249"/>
      <c r="R158" s="249"/>
      <c r="S158" s="249"/>
      <c r="T158" s="250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T158" s="251" t="s">
        <v>149</v>
      </c>
      <c r="AU158" s="251" t="s">
        <v>86</v>
      </c>
      <c r="AV158" s="14" t="s">
        <v>86</v>
      </c>
      <c r="AW158" s="14" t="s">
        <v>37</v>
      </c>
      <c r="AX158" s="14" t="s">
        <v>76</v>
      </c>
      <c r="AY158" s="251" t="s">
        <v>138</v>
      </c>
    </row>
    <row r="159" s="13" customFormat="1">
      <c r="A159" s="13"/>
      <c r="B159" s="230"/>
      <c r="C159" s="231"/>
      <c r="D159" s="232" t="s">
        <v>149</v>
      </c>
      <c r="E159" s="233" t="s">
        <v>19</v>
      </c>
      <c r="F159" s="234" t="s">
        <v>270</v>
      </c>
      <c r="G159" s="231"/>
      <c r="H159" s="233" t="s">
        <v>19</v>
      </c>
      <c r="I159" s="235"/>
      <c r="J159" s="231"/>
      <c r="K159" s="231"/>
      <c r="L159" s="236"/>
      <c r="M159" s="237"/>
      <c r="N159" s="238"/>
      <c r="O159" s="238"/>
      <c r="P159" s="238"/>
      <c r="Q159" s="238"/>
      <c r="R159" s="238"/>
      <c r="S159" s="238"/>
      <c r="T159" s="239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40" t="s">
        <v>149</v>
      </c>
      <c r="AU159" s="240" t="s">
        <v>86</v>
      </c>
      <c r="AV159" s="13" t="s">
        <v>84</v>
      </c>
      <c r="AW159" s="13" t="s">
        <v>37</v>
      </c>
      <c r="AX159" s="13" t="s">
        <v>76</v>
      </c>
      <c r="AY159" s="240" t="s">
        <v>138</v>
      </c>
    </row>
    <row r="160" s="14" customFormat="1">
      <c r="A160" s="14"/>
      <c r="B160" s="241"/>
      <c r="C160" s="242"/>
      <c r="D160" s="232" t="s">
        <v>149</v>
      </c>
      <c r="E160" s="243" t="s">
        <v>19</v>
      </c>
      <c r="F160" s="244" t="s">
        <v>271</v>
      </c>
      <c r="G160" s="242"/>
      <c r="H160" s="245">
        <v>4.0999999999999996</v>
      </c>
      <c r="I160" s="246"/>
      <c r="J160" s="242"/>
      <c r="K160" s="242"/>
      <c r="L160" s="247"/>
      <c r="M160" s="248"/>
      <c r="N160" s="249"/>
      <c r="O160" s="249"/>
      <c r="P160" s="249"/>
      <c r="Q160" s="249"/>
      <c r="R160" s="249"/>
      <c r="S160" s="249"/>
      <c r="T160" s="250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T160" s="251" t="s">
        <v>149</v>
      </c>
      <c r="AU160" s="251" t="s">
        <v>86</v>
      </c>
      <c r="AV160" s="14" t="s">
        <v>86</v>
      </c>
      <c r="AW160" s="14" t="s">
        <v>37</v>
      </c>
      <c r="AX160" s="14" t="s">
        <v>76</v>
      </c>
      <c r="AY160" s="251" t="s">
        <v>138</v>
      </c>
    </row>
    <row r="161" s="13" customFormat="1">
      <c r="A161" s="13"/>
      <c r="B161" s="230"/>
      <c r="C161" s="231"/>
      <c r="D161" s="232" t="s">
        <v>149</v>
      </c>
      <c r="E161" s="233" t="s">
        <v>19</v>
      </c>
      <c r="F161" s="234" t="s">
        <v>272</v>
      </c>
      <c r="G161" s="231"/>
      <c r="H161" s="233" t="s">
        <v>19</v>
      </c>
      <c r="I161" s="235"/>
      <c r="J161" s="231"/>
      <c r="K161" s="231"/>
      <c r="L161" s="236"/>
      <c r="M161" s="237"/>
      <c r="N161" s="238"/>
      <c r="O161" s="238"/>
      <c r="P161" s="238"/>
      <c r="Q161" s="238"/>
      <c r="R161" s="238"/>
      <c r="S161" s="238"/>
      <c r="T161" s="239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40" t="s">
        <v>149</v>
      </c>
      <c r="AU161" s="240" t="s">
        <v>86</v>
      </c>
      <c r="AV161" s="13" t="s">
        <v>84</v>
      </c>
      <c r="AW161" s="13" t="s">
        <v>37</v>
      </c>
      <c r="AX161" s="13" t="s">
        <v>76</v>
      </c>
      <c r="AY161" s="240" t="s">
        <v>138</v>
      </c>
    </row>
    <row r="162" s="14" customFormat="1">
      <c r="A162" s="14"/>
      <c r="B162" s="241"/>
      <c r="C162" s="242"/>
      <c r="D162" s="232" t="s">
        <v>149</v>
      </c>
      <c r="E162" s="243" t="s">
        <v>19</v>
      </c>
      <c r="F162" s="244" t="s">
        <v>273</v>
      </c>
      <c r="G162" s="242"/>
      <c r="H162" s="245">
        <v>12.07</v>
      </c>
      <c r="I162" s="246"/>
      <c r="J162" s="242"/>
      <c r="K162" s="242"/>
      <c r="L162" s="247"/>
      <c r="M162" s="248"/>
      <c r="N162" s="249"/>
      <c r="O162" s="249"/>
      <c r="P162" s="249"/>
      <c r="Q162" s="249"/>
      <c r="R162" s="249"/>
      <c r="S162" s="249"/>
      <c r="T162" s="250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T162" s="251" t="s">
        <v>149</v>
      </c>
      <c r="AU162" s="251" t="s">
        <v>86</v>
      </c>
      <c r="AV162" s="14" t="s">
        <v>86</v>
      </c>
      <c r="AW162" s="14" t="s">
        <v>37</v>
      </c>
      <c r="AX162" s="14" t="s">
        <v>76</v>
      </c>
      <c r="AY162" s="251" t="s">
        <v>138</v>
      </c>
    </row>
    <row r="163" s="13" customFormat="1">
      <c r="A163" s="13"/>
      <c r="B163" s="230"/>
      <c r="C163" s="231"/>
      <c r="D163" s="232" t="s">
        <v>149</v>
      </c>
      <c r="E163" s="233" t="s">
        <v>19</v>
      </c>
      <c r="F163" s="234" t="s">
        <v>274</v>
      </c>
      <c r="G163" s="231"/>
      <c r="H163" s="233" t="s">
        <v>19</v>
      </c>
      <c r="I163" s="235"/>
      <c r="J163" s="231"/>
      <c r="K163" s="231"/>
      <c r="L163" s="236"/>
      <c r="M163" s="237"/>
      <c r="N163" s="238"/>
      <c r="O163" s="238"/>
      <c r="P163" s="238"/>
      <c r="Q163" s="238"/>
      <c r="R163" s="238"/>
      <c r="S163" s="238"/>
      <c r="T163" s="239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40" t="s">
        <v>149</v>
      </c>
      <c r="AU163" s="240" t="s">
        <v>86</v>
      </c>
      <c r="AV163" s="13" t="s">
        <v>84</v>
      </c>
      <c r="AW163" s="13" t="s">
        <v>37</v>
      </c>
      <c r="AX163" s="13" t="s">
        <v>76</v>
      </c>
      <c r="AY163" s="240" t="s">
        <v>138</v>
      </c>
    </row>
    <row r="164" s="14" customFormat="1">
      <c r="A164" s="14"/>
      <c r="B164" s="241"/>
      <c r="C164" s="242"/>
      <c r="D164" s="232" t="s">
        <v>149</v>
      </c>
      <c r="E164" s="243" t="s">
        <v>19</v>
      </c>
      <c r="F164" s="244" t="s">
        <v>271</v>
      </c>
      <c r="G164" s="242"/>
      <c r="H164" s="245">
        <v>4.0999999999999996</v>
      </c>
      <c r="I164" s="246"/>
      <c r="J164" s="242"/>
      <c r="K164" s="242"/>
      <c r="L164" s="247"/>
      <c r="M164" s="248"/>
      <c r="N164" s="249"/>
      <c r="O164" s="249"/>
      <c r="P164" s="249"/>
      <c r="Q164" s="249"/>
      <c r="R164" s="249"/>
      <c r="S164" s="249"/>
      <c r="T164" s="250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T164" s="251" t="s">
        <v>149</v>
      </c>
      <c r="AU164" s="251" t="s">
        <v>86</v>
      </c>
      <c r="AV164" s="14" t="s">
        <v>86</v>
      </c>
      <c r="AW164" s="14" t="s">
        <v>37</v>
      </c>
      <c r="AX164" s="14" t="s">
        <v>76</v>
      </c>
      <c r="AY164" s="251" t="s">
        <v>138</v>
      </c>
    </row>
    <row r="165" s="13" customFormat="1">
      <c r="A165" s="13"/>
      <c r="B165" s="230"/>
      <c r="C165" s="231"/>
      <c r="D165" s="232" t="s">
        <v>149</v>
      </c>
      <c r="E165" s="233" t="s">
        <v>19</v>
      </c>
      <c r="F165" s="234" t="s">
        <v>275</v>
      </c>
      <c r="G165" s="231"/>
      <c r="H165" s="233" t="s">
        <v>19</v>
      </c>
      <c r="I165" s="235"/>
      <c r="J165" s="231"/>
      <c r="K165" s="231"/>
      <c r="L165" s="236"/>
      <c r="M165" s="237"/>
      <c r="N165" s="238"/>
      <c r="O165" s="238"/>
      <c r="P165" s="238"/>
      <c r="Q165" s="238"/>
      <c r="R165" s="238"/>
      <c r="S165" s="238"/>
      <c r="T165" s="239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40" t="s">
        <v>149</v>
      </c>
      <c r="AU165" s="240" t="s">
        <v>86</v>
      </c>
      <c r="AV165" s="13" t="s">
        <v>84</v>
      </c>
      <c r="AW165" s="13" t="s">
        <v>37</v>
      </c>
      <c r="AX165" s="13" t="s">
        <v>76</v>
      </c>
      <c r="AY165" s="240" t="s">
        <v>138</v>
      </c>
    </row>
    <row r="166" s="14" customFormat="1">
      <c r="A166" s="14"/>
      <c r="B166" s="241"/>
      <c r="C166" s="242"/>
      <c r="D166" s="232" t="s">
        <v>149</v>
      </c>
      <c r="E166" s="243" t="s">
        <v>19</v>
      </c>
      <c r="F166" s="244" t="s">
        <v>276</v>
      </c>
      <c r="G166" s="242"/>
      <c r="H166" s="245">
        <v>5.5700000000000003</v>
      </c>
      <c r="I166" s="246"/>
      <c r="J166" s="242"/>
      <c r="K166" s="242"/>
      <c r="L166" s="247"/>
      <c r="M166" s="248"/>
      <c r="N166" s="249"/>
      <c r="O166" s="249"/>
      <c r="P166" s="249"/>
      <c r="Q166" s="249"/>
      <c r="R166" s="249"/>
      <c r="S166" s="249"/>
      <c r="T166" s="250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T166" s="251" t="s">
        <v>149</v>
      </c>
      <c r="AU166" s="251" t="s">
        <v>86</v>
      </c>
      <c r="AV166" s="14" t="s">
        <v>86</v>
      </c>
      <c r="AW166" s="14" t="s">
        <v>37</v>
      </c>
      <c r="AX166" s="14" t="s">
        <v>76</v>
      </c>
      <c r="AY166" s="251" t="s">
        <v>138</v>
      </c>
    </row>
    <row r="167" s="13" customFormat="1">
      <c r="A167" s="13"/>
      <c r="B167" s="230"/>
      <c r="C167" s="231"/>
      <c r="D167" s="232" t="s">
        <v>149</v>
      </c>
      <c r="E167" s="233" t="s">
        <v>19</v>
      </c>
      <c r="F167" s="234" t="s">
        <v>277</v>
      </c>
      <c r="G167" s="231"/>
      <c r="H167" s="233" t="s">
        <v>19</v>
      </c>
      <c r="I167" s="235"/>
      <c r="J167" s="231"/>
      <c r="K167" s="231"/>
      <c r="L167" s="236"/>
      <c r="M167" s="237"/>
      <c r="N167" s="238"/>
      <c r="O167" s="238"/>
      <c r="P167" s="238"/>
      <c r="Q167" s="238"/>
      <c r="R167" s="238"/>
      <c r="S167" s="238"/>
      <c r="T167" s="239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40" t="s">
        <v>149</v>
      </c>
      <c r="AU167" s="240" t="s">
        <v>86</v>
      </c>
      <c r="AV167" s="13" t="s">
        <v>84</v>
      </c>
      <c r="AW167" s="13" t="s">
        <v>37</v>
      </c>
      <c r="AX167" s="13" t="s">
        <v>76</v>
      </c>
      <c r="AY167" s="240" t="s">
        <v>138</v>
      </c>
    </row>
    <row r="168" s="14" customFormat="1">
      <c r="A168" s="14"/>
      <c r="B168" s="241"/>
      <c r="C168" s="242"/>
      <c r="D168" s="232" t="s">
        <v>149</v>
      </c>
      <c r="E168" s="243" t="s">
        <v>19</v>
      </c>
      <c r="F168" s="244" t="s">
        <v>278</v>
      </c>
      <c r="G168" s="242"/>
      <c r="H168" s="245">
        <v>12.15</v>
      </c>
      <c r="I168" s="246"/>
      <c r="J168" s="242"/>
      <c r="K168" s="242"/>
      <c r="L168" s="247"/>
      <c r="M168" s="248"/>
      <c r="N168" s="249"/>
      <c r="O168" s="249"/>
      <c r="P168" s="249"/>
      <c r="Q168" s="249"/>
      <c r="R168" s="249"/>
      <c r="S168" s="249"/>
      <c r="T168" s="250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T168" s="251" t="s">
        <v>149</v>
      </c>
      <c r="AU168" s="251" t="s">
        <v>86</v>
      </c>
      <c r="AV168" s="14" t="s">
        <v>86</v>
      </c>
      <c r="AW168" s="14" t="s">
        <v>37</v>
      </c>
      <c r="AX168" s="14" t="s">
        <v>76</v>
      </c>
      <c r="AY168" s="251" t="s">
        <v>138</v>
      </c>
    </row>
    <row r="169" s="13" customFormat="1">
      <c r="A169" s="13"/>
      <c r="B169" s="230"/>
      <c r="C169" s="231"/>
      <c r="D169" s="232" t="s">
        <v>149</v>
      </c>
      <c r="E169" s="233" t="s">
        <v>19</v>
      </c>
      <c r="F169" s="234" t="s">
        <v>279</v>
      </c>
      <c r="G169" s="231"/>
      <c r="H169" s="233" t="s">
        <v>19</v>
      </c>
      <c r="I169" s="235"/>
      <c r="J169" s="231"/>
      <c r="K169" s="231"/>
      <c r="L169" s="236"/>
      <c r="M169" s="237"/>
      <c r="N169" s="238"/>
      <c r="O169" s="238"/>
      <c r="P169" s="238"/>
      <c r="Q169" s="238"/>
      <c r="R169" s="238"/>
      <c r="S169" s="238"/>
      <c r="T169" s="239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40" t="s">
        <v>149</v>
      </c>
      <c r="AU169" s="240" t="s">
        <v>86</v>
      </c>
      <c r="AV169" s="13" t="s">
        <v>84</v>
      </c>
      <c r="AW169" s="13" t="s">
        <v>37</v>
      </c>
      <c r="AX169" s="13" t="s">
        <v>76</v>
      </c>
      <c r="AY169" s="240" t="s">
        <v>138</v>
      </c>
    </row>
    <row r="170" s="14" customFormat="1">
      <c r="A170" s="14"/>
      <c r="B170" s="241"/>
      <c r="C170" s="242"/>
      <c r="D170" s="232" t="s">
        <v>149</v>
      </c>
      <c r="E170" s="243" t="s">
        <v>19</v>
      </c>
      <c r="F170" s="244" t="s">
        <v>280</v>
      </c>
      <c r="G170" s="242"/>
      <c r="H170" s="245">
        <v>2.6899999999999999</v>
      </c>
      <c r="I170" s="246"/>
      <c r="J170" s="242"/>
      <c r="K170" s="242"/>
      <c r="L170" s="247"/>
      <c r="M170" s="248"/>
      <c r="N170" s="249"/>
      <c r="O170" s="249"/>
      <c r="P170" s="249"/>
      <c r="Q170" s="249"/>
      <c r="R170" s="249"/>
      <c r="S170" s="249"/>
      <c r="T170" s="250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T170" s="251" t="s">
        <v>149</v>
      </c>
      <c r="AU170" s="251" t="s">
        <v>86</v>
      </c>
      <c r="AV170" s="14" t="s">
        <v>86</v>
      </c>
      <c r="AW170" s="14" t="s">
        <v>37</v>
      </c>
      <c r="AX170" s="14" t="s">
        <v>76</v>
      </c>
      <c r="AY170" s="251" t="s">
        <v>138</v>
      </c>
    </row>
    <row r="171" s="15" customFormat="1">
      <c r="A171" s="15"/>
      <c r="B171" s="252"/>
      <c r="C171" s="253"/>
      <c r="D171" s="232" t="s">
        <v>149</v>
      </c>
      <c r="E171" s="254" t="s">
        <v>19</v>
      </c>
      <c r="F171" s="255" t="s">
        <v>170</v>
      </c>
      <c r="G171" s="253"/>
      <c r="H171" s="256">
        <v>53.129999999999995</v>
      </c>
      <c r="I171" s="257"/>
      <c r="J171" s="253"/>
      <c r="K171" s="253"/>
      <c r="L171" s="258"/>
      <c r="M171" s="259"/>
      <c r="N171" s="260"/>
      <c r="O171" s="260"/>
      <c r="P171" s="260"/>
      <c r="Q171" s="260"/>
      <c r="R171" s="260"/>
      <c r="S171" s="260"/>
      <c r="T171" s="261"/>
      <c r="U171" s="15"/>
      <c r="V171" s="15"/>
      <c r="W171" s="15"/>
      <c r="X171" s="15"/>
      <c r="Y171" s="15"/>
      <c r="Z171" s="15"/>
      <c r="AA171" s="15"/>
      <c r="AB171" s="15"/>
      <c r="AC171" s="15"/>
      <c r="AD171" s="15"/>
      <c r="AE171" s="15"/>
      <c r="AT171" s="262" t="s">
        <v>149</v>
      </c>
      <c r="AU171" s="262" t="s">
        <v>86</v>
      </c>
      <c r="AV171" s="15" t="s">
        <v>145</v>
      </c>
      <c r="AW171" s="15" t="s">
        <v>37</v>
      </c>
      <c r="AX171" s="15" t="s">
        <v>84</v>
      </c>
      <c r="AY171" s="262" t="s">
        <v>138</v>
      </c>
    </row>
    <row r="172" s="12" customFormat="1" ht="22.8" customHeight="1">
      <c r="A172" s="12"/>
      <c r="B172" s="196"/>
      <c r="C172" s="197"/>
      <c r="D172" s="198" t="s">
        <v>75</v>
      </c>
      <c r="E172" s="210" t="s">
        <v>281</v>
      </c>
      <c r="F172" s="210" t="s">
        <v>282</v>
      </c>
      <c r="G172" s="197"/>
      <c r="H172" s="197"/>
      <c r="I172" s="200"/>
      <c r="J172" s="211">
        <f>BK172</f>
        <v>0</v>
      </c>
      <c r="K172" s="197"/>
      <c r="L172" s="202"/>
      <c r="M172" s="203"/>
      <c r="N172" s="204"/>
      <c r="O172" s="204"/>
      <c r="P172" s="205">
        <f>SUM(P173:P181)</f>
        <v>0</v>
      </c>
      <c r="Q172" s="204"/>
      <c r="R172" s="205">
        <f>SUM(R173:R181)</f>
        <v>0</v>
      </c>
      <c r="S172" s="204"/>
      <c r="T172" s="206">
        <f>SUM(T173:T181)</f>
        <v>0.19039999999999999</v>
      </c>
      <c r="U172" s="12"/>
      <c r="V172" s="12"/>
      <c r="W172" s="12"/>
      <c r="X172" s="12"/>
      <c r="Y172" s="12"/>
      <c r="Z172" s="12"/>
      <c r="AA172" s="12"/>
      <c r="AB172" s="12"/>
      <c r="AC172" s="12"/>
      <c r="AD172" s="12"/>
      <c r="AE172" s="12"/>
      <c r="AR172" s="207" t="s">
        <v>86</v>
      </c>
      <c r="AT172" s="208" t="s">
        <v>75</v>
      </c>
      <c r="AU172" s="208" t="s">
        <v>84</v>
      </c>
      <c r="AY172" s="207" t="s">
        <v>138</v>
      </c>
      <c r="BK172" s="209">
        <f>SUM(BK173:BK181)</f>
        <v>0</v>
      </c>
    </row>
    <row r="173" s="2" customFormat="1" ht="24.15" customHeight="1">
      <c r="A173" s="38"/>
      <c r="B173" s="39"/>
      <c r="C173" s="212" t="s">
        <v>283</v>
      </c>
      <c r="D173" s="212" t="s">
        <v>140</v>
      </c>
      <c r="E173" s="213" t="s">
        <v>284</v>
      </c>
      <c r="F173" s="214" t="s">
        <v>285</v>
      </c>
      <c r="G173" s="215" t="s">
        <v>143</v>
      </c>
      <c r="H173" s="216">
        <v>76.159999999999997</v>
      </c>
      <c r="I173" s="217"/>
      <c r="J173" s="218">
        <f>ROUND(I173*H173,2)</f>
        <v>0</v>
      </c>
      <c r="K173" s="214" t="s">
        <v>144</v>
      </c>
      <c r="L173" s="44"/>
      <c r="M173" s="219" t="s">
        <v>19</v>
      </c>
      <c r="N173" s="220" t="s">
        <v>47</v>
      </c>
      <c r="O173" s="84"/>
      <c r="P173" s="221">
        <f>O173*H173</f>
        <v>0</v>
      </c>
      <c r="Q173" s="221">
        <v>0</v>
      </c>
      <c r="R173" s="221">
        <f>Q173*H173</f>
        <v>0</v>
      </c>
      <c r="S173" s="221">
        <v>0.0025000000000000001</v>
      </c>
      <c r="T173" s="222">
        <f>S173*H173</f>
        <v>0.19039999999999999</v>
      </c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R173" s="223" t="s">
        <v>240</v>
      </c>
      <c r="AT173" s="223" t="s">
        <v>140</v>
      </c>
      <c r="AU173" s="223" t="s">
        <v>86</v>
      </c>
      <c r="AY173" s="17" t="s">
        <v>138</v>
      </c>
      <c r="BE173" s="224">
        <f>IF(N173="základní",J173,0)</f>
        <v>0</v>
      </c>
      <c r="BF173" s="224">
        <f>IF(N173="snížená",J173,0)</f>
        <v>0</v>
      </c>
      <c r="BG173" s="224">
        <f>IF(N173="zákl. přenesená",J173,0)</f>
        <v>0</v>
      </c>
      <c r="BH173" s="224">
        <f>IF(N173="sníž. přenesená",J173,0)</f>
        <v>0</v>
      </c>
      <c r="BI173" s="224">
        <f>IF(N173="nulová",J173,0)</f>
        <v>0</v>
      </c>
      <c r="BJ173" s="17" t="s">
        <v>84</v>
      </c>
      <c r="BK173" s="224">
        <f>ROUND(I173*H173,2)</f>
        <v>0</v>
      </c>
      <c r="BL173" s="17" t="s">
        <v>240</v>
      </c>
      <c r="BM173" s="223" t="s">
        <v>286</v>
      </c>
    </row>
    <row r="174" s="2" customFormat="1">
      <c r="A174" s="38"/>
      <c r="B174" s="39"/>
      <c r="C174" s="40"/>
      <c r="D174" s="225" t="s">
        <v>147</v>
      </c>
      <c r="E174" s="40"/>
      <c r="F174" s="226" t="s">
        <v>287</v>
      </c>
      <c r="G174" s="40"/>
      <c r="H174" s="40"/>
      <c r="I174" s="227"/>
      <c r="J174" s="40"/>
      <c r="K174" s="40"/>
      <c r="L174" s="44"/>
      <c r="M174" s="228"/>
      <c r="N174" s="229"/>
      <c r="O174" s="84"/>
      <c r="P174" s="84"/>
      <c r="Q174" s="84"/>
      <c r="R174" s="84"/>
      <c r="S174" s="84"/>
      <c r="T174" s="85"/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T174" s="17" t="s">
        <v>147</v>
      </c>
      <c r="AU174" s="17" t="s">
        <v>86</v>
      </c>
    </row>
    <row r="175" s="13" customFormat="1">
      <c r="A175" s="13"/>
      <c r="B175" s="230"/>
      <c r="C175" s="231"/>
      <c r="D175" s="232" t="s">
        <v>149</v>
      </c>
      <c r="E175" s="233" t="s">
        <v>19</v>
      </c>
      <c r="F175" s="234" t="s">
        <v>288</v>
      </c>
      <c r="G175" s="231"/>
      <c r="H175" s="233" t="s">
        <v>19</v>
      </c>
      <c r="I175" s="235"/>
      <c r="J175" s="231"/>
      <c r="K175" s="231"/>
      <c r="L175" s="236"/>
      <c r="M175" s="237"/>
      <c r="N175" s="238"/>
      <c r="O175" s="238"/>
      <c r="P175" s="238"/>
      <c r="Q175" s="238"/>
      <c r="R175" s="238"/>
      <c r="S175" s="238"/>
      <c r="T175" s="239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40" t="s">
        <v>149</v>
      </c>
      <c r="AU175" s="240" t="s">
        <v>86</v>
      </c>
      <c r="AV175" s="13" t="s">
        <v>84</v>
      </c>
      <c r="AW175" s="13" t="s">
        <v>37</v>
      </c>
      <c r="AX175" s="13" t="s">
        <v>76</v>
      </c>
      <c r="AY175" s="240" t="s">
        <v>138</v>
      </c>
    </row>
    <row r="176" s="14" customFormat="1">
      <c r="A176" s="14"/>
      <c r="B176" s="241"/>
      <c r="C176" s="242"/>
      <c r="D176" s="232" t="s">
        <v>149</v>
      </c>
      <c r="E176" s="243" t="s">
        <v>19</v>
      </c>
      <c r="F176" s="244" t="s">
        <v>289</v>
      </c>
      <c r="G176" s="242"/>
      <c r="H176" s="245">
        <v>10.32</v>
      </c>
      <c r="I176" s="246"/>
      <c r="J176" s="242"/>
      <c r="K176" s="242"/>
      <c r="L176" s="247"/>
      <c r="M176" s="248"/>
      <c r="N176" s="249"/>
      <c r="O176" s="249"/>
      <c r="P176" s="249"/>
      <c r="Q176" s="249"/>
      <c r="R176" s="249"/>
      <c r="S176" s="249"/>
      <c r="T176" s="250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T176" s="251" t="s">
        <v>149</v>
      </c>
      <c r="AU176" s="251" t="s">
        <v>86</v>
      </c>
      <c r="AV176" s="14" t="s">
        <v>86</v>
      </c>
      <c r="AW176" s="14" t="s">
        <v>37</v>
      </c>
      <c r="AX176" s="14" t="s">
        <v>76</v>
      </c>
      <c r="AY176" s="251" t="s">
        <v>138</v>
      </c>
    </row>
    <row r="177" s="13" customFormat="1">
      <c r="A177" s="13"/>
      <c r="B177" s="230"/>
      <c r="C177" s="231"/>
      <c r="D177" s="232" t="s">
        <v>149</v>
      </c>
      <c r="E177" s="233" t="s">
        <v>19</v>
      </c>
      <c r="F177" s="234" t="s">
        <v>290</v>
      </c>
      <c r="G177" s="231"/>
      <c r="H177" s="233" t="s">
        <v>19</v>
      </c>
      <c r="I177" s="235"/>
      <c r="J177" s="231"/>
      <c r="K177" s="231"/>
      <c r="L177" s="236"/>
      <c r="M177" s="237"/>
      <c r="N177" s="238"/>
      <c r="O177" s="238"/>
      <c r="P177" s="238"/>
      <c r="Q177" s="238"/>
      <c r="R177" s="238"/>
      <c r="S177" s="238"/>
      <c r="T177" s="239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240" t="s">
        <v>149</v>
      </c>
      <c r="AU177" s="240" t="s">
        <v>86</v>
      </c>
      <c r="AV177" s="13" t="s">
        <v>84</v>
      </c>
      <c r="AW177" s="13" t="s">
        <v>37</v>
      </c>
      <c r="AX177" s="13" t="s">
        <v>76</v>
      </c>
      <c r="AY177" s="240" t="s">
        <v>138</v>
      </c>
    </row>
    <row r="178" s="14" customFormat="1">
      <c r="A178" s="14"/>
      <c r="B178" s="241"/>
      <c r="C178" s="242"/>
      <c r="D178" s="232" t="s">
        <v>149</v>
      </c>
      <c r="E178" s="243" t="s">
        <v>19</v>
      </c>
      <c r="F178" s="244" t="s">
        <v>291</v>
      </c>
      <c r="G178" s="242"/>
      <c r="H178" s="245">
        <v>12.18</v>
      </c>
      <c r="I178" s="246"/>
      <c r="J178" s="242"/>
      <c r="K178" s="242"/>
      <c r="L178" s="247"/>
      <c r="M178" s="248"/>
      <c r="N178" s="249"/>
      <c r="O178" s="249"/>
      <c r="P178" s="249"/>
      <c r="Q178" s="249"/>
      <c r="R178" s="249"/>
      <c r="S178" s="249"/>
      <c r="T178" s="250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T178" s="251" t="s">
        <v>149</v>
      </c>
      <c r="AU178" s="251" t="s">
        <v>86</v>
      </c>
      <c r="AV178" s="14" t="s">
        <v>86</v>
      </c>
      <c r="AW178" s="14" t="s">
        <v>37</v>
      </c>
      <c r="AX178" s="14" t="s">
        <v>76</v>
      </c>
      <c r="AY178" s="251" t="s">
        <v>138</v>
      </c>
    </row>
    <row r="179" s="13" customFormat="1">
      <c r="A179" s="13"/>
      <c r="B179" s="230"/>
      <c r="C179" s="231"/>
      <c r="D179" s="232" t="s">
        <v>149</v>
      </c>
      <c r="E179" s="233" t="s">
        <v>19</v>
      </c>
      <c r="F179" s="234" t="s">
        <v>292</v>
      </c>
      <c r="G179" s="231"/>
      <c r="H179" s="233" t="s">
        <v>19</v>
      </c>
      <c r="I179" s="235"/>
      <c r="J179" s="231"/>
      <c r="K179" s="231"/>
      <c r="L179" s="236"/>
      <c r="M179" s="237"/>
      <c r="N179" s="238"/>
      <c r="O179" s="238"/>
      <c r="P179" s="238"/>
      <c r="Q179" s="238"/>
      <c r="R179" s="238"/>
      <c r="S179" s="238"/>
      <c r="T179" s="239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40" t="s">
        <v>149</v>
      </c>
      <c r="AU179" s="240" t="s">
        <v>86</v>
      </c>
      <c r="AV179" s="13" t="s">
        <v>84</v>
      </c>
      <c r="AW179" s="13" t="s">
        <v>37</v>
      </c>
      <c r="AX179" s="13" t="s">
        <v>76</v>
      </c>
      <c r="AY179" s="240" t="s">
        <v>138</v>
      </c>
    </row>
    <row r="180" s="14" customFormat="1">
      <c r="A180" s="14"/>
      <c r="B180" s="241"/>
      <c r="C180" s="242"/>
      <c r="D180" s="232" t="s">
        <v>149</v>
      </c>
      <c r="E180" s="243" t="s">
        <v>19</v>
      </c>
      <c r="F180" s="244" t="s">
        <v>293</v>
      </c>
      <c r="G180" s="242"/>
      <c r="H180" s="245">
        <v>53.659999999999997</v>
      </c>
      <c r="I180" s="246"/>
      <c r="J180" s="242"/>
      <c r="K180" s="242"/>
      <c r="L180" s="247"/>
      <c r="M180" s="248"/>
      <c r="N180" s="249"/>
      <c r="O180" s="249"/>
      <c r="P180" s="249"/>
      <c r="Q180" s="249"/>
      <c r="R180" s="249"/>
      <c r="S180" s="249"/>
      <c r="T180" s="250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T180" s="251" t="s">
        <v>149</v>
      </c>
      <c r="AU180" s="251" t="s">
        <v>86</v>
      </c>
      <c r="AV180" s="14" t="s">
        <v>86</v>
      </c>
      <c r="AW180" s="14" t="s">
        <v>37</v>
      </c>
      <c r="AX180" s="14" t="s">
        <v>76</v>
      </c>
      <c r="AY180" s="251" t="s">
        <v>138</v>
      </c>
    </row>
    <row r="181" s="15" customFormat="1">
      <c r="A181" s="15"/>
      <c r="B181" s="252"/>
      <c r="C181" s="253"/>
      <c r="D181" s="232" t="s">
        <v>149</v>
      </c>
      <c r="E181" s="254" t="s">
        <v>19</v>
      </c>
      <c r="F181" s="255" t="s">
        <v>170</v>
      </c>
      <c r="G181" s="253"/>
      <c r="H181" s="256">
        <v>76.159999999999997</v>
      </c>
      <c r="I181" s="257"/>
      <c r="J181" s="253"/>
      <c r="K181" s="253"/>
      <c r="L181" s="258"/>
      <c r="M181" s="259"/>
      <c r="N181" s="260"/>
      <c r="O181" s="260"/>
      <c r="P181" s="260"/>
      <c r="Q181" s="260"/>
      <c r="R181" s="260"/>
      <c r="S181" s="260"/>
      <c r="T181" s="261"/>
      <c r="U181" s="15"/>
      <c r="V181" s="15"/>
      <c r="W181" s="15"/>
      <c r="X181" s="15"/>
      <c r="Y181" s="15"/>
      <c r="Z181" s="15"/>
      <c r="AA181" s="15"/>
      <c r="AB181" s="15"/>
      <c r="AC181" s="15"/>
      <c r="AD181" s="15"/>
      <c r="AE181" s="15"/>
      <c r="AT181" s="262" t="s">
        <v>149</v>
      </c>
      <c r="AU181" s="262" t="s">
        <v>86</v>
      </c>
      <c r="AV181" s="15" t="s">
        <v>145</v>
      </c>
      <c r="AW181" s="15" t="s">
        <v>37</v>
      </c>
      <c r="AX181" s="15" t="s">
        <v>84</v>
      </c>
      <c r="AY181" s="262" t="s">
        <v>138</v>
      </c>
    </row>
    <row r="182" s="12" customFormat="1" ht="22.8" customHeight="1">
      <c r="A182" s="12"/>
      <c r="B182" s="196"/>
      <c r="C182" s="197"/>
      <c r="D182" s="198" t="s">
        <v>75</v>
      </c>
      <c r="E182" s="210" t="s">
        <v>294</v>
      </c>
      <c r="F182" s="210" t="s">
        <v>295</v>
      </c>
      <c r="G182" s="197"/>
      <c r="H182" s="197"/>
      <c r="I182" s="200"/>
      <c r="J182" s="211">
        <f>BK182</f>
        <v>0</v>
      </c>
      <c r="K182" s="197"/>
      <c r="L182" s="202"/>
      <c r="M182" s="203"/>
      <c r="N182" s="204"/>
      <c r="O182" s="204"/>
      <c r="P182" s="205">
        <f>SUM(P183:P185)</f>
        <v>0</v>
      </c>
      <c r="Q182" s="204"/>
      <c r="R182" s="205">
        <f>SUM(R183:R185)</f>
        <v>0</v>
      </c>
      <c r="S182" s="204"/>
      <c r="T182" s="206">
        <f>SUM(T183:T185)</f>
        <v>6.3081000000000005</v>
      </c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R182" s="207" t="s">
        <v>86</v>
      </c>
      <c r="AT182" s="208" t="s">
        <v>75</v>
      </c>
      <c r="AU182" s="208" t="s">
        <v>84</v>
      </c>
      <c r="AY182" s="207" t="s">
        <v>138</v>
      </c>
      <c r="BK182" s="209">
        <f>SUM(BK183:BK185)</f>
        <v>0</v>
      </c>
    </row>
    <row r="183" s="2" customFormat="1" ht="24.15" customHeight="1">
      <c r="A183" s="38"/>
      <c r="B183" s="39"/>
      <c r="C183" s="212" t="s">
        <v>7</v>
      </c>
      <c r="D183" s="212" t="s">
        <v>140</v>
      </c>
      <c r="E183" s="213" t="s">
        <v>296</v>
      </c>
      <c r="F183" s="214" t="s">
        <v>297</v>
      </c>
      <c r="G183" s="215" t="s">
        <v>143</v>
      </c>
      <c r="H183" s="216">
        <v>77.400000000000006</v>
      </c>
      <c r="I183" s="217"/>
      <c r="J183" s="218">
        <f>ROUND(I183*H183,2)</f>
        <v>0</v>
      </c>
      <c r="K183" s="214" t="s">
        <v>144</v>
      </c>
      <c r="L183" s="44"/>
      <c r="M183" s="219" t="s">
        <v>19</v>
      </c>
      <c r="N183" s="220" t="s">
        <v>47</v>
      </c>
      <c r="O183" s="84"/>
      <c r="P183" s="221">
        <f>O183*H183</f>
        <v>0</v>
      </c>
      <c r="Q183" s="221">
        <v>0</v>
      </c>
      <c r="R183" s="221">
        <f>Q183*H183</f>
        <v>0</v>
      </c>
      <c r="S183" s="221">
        <v>0.081500000000000003</v>
      </c>
      <c r="T183" s="222">
        <f>S183*H183</f>
        <v>6.3081000000000005</v>
      </c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R183" s="223" t="s">
        <v>240</v>
      </c>
      <c r="AT183" s="223" t="s">
        <v>140</v>
      </c>
      <c r="AU183" s="223" t="s">
        <v>86</v>
      </c>
      <c r="AY183" s="17" t="s">
        <v>138</v>
      </c>
      <c r="BE183" s="224">
        <f>IF(N183="základní",J183,0)</f>
        <v>0</v>
      </c>
      <c r="BF183" s="224">
        <f>IF(N183="snížená",J183,0)</f>
        <v>0</v>
      </c>
      <c r="BG183" s="224">
        <f>IF(N183="zákl. přenesená",J183,0)</f>
        <v>0</v>
      </c>
      <c r="BH183" s="224">
        <f>IF(N183="sníž. přenesená",J183,0)</f>
        <v>0</v>
      </c>
      <c r="BI183" s="224">
        <f>IF(N183="nulová",J183,0)</f>
        <v>0</v>
      </c>
      <c r="BJ183" s="17" t="s">
        <v>84</v>
      </c>
      <c r="BK183" s="224">
        <f>ROUND(I183*H183,2)</f>
        <v>0</v>
      </c>
      <c r="BL183" s="17" t="s">
        <v>240</v>
      </c>
      <c r="BM183" s="223" t="s">
        <v>298</v>
      </c>
    </row>
    <row r="184" s="2" customFormat="1">
      <c r="A184" s="38"/>
      <c r="B184" s="39"/>
      <c r="C184" s="40"/>
      <c r="D184" s="225" t="s">
        <v>147</v>
      </c>
      <c r="E184" s="40"/>
      <c r="F184" s="226" t="s">
        <v>299</v>
      </c>
      <c r="G184" s="40"/>
      <c r="H184" s="40"/>
      <c r="I184" s="227"/>
      <c r="J184" s="40"/>
      <c r="K184" s="40"/>
      <c r="L184" s="44"/>
      <c r="M184" s="228"/>
      <c r="N184" s="229"/>
      <c r="O184" s="84"/>
      <c r="P184" s="84"/>
      <c r="Q184" s="84"/>
      <c r="R184" s="84"/>
      <c r="S184" s="84"/>
      <c r="T184" s="85"/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T184" s="17" t="s">
        <v>147</v>
      </c>
      <c r="AU184" s="17" t="s">
        <v>86</v>
      </c>
    </row>
    <row r="185" s="14" customFormat="1">
      <c r="A185" s="14"/>
      <c r="B185" s="241"/>
      <c r="C185" s="242"/>
      <c r="D185" s="232" t="s">
        <v>149</v>
      </c>
      <c r="E185" s="243" t="s">
        <v>19</v>
      </c>
      <c r="F185" s="244" t="s">
        <v>300</v>
      </c>
      <c r="G185" s="242"/>
      <c r="H185" s="245">
        <v>77.400000000000006</v>
      </c>
      <c r="I185" s="246"/>
      <c r="J185" s="242"/>
      <c r="K185" s="242"/>
      <c r="L185" s="247"/>
      <c r="M185" s="248"/>
      <c r="N185" s="249"/>
      <c r="O185" s="249"/>
      <c r="P185" s="249"/>
      <c r="Q185" s="249"/>
      <c r="R185" s="249"/>
      <c r="S185" s="249"/>
      <c r="T185" s="250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T185" s="251" t="s">
        <v>149</v>
      </c>
      <c r="AU185" s="251" t="s">
        <v>86</v>
      </c>
      <c r="AV185" s="14" t="s">
        <v>86</v>
      </c>
      <c r="AW185" s="14" t="s">
        <v>37</v>
      </c>
      <c r="AX185" s="14" t="s">
        <v>84</v>
      </c>
      <c r="AY185" s="251" t="s">
        <v>138</v>
      </c>
    </row>
    <row r="186" s="12" customFormat="1" ht="22.8" customHeight="1">
      <c r="A186" s="12"/>
      <c r="B186" s="196"/>
      <c r="C186" s="197"/>
      <c r="D186" s="198" t="s">
        <v>75</v>
      </c>
      <c r="E186" s="210" t="s">
        <v>301</v>
      </c>
      <c r="F186" s="210" t="s">
        <v>302</v>
      </c>
      <c r="G186" s="197"/>
      <c r="H186" s="197"/>
      <c r="I186" s="200"/>
      <c r="J186" s="211">
        <f>BK186</f>
        <v>0</v>
      </c>
      <c r="K186" s="197"/>
      <c r="L186" s="202"/>
      <c r="M186" s="203"/>
      <c r="N186" s="204"/>
      <c r="O186" s="204"/>
      <c r="P186" s="205">
        <f>SUM(P187:P189)</f>
        <v>0</v>
      </c>
      <c r="Q186" s="204"/>
      <c r="R186" s="205">
        <f>SUM(R187:R189)</f>
        <v>0.62066900000000003</v>
      </c>
      <c r="S186" s="204"/>
      <c r="T186" s="206">
        <f>SUM(T187:T189)</f>
        <v>0.19240738999999998</v>
      </c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R186" s="207" t="s">
        <v>86</v>
      </c>
      <c r="AT186" s="208" t="s">
        <v>75</v>
      </c>
      <c r="AU186" s="208" t="s">
        <v>84</v>
      </c>
      <c r="AY186" s="207" t="s">
        <v>138</v>
      </c>
      <c r="BK186" s="209">
        <f>SUM(BK187:BK189)</f>
        <v>0</v>
      </c>
    </row>
    <row r="187" s="2" customFormat="1" ht="16.5" customHeight="1">
      <c r="A187" s="38"/>
      <c r="B187" s="39"/>
      <c r="C187" s="212" t="s">
        <v>303</v>
      </c>
      <c r="D187" s="212" t="s">
        <v>140</v>
      </c>
      <c r="E187" s="213" t="s">
        <v>304</v>
      </c>
      <c r="F187" s="214" t="s">
        <v>305</v>
      </c>
      <c r="G187" s="215" t="s">
        <v>143</v>
      </c>
      <c r="H187" s="216">
        <v>620.66899999999998</v>
      </c>
      <c r="I187" s="217"/>
      <c r="J187" s="218">
        <f>ROUND(I187*H187,2)</f>
        <v>0</v>
      </c>
      <c r="K187" s="214" t="s">
        <v>144</v>
      </c>
      <c r="L187" s="44"/>
      <c r="M187" s="219" t="s">
        <v>19</v>
      </c>
      <c r="N187" s="220" t="s">
        <v>47</v>
      </c>
      <c r="O187" s="84"/>
      <c r="P187" s="221">
        <f>O187*H187</f>
        <v>0</v>
      </c>
      <c r="Q187" s="221">
        <v>0.001</v>
      </c>
      <c r="R187" s="221">
        <f>Q187*H187</f>
        <v>0.62066900000000003</v>
      </c>
      <c r="S187" s="221">
        <v>0.00031</v>
      </c>
      <c r="T187" s="222">
        <f>S187*H187</f>
        <v>0.19240738999999998</v>
      </c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R187" s="223" t="s">
        <v>240</v>
      </c>
      <c r="AT187" s="223" t="s">
        <v>140</v>
      </c>
      <c r="AU187" s="223" t="s">
        <v>86</v>
      </c>
      <c r="AY187" s="17" t="s">
        <v>138</v>
      </c>
      <c r="BE187" s="224">
        <f>IF(N187="základní",J187,0)</f>
        <v>0</v>
      </c>
      <c r="BF187" s="224">
        <f>IF(N187="snížená",J187,0)</f>
        <v>0</v>
      </c>
      <c r="BG187" s="224">
        <f>IF(N187="zákl. přenesená",J187,0)</f>
        <v>0</v>
      </c>
      <c r="BH187" s="224">
        <f>IF(N187="sníž. přenesená",J187,0)</f>
        <v>0</v>
      </c>
      <c r="BI187" s="224">
        <f>IF(N187="nulová",J187,0)</f>
        <v>0</v>
      </c>
      <c r="BJ187" s="17" t="s">
        <v>84</v>
      </c>
      <c r="BK187" s="224">
        <f>ROUND(I187*H187,2)</f>
        <v>0</v>
      </c>
      <c r="BL187" s="17" t="s">
        <v>240</v>
      </c>
      <c r="BM187" s="223" t="s">
        <v>306</v>
      </c>
    </row>
    <row r="188" s="2" customFormat="1">
      <c r="A188" s="38"/>
      <c r="B188" s="39"/>
      <c r="C188" s="40"/>
      <c r="D188" s="225" t="s">
        <v>147</v>
      </c>
      <c r="E188" s="40"/>
      <c r="F188" s="226" t="s">
        <v>307</v>
      </c>
      <c r="G188" s="40"/>
      <c r="H188" s="40"/>
      <c r="I188" s="227"/>
      <c r="J188" s="40"/>
      <c r="K188" s="40"/>
      <c r="L188" s="44"/>
      <c r="M188" s="228"/>
      <c r="N188" s="229"/>
      <c r="O188" s="84"/>
      <c r="P188" s="84"/>
      <c r="Q188" s="84"/>
      <c r="R188" s="84"/>
      <c r="S188" s="84"/>
      <c r="T188" s="85"/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T188" s="17" t="s">
        <v>147</v>
      </c>
      <c r="AU188" s="17" t="s">
        <v>86</v>
      </c>
    </row>
    <row r="189" s="14" customFormat="1">
      <c r="A189" s="14"/>
      <c r="B189" s="241"/>
      <c r="C189" s="242"/>
      <c r="D189" s="232" t="s">
        <v>149</v>
      </c>
      <c r="E189" s="243" t="s">
        <v>19</v>
      </c>
      <c r="F189" s="244" t="s">
        <v>308</v>
      </c>
      <c r="G189" s="242"/>
      <c r="H189" s="245">
        <v>620.66899999999998</v>
      </c>
      <c r="I189" s="246"/>
      <c r="J189" s="242"/>
      <c r="K189" s="242"/>
      <c r="L189" s="247"/>
      <c r="M189" s="263"/>
      <c r="N189" s="264"/>
      <c r="O189" s="264"/>
      <c r="P189" s="264"/>
      <c r="Q189" s="264"/>
      <c r="R189" s="264"/>
      <c r="S189" s="264"/>
      <c r="T189" s="265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T189" s="251" t="s">
        <v>149</v>
      </c>
      <c r="AU189" s="251" t="s">
        <v>86</v>
      </c>
      <c r="AV189" s="14" t="s">
        <v>86</v>
      </c>
      <c r="AW189" s="14" t="s">
        <v>37</v>
      </c>
      <c r="AX189" s="14" t="s">
        <v>84</v>
      </c>
      <c r="AY189" s="251" t="s">
        <v>138</v>
      </c>
    </row>
    <row r="190" s="2" customFormat="1" ht="6.96" customHeight="1">
      <c r="A190" s="38"/>
      <c r="B190" s="59"/>
      <c r="C190" s="60"/>
      <c r="D190" s="60"/>
      <c r="E190" s="60"/>
      <c r="F190" s="60"/>
      <c r="G190" s="60"/>
      <c r="H190" s="60"/>
      <c r="I190" s="60"/>
      <c r="J190" s="60"/>
      <c r="K190" s="60"/>
      <c r="L190" s="44"/>
      <c r="M190" s="38"/>
      <c r="O190" s="38"/>
      <c r="P190" s="38"/>
      <c r="Q190" s="38"/>
      <c r="R190" s="38"/>
      <c r="S190" s="38"/>
      <c r="T190" s="38"/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</row>
  </sheetData>
  <sheetProtection sheet="1" autoFilter="0" formatColumns="0" formatRows="0" objects="1" scenarios="1" spinCount="100000" saltValue="avy8ZBANLeQYxA0Vj26vS2B4PhZEl+AfvpujfHCm5QW1KPihjqVgLhpbvFeUA0shGvNZN97LfkVqrxBMkoExCg==" hashValue="7RnXN2LwMcb+XQfmdQFsr6h5nvBGyOynuaFNmeDmhZn5MLhgqFmxyGsuFlrT8vS9qhlWCmqq5MD4Bb7cZtuswg==" algorithmName="SHA-512" password="CC35"/>
  <autoFilter ref="C88:K189"/>
  <mergeCells count="9">
    <mergeCell ref="E7:H7"/>
    <mergeCell ref="E9:H9"/>
    <mergeCell ref="E18:H18"/>
    <mergeCell ref="E27:H27"/>
    <mergeCell ref="E48:H48"/>
    <mergeCell ref="E50:H50"/>
    <mergeCell ref="E79:H79"/>
    <mergeCell ref="E81:H81"/>
    <mergeCell ref="L2:V2"/>
  </mergeCells>
  <hyperlinks>
    <hyperlink ref="F93" r:id="rId1" display="https://podminky.urs.cz/item/CS_URS_2025_02/113106123"/>
    <hyperlink ref="F97" r:id="rId2" display="https://podminky.urs.cz/item/CS_URS_2025_02/113107113"/>
    <hyperlink ref="F100" r:id="rId3" display="https://podminky.urs.cz/item/CS_URS_2025_02/949101111"/>
    <hyperlink ref="F102" r:id="rId4" display="https://podminky.urs.cz/item/CS_URS_2025_02/962031132"/>
    <hyperlink ref="F108" r:id="rId5" display="https://podminky.urs.cz/item/CS_URS_2025_02/962031133"/>
    <hyperlink ref="F113" r:id="rId6" display="https://podminky.urs.cz/item/CS_URS_2025_02/966051111"/>
    <hyperlink ref="F116" r:id="rId7" display="https://podminky.urs.cz/item/CS_URS_2025_02/968062455"/>
    <hyperlink ref="F119" r:id="rId8" display="https://podminky.urs.cz/item/CS_URS_2025_02/968072455"/>
    <hyperlink ref="F125" r:id="rId9" display="https://podminky.urs.cz/item/CS_URS_2025_02/976085411"/>
    <hyperlink ref="F128" r:id="rId10" display="https://podminky.urs.cz/item/CS_URS_2025_02/997013211"/>
    <hyperlink ref="F130" r:id="rId11" display="https://podminky.urs.cz/item/CS_URS_2025_02/997013509"/>
    <hyperlink ref="F133" r:id="rId12" display="https://podminky.urs.cz/item/CS_URS_2025_02/997013511"/>
    <hyperlink ref="F135" r:id="rId13" display="https://podminky.urs.cz/item/CS_URS_2025_02/997013631"/>
    <hyperlink ref="F138" r:id="rId14" display="https://podminky.urs.cz/item/CS_URS_2025_02/997013861"/>
    <hyperlink ref="F141" r:id="rId15" display="https://podminky.urs.cz/item/CS_URS_2025_02/997013863"/>
    <hyperlink ref="F144" r:id="rId16" display="https://podminky.urs.cz/item/CS_URS_2025_02/997013867"/>
    <hyperlink ref="F147" r:id="rId17" display="https://podminky.urs.cz/item/CS_URS_2025_02/997013873"/>
    <hyperlink ref="F151" r:id="rId18" display="https://podminky.urs.cz/item/CS_URS_2025_02/767161813"/>
    <hyperlink ref="F156" r:id="rId19" display="https://podminky.urs.cz/item/CS_URS_2025_02/771571810"/>
    <hyperlink ref="F174" r:id="rId20" display="https://podminky.urs.cz/item/CS_URS_2025_02/776201811"/>
    <hyperlink ref="F184" r:id="rId21" display="https://podminky.urs.cz/item/CS_URS_2025_02/781471810"/>
    <hyperlink ref="F188" r:id="rId22" display="https://podminky.urs.cz/item/CS_URS_2025_02/78412100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23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89</v>
      </c>
    </row>
    <row r="3" s="1" customFormat="1" ht="6.96" customHeight="1">
      <c r="B3" s="138"/>
      <c r="C3" s="139"/>
      <c r="D3" s="139"/>
      <c r="E3" s="139"/>
      <c r="F3" s="139"/>
      <c r="G3" s="139"/>
      <c r="H3" s="139"/>
      <c r="I3" s="139"/>
      <c r="J3" s="139"/>
      <c r="K3" s="139"/>
      <c r="L3" s="20"/>
      <c r="AT3" s="17" t="s">
        <v>86</v>
      </c>
    </row>
    <row r="4" s="1" customFormat="1" ht="24.96" customHeight="1">
      <c r="B4" s="20"/>
      <c r="D4" s="140" t="s">
        <v>106</v>
      </c>
      <c r="L4" s="20"/>
      <c r="M4" s="141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42" t="s">
        <v>16</v>
      </c>
      <c r="L6" s="20"/>
    </row>
    <row r="7" s="1" customFormat="1" ht="26.25" customHeight="1">
      <c r="B7" s="20"/>
      <c r="E7" s="143" t="str">
        <f>'Rekapitulace stavby'!K6</f>
        <v>Stavební úpravy sportovního zázemí s požadavkem na bezbariérové užívání</v>
      </c>
      <c r="F7" s="142"/>
      <c r="G7" s="142"/>
      <c r="H7" s="142"/>
      <c r="L7" s="20"/>
    </row>
    <row r="8" s="2" customFormat="1" ht="12" customHeight="1">
      <c r="A8" s="38"/>
      <c r="B8" s="44"/>
      <c r="C8" s="38"/>
      <c r="D8" s="142" t="s">
        <v>107</v>
      </c>
      <c r="E8" s="38"/>
      <c r="F8" s="38"/>
      <c r="G8" s="38"/>
      <c r="H8" s="38"/>
      <c r="I8" s="38"/>
      <c r="J8" s="38"/>
      <c r="K8" s="38"/>
      <c r="L8" s="144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45" t="s">
        <v>309</v>
      </c>
      <c r="F9" s="38"/>
      <c r="G9" s="38"/>
      <c r="H9" s="38"/>
      <c r="I9" s="38"/>
      <c r="J9" s="38"/>
      <c r="K9" s="38"/>
      <c r="L9" s="144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144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42" t="s">
        <v>18</v>
      </c>
      <c r="E11" s="38"/>
      <c r="F11" s="133" t="s">
        <v>19</v>
      </c>
      <c r="G11" s="38"/>
      <c r="H11" s="38"/>
      <c r="I11" s="142" t="s">
        <v>20</v>
      </c>
      <c r="J11" s="133" t="s">
        <v>19</v>
      </c>
      <c r="K11" s="38"/>
      <c r="L11" s="144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42" t="s">
        <v>21</v>
      </c>
      <c r="E12" s="38"/>
      <c r="F12" s="133" t="s">
        <v>22</v>
      </c>
      <c r="G12" s="38"/>
      <c r="H12" s="38"/>
      <c r="I12" s="142" t="s">
        <v>23</v>
      </c>
      <c r="J12" s="146" t="str">
        <f>'Rekapitulace stavby'!AN8</f>
        <v>26. 10. 2025</v>
      </c>
      <c r="K12" s="38"/>
      <c r="L12" s="144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144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42" t="s">
        <v>25</v>
      </c>
      <c r="E14" s="38"/>
      <c r="F14" s="38"/>
      <c r="G14" s="38"/>
      <c r="H14" s="38"/>
      <c r="I14" s="142" t="s">
        <v>26</v>
      </c>
      <c r="J14" s="133" t="s">
        <v>27</v>
      </c>
      <c r="K14" s="38"/>
      <c r="L14" s="144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33" t="s">
        <v>28</v>
      </c>
      <c r="F15" s="38"/>
      <c r="G15" s="38"/>
      <c r="H15" s="38"/>
      <c r="I15" s="142" t="s">
        <v>29</v>
      </c>
      <c r="J15" s="133" t="s">
        <v>30</v>
      </c>
      <c r="K15" s="38"/>
      <c r="L15" s="144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144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42" t="s">
        <v>31</v>
      </c>
      <c r="E17" s="38"/>
      <c r="F17" s="38"/>
      <c r="G17" s="38"/>
      <c r="H17" s="38"/>
      <c r="I17" s="142" t="s">
        <v>26</v>
      </c>
      <c r="J17" s="33" t="str">
        <f>'Rekapitulace stavby'!AN13</f>
        <v>Vyplň údaj</v>
      </c>
      <c r="K17" s="38"/>
      <c r="L17" s="144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33"/>
      <c r="G18" s="133"/>
      <c r="H18" s="133"/>
      <c r="I18" s="142" t="s">
        <v>29</v>
      </c>
      <c r="J18" s="33" t="str">
        <f>'Rekapitulace stavby'!AN14</f>
        <v>Vyplň údaj</v>
      </c>
      <c r="K18" s="38"/>
      <c r="L18" s="144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144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42" t="s">
        <v>33</v>
      </c>
      <c r="E20" s="38"/>
      <c r="F20" s="38"/>
      <c r="G20" s="38"/>
      <c r="H20" s="38"/>
      <c r="I20" s="142" t="s">
        <v>26</v>
      </c>
      <c r="J20" s="133" t="s">
        <v>34</v>
      </c>
      <c r="K20" s="38"/>
      <c r="L20" s="144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33" t="s">
        <v>35</v>
      </c>
      <c r="F21" s="38"/>
      <c r="G21" s="38"/>
      <c r="H21" s="38"/>
      <c r="I21" s="142" t="s">
        <v>29</v>
      </c>
      <c r="J21" s="133" t="s">
        <v>36</v>
      </c>
      <c r="K21" s="38"/>
      <c r="L21" s="144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144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42" t="s">
        <v>38</v>
      </c>
      <c r="E23" s="38"/>
      <c r="F23" s="38"/>
      <c r="G23" s="38"/>
      <c r="H23" s="38"/>
      <c r="I23" s="142" t="s">
        <v>26</v>
      </c>
      <c r="J23" s="133" t="str">
        <f>IF('Rekapitulace stavby'!AN19="","",'Rekapitulace stavby'!AN19)</f>
        <v/>
      </c>
      <c r="K23" s="38"/>
      <c r="L23" s="144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33" t="str">
        <f>IF('Rekapitulace stavby'!E20="","",'Rekapitulace stavby'!E20)</f>
        <v xml:space="preserve"> </v>
      </c>
      <c r="F24" s="38"/>
      <c r="G24" s="38"/>
      <c r="H24" s="38"/>
      <c r="I24" s="142" t="s">
        <v>29</v>
      </c>
      <c r="J24" s="133" t="str">
        <f>IF('Rekapitulace stavby'!AN20="","",'Rekapitulace stavby'!AN20)</f>
        <v/>
      </c>
      <c r="K24" s="38"/>
      <c r="L24" s="144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144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42" t="s">
        <v>40</v>
      </c>
      <c r="E26" s="38"/>
      <c r="F26" s="38"/>
      <c r="G26" s="38"/>
      <c r="H26" s="38"/>
      <c r="I26" s="38"/>
      <c r="J26" s="38"/>
      <c r="K26" s="38"/>
      <c r="L26" s="144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71.25" customHeight="1">
      <c r="A27" s="147"/>
      <c r="B27" s="148"/>
      <c r="C27" s="147"/>
      <c r="D27" s="147"/>
      <c r="E27" s="149" t="s">
        <v>41</v>
      </c>
      <c r="F27" s="149"/>
      <c r="G27" s="149"/>
      <c r="H27" s="149"/>
      <c r="I27" s="147"/>
      <c r="J27" s="147"/>
      <c r="K27" s="147"/>
      <c r="L27" s="150"/>
      <c r="S27" s="147"/>
      <c r="T27" s="147"/>
      <c r="U27" s="147"/>
      <c r="V27" s="147"/>
      <c r="W27" s="147"/>
      <c r="X27" s="147"/>
      <c r="Y27" s="147"/>
      <c r="Z27" s="147"/>
      <c r="AA27" s="147"/>
      <c r="AB27" s="147"/>
      <c r="AC27" s="147"/>
      <c r="AD27" s="147"/>
      <c r="AE27" s="147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144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51"/>
      <c r="E29" s="151"/>
      <c r="F29" s="151"/>
      <c r="G29" s="151"/>
      <c r="H29" s="151"/>
      <c r="I29" s="151"/>
      <c r="J29" s="151"/>
      <c r="K29" s="151"/>
      <c r="L29" s="144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52" t="s">
        <v>42</v>
      </c>
      <c r="E30" s="38"/>
      <c r="F30" s="38"/>
      <c r="G30" s="38"/>
      <c r="H30" s="38"/>
      <c r="I30" s="38"/>
      <c r="J30" s="153">
        <f>ROUND(J97, 2)</f>
        <v>0</v>
      </c>
      <c r="K30" s="38"/>
      <c r="L30" s="144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51"/>
      <c r="E31" s="151"/>
      <c r="F31" s="151"/>
      <c r="G31" s="151"/>
      <c r="H31" s="151"/>
      <c r="I31" s="151"/>
      <c r="J31" s="151"/>
      <c r="K31" s="151"/>
      <c r="L31" s="144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54" t="s">
        <v>44</v>
      </c>
      <c r="G32" s="38"/>
      <c r="H32" s="38"/>
      <c r="I32" s="154" t="s">
        <v>43</v>
      </c>
      <c r="J32" s="154" t="s">
        <v>45</v>
      </c>
      <c r="K32" s="38"/>
      <c r="L32" s="144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55" t="s">
        <v>46</v>
      </c>
      <c r="E33" s="142" t="s">
        <v>47</v>
      </c>
      <c r="F33" s="156">
        <f>ROUND((SUM(BE97:BE559)),  2)</f>
        <v>0</v>
      </c>
      <c r="G33" s="38"/>
      <c r="H33" s="38"/>
      <c r="I33" s="157">
        <v>0.20999999999999999</v>
      </c>
      <c r="J33" s="156">
        <f>ROUND(((SUM(BE97:BE559))*I33),  2)</f>
        <v>0</v>
      </c>
      <c r="K33" s="38"/>
      <c r="L33" s="144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42" t="s">
        <v>48</v>
      </c>
      <c r="F34" s="156">
        <f>ROUND((SUM(BF97:BF559)),  2)</f>
        <v>0</v>
      </c>
      <c r="G34" s="38"/>
      <c r="H34" s="38"/>
      <c r="I34" s="157">
        <v>0.12</v>
      </c>
      <c r="J34" s="156">
        <f>ROUND(((SUM(BF97:BF559))*I34),  2)</f>
        <v>0</v>
      </c>
      <c r="K34" s="38"/>
      <c r="L34" s="144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42" t="s">
        <v>49</v>
      </c>
      <c r="F35" s="156">
        <f>ROUND((SUM(BG97:BG559)),  2)</f>
        <v>0</v>
      </c>
      <c r="G35" s="38"/>
      <c r="H35" s="38"/>
      <c r="I35" s="157">
        <v>0.20999999999999999</v>
      </c>
      <c r="J35" s="156">
        <f>0</f>
        <v>0</v>
      </c>
      <c r="K35" s="38"/>
      <c r="L35" s="144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42" t="s">
        <v>50</v>
      </c>
      <c r="F36" s="156">
        <f>ROUND((SUM(BH97:BH559)),  2)</f>
        <v>0</v>
      </c>
      <c r="G36" s="38"/>
      <c r="H36" s="38"/>
      <c r="I36" s="157">
        <v>0.12</v>
      </c>
      <c r="J36" s="156">
        <f>0</f>
        <v>0</v>
      </c>
      <c r="K36" s="38"/>
      <c r="L36" s="144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42" t="s">
        <v>51</v>
      </c>
      <c r="F37" s="156">
        <f>ROUND((SUM(BI97:BI559)),  2)</f>
        <v>0</v>
      </c>
      <c r="G37" s="38"/>
      <c r="H37" s="38"/>
      <c r="I37" s="157">
        <v>0</v>
      </c>
      <c r="J37" s="156">
        <f>0</f>
        <v>0</v>
      </c>
      <c r="K37" s="38"/>
      <c r="L37" s="144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144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58"/>
      <c r="D39" s="159" t="s">
        <v>52</v>
      </c>
      <c r="E39" s="160"/>
      <c r="F39" s="160"/>
      <c r="G39" s="161" t="s">
        <v>53</v>
      </c>
      <c r="H39" s="162" t="s">
        <v>54</v>
      </c>
      <c r="I39" s="160"/>
      <c r="J39" s="163">
        <f>SUM(J30:J37)</f>
        <v>0</v>
      </c>
      <c r="K39" s="164"/>
      <c r="L39" s="144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165"/>
      <c r="C40" s="166"/>
      <c r="D40" s="166"/>
      <c r="E40" s="166"/>
      <c r="F40" s="166"/>
      <c r="G40" s="166"/>
      <c r="H40" s="166"/>
      <c r="I40" s="166"/>
      <c r="J40" s="166"/>
      <c r="K40" s="166"/>
      <c r="L40" s="144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4" hidden="1" s="2" customFormat="1" ht="6.96" customHeight="1">
      <c r="A44" s="38"/>
      <c r="B44" s="167"/>
      <c r="C44" s="168"/>
      <c r="D44" s="168"/>
      <c r="E44" s="168"/>
      <c r="F44" s="168"/>
      <c r="G44" s="168"/>
      <c r="H44" s="168"/>
      <c r="I44" s="168"/>
      <c r="J44" s="168"/>
      <c r="K44" s="168"/>
      <c r="L44" s="144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</row>
    <row r="45" hidden="1" s="2" customFormat="1" ht="24.96" customHeight="1">
      <c r="A45" s="38"/>
      <c r="B45" s="39"/>
      <c r="C45" s="23" t="s">
        <v>109</v>
      </c>
      <c r="D45" s="40"/>
      <c r="E45" s="40"/>
      <c r="F45" s="40"/>
      <c r="G45" s="40"/>
      <c r="H45" s="40"/>
      <c r="I45" s="40"/>
      <c r="J45" s="40"/>
      <c r="K45" s="40"/>
      <c r="L45" s="144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</row>
    <row r="46" hidden="1" s="2" customFormat="1" ht="6.96" customHeight="1">
      <c r="A46" s="38"/>
      <c r="B46" s="39"/>
      <c r="C46" s="40"/>
      <c r="D46" s="40"/>
      <c r="E46" s="40"/>
      <c r="F46" s="40"/>
      <c r="G46" s="40"/>
      <c r="H46" s="40"/>
      <c r="I46" s="40"/>
      <c r="J46" s="40"/>
      <c r="K46" s="40"/>
      <c r="L46" s="144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</row>
    <row r="47" hidden="1" s="2" customFormat="1" ht="12" customHeight="1">
      <c r="A47" s="38"/>
      <c r="B47" s="39"/>
      <c r="C47" s="32" t="s">
        <v>16</v>
      </c>
      <c r="D47" s="40"/>
      <c r="E47" s="40"/>
      <c r="F47" s="40"/>
      <c r="G47" s="40"/>
      <c r="H47" s="40"/>
      <c r="I47" s="40"/>
      <c r="J47" s="40"/>
      <c r="K47" s="40"/>
      <c r="L47" s="144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</row>
    <row r="48" hidden="1" s="2" customFormat="1" ht="26.25" customHeight="1">
      <c r="A48" s="38"/>
      <c r="B48" s="39"/>
      <c r="C48" s="40"/>
      <c r="D48" s="40"/>
      <c r="E48" s="169" t="str">
        <f>E7</f>
        <v>Stavební úpravy sportovního zázemí s požadavkem na bezbariérové užívání</v>
      </c>
      <c r="F48" s="32"/>
      <c r="G48" s="32"/>
      <c r="H48" s="32"/>
      <c r="I48" s="40"/>
      <c r="J48" s="40"/>
      <c r="K48" s="40"/>
      <c r="L48" s="144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</row>
    <row r="49" hidden="1" s="2" customFormat="1" ht="12" customHeight="1">
      <c r="A49" s="38"/>
      <c r="B49" s="39"/>
      <c r="C49" s="32" t="s">
        <v>107</v>
      </c>
      <c r="D49" s="40"/>
      <c r="E49" s="40"/>
      <c r="F49" s="40"/>
      <c r="G49" s="40"/>
      <c r="H49" s="40"/>
      <c r="I49" s="40"/>
      <c r="J49" s="40"/>
      <c r="K49" s="40"/>
      <c r="L49" s="144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</row>
    <row r="50" hidden="1" s="2" customFormat="1" ht="16.5" customHeight="1">
      <c r="A50" s="38"/>
      <c r="B50" s="39"/>
      <c r="C50" s="40"/>
      <c r="D50" s="40"/>
      <c r="E50" s="69" t="str">
        <f>E9</f>
        <v>b - Stavební část</v>
      </c>
      <c r="F50" s="40"/>
      <c r="G50" s="40"/>
      <c r="H50" s="40"/>
      <c r="I50" s="40"/>
      <c r="J50" s="40"/>
      <c r="K50" s="40"/>
      <c r="L50" s="144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</row>
    <row r="51" hidden="1" s="2" customFormat="1" ht="6.96" customHeight="1">
      <c r="A51" s="38"/>
      <c r="B51" s="39"/>
      <c r="C51" s="40"/>
      <c r="D51" s="40"/>
      <c r="E51" s="40"/>
      <c r="F51" s="40"/>
      <c r="G51" s="40"/>
      <c r="H51" s="40"/>
      <c r="I51" s="40"/>
      <c r="J51" s="40"/>
      <c r="K51" s="40"/>
      <c r="L51" s="144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</row>
    <row r="52" hidden="1" s="2" customFormat="1" ht="12" customHeight="1">
      <c r="A52" s="38"/>
      <c r="B52" s="39"/>
      <c r="C52" s="32" t="s">
        <v>21</v>
      </c>
      <c r="D52" s="40"/>
      <c r="E52" s="40"/>
      <c r="F52" s="27" t="str">
        <f>F12</f>
        <v>st.č.1172, Mariánské Lázně</v>
      </c>
      <c r="G52" s="40"/>
      <c r="H52" s="40"/>
      <c r="I52" s="32" t="s">
        <v>23</v>
      </c>
      <c r="J52" s="72" t="str">
        <f>IF(J12="","",J12)</f>
        <v>26. 10. 2025</v>
      </c>
      <c r="K52" s="40"/>
      <c r="L52" s="144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</row>
    <row r="53" hidden="1" s="2" customFormat="1" ht="6.96" customHeight="1">
      <c r="A53" s="38"/>
      <c r="B53" s="39"/>
      <c r="C53" s="40"/>
      <c r="D53" s="40"/>
      <c r="E53" s="40"/>
      <c r="F53" s="40"/>
      <c r="G53" s="40"/>
      <c r="H53" s="40"/>
      <c r="I53" s="40"/>
      <c r="J53" s="40"/>
      <c r="K53" s="40"/>
      <c r="L53" s="144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</row>
    <row r="54" hidden="1" s="2" customFormat="1" ht="15.15" customHeight="1">
      <c r="A54" s="38"/>
      <c r="B54" s="39"/>
      <c r="C54" s="32" t="s">
        <v>25</v>
      </c>
      <c r="D54" s="40"/>
      <c r="E54" s="40"/>
      <c r="F54" s="27" t="str">
        <f>E15</f>
        <v>Město Mariánské Lázně</v>
      </c>
      <c r="G54" s="40"/>
      <c r="H54" s="40"/>
      <c r="I54" s="32" t="s">
        <v>33</v>
      </c>
      <c r="J54" s="36" t="str">
        <f>E21</f>
        <v>RealizaceDomů s.r.o.</v>
      </c>
      <c r="K54" s="40"/>
      <c r="L54" s="144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</row>
    <row r="55" hidden="1" s="2" customFormat="1" ht="15.15" customHeight="1">
      <c r="A55" s="38"/>
      <c r="B55" s="39"/>
      <c r="C55" s="32" t="s">
        <v>31</v>
      </c>
      <c r="D55" s="40"/>
      <c r="E55" s="40"/>
      <c r="F55" s="27" t="str">
        <f>IF(E18="","",E18)</f>
        <v>Vyplň údaj</v>
      </c>
      <c r="G55" s="40"/>
      <c r="H55" s="40"/>
      <c r="I55" s="32" t="s">
        <v>38</v>
      </c>
      <c r="J55" s="36" t="str">
        <f>E24</f>
        <v xml:space="preserve"> </v>
      </c>
      <c r="K55" s="40"/>
      <c r="L55" s="144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</row>
    <row r="56" hidden="1" s="2" customFormat="1" ht="10.32" customHeight="1">
      <c r="A56" s="38"/>
      <c r="B56" s="39"/>
      <c r="C56" s="40"/>
      <c r="D56" s="40"/>
      <c r="E56" s="40"/>
      <c r="F56" s="40"/>
      <c r="G56" s="40"/>
      <c r="H56" s="40"/>
      <c r="I56" s="40"/>
      <c r="J56" s="40"/>
      <c r="K56" s="40"/>
      <c r="L56" s="144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</row>
    <row r="57" hidden="1" s="2" customFormat="1" ht="29.28" customHeight="1">
      <c r="A57" s="38"/>
      <c r="B57" s="39"/>
      <c r="C57" s="170" t="s">
        <v>110</v>
      </c>
      <c r="D57" s="171"/>
      <c r="E57" s="171"/>
      <c r="F57" s="171"/>
      <c r="G57" s="171"/>
      <c r="H57" s="171"/>
      <c r="I57" s="171"/>
      <c r="J57" s="172" t="s">
        <v>111</v>
      </c>
      <c r="K57" s="171"/>
      <c r="L57" s="144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</row>
    <row r="58" hidden="1" s="2" customFormat="1" ht="10.32" customHeight="1">
      <c r="A58" s="38"/>
      <c r="B58" s="39"/>
      <c r="C58" s="40"/>
      <c r="D58" s="40"/>
      <c r="E58" s="40"/>
      <c r="F58" s="40"/>
      <c r="G58" s="40"/>
      <c r="H58" s="40"/>
      <c r="I58" s="40"/>
      <c r="J58" s="40"/>
      <c r="K58" s="40"/>
      <c r="L58" s="144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</row>
    <row r="59" hidden="1" s="2" customFormat="1" ht="22.8" customHeight="1">
      <c r="A59" s="38"/>
      <c r="B59" s="39"/>
      <c r="C59" s="173" t="s">
        <v>74</v>
      </c>
      <c r="D59" s="40"/>
      <c r="E59" s="40"/>
      <c r="F59" s="40"/>
      <c r="G59" s="40"/>
      <c r="H59" s="40"/>
      <c r="I59" s="40"/>
      <c r="J59" s="102">
        <f>J97</f>
        <v>0</v>
      </c>
      <c r="K59" s="40"/>
      <c r="L59" s="144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U59" s="17" t="s">
        <v>112</v>
      </c>
    </row>
    <row r="60" hidden="1" s="9" customFormat="1" ht="24.96" customHeight="1">
      <c r="A60" s="9"/>
      <c r="B60" s="174"/>
      <c r="C60" s="175"/>
      <c r="D60" s="176" t="s">
        <v>113</v>
      </c>
      <c r="E60" s="177"/>
      <c r="F60" s="177"/>
      <c r="G60" s="177"/>
      <c r="H60" s="177"/>
      <c r="I60" s="177"/>
      <c r="J60" s="178">
        <f>J98</f>
        <v>0</v>
      </c>
      <c r="K60" s="175"/>
      <c r="L60" s="17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hidden="1" s="10" customFormat="1" ht="19.92" customHeight="1">
      <c r="A61" s="10"/>
      <c r="B61" s="180"/>
      <c r="C61" s="125"/>
      <c r="D61" s="181" t="s">
        <v>310</v>
      </c>
      <c r="E61" s="182"/>
      <c r="F61" s="182"/>
      <c r="G61" s="182"/>
      <c r="H61" s="182"/>
      <c r="I61" s="182"/>
      <c r="J61" s="183">
        <f>J99</f>
        <v>0</v>
      </c>
      <c r="K61" s="125"/>
      <c r="L61" s="184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hidden="1" s="10" customFormat="1" ht="19.92" customHeight="1">
      <c r="A62" s="10"/>
      <c r="B62" s="180"/>
      <c r="C62" s="125"/>
      <c r="D62" s="181" t="s">
        <v>311</v>
      </c>
      <c r="E62" s="182"/>
      <c r="F62" s="182"/>
      <c r="G62" s="182"/>
      <c r="H62" s="182"/>
      <c r="I62" s="182"/>
      <c r="J62" s="183">
        <f>J152</f>
        <v>0</v>
      </c>
      <c r="K62" s="125"/>
      <c r="L62" s="184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hidden="1" s="10" customFormat="1" ht="19.92" customHeight="1">
      <c r="A63" s="10"/>
      <c r="B63" s="180"/>
      <c r="C63" s="125"/>
      <c r="D63" s="181" t="s">
        <v>312</v>
      </c>
      <c r="E63" s="182"/>
      <c r="F63" s="182"/>
      <c r="G63" s="182"/>
      <c r="H63" s="182"/>
      <c r="I63" s="182"/>
      <c r="J63" s="183">
        <f>J162</f>
        <v>0</v>
      </c>
      <c r="K63" s="125"/>
      <c r="L63" s="184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hidden="1" s="10" customFormat="1" ht="19.92" customHeight="1">
      <c r="A64" s="10"/>
      <c r="B64" s="180"/>
      <c r="C64" s="125"/>
      <c r="D64" s="181" t="s">
        <v>313</v>
      </c>
      <c r="E64" s="182"/>
      <c r="F64" s="182"/>
      <c r="G64" s="182"/>
      <c r="H64" s="182"/>
      <c r="I64" s="182"/>
      <c r="J64" s="183">
        <f>J171</f>
        <v>0</v>
      </c>
      <c r="K64" s="125"/>
      <c r="L64" s="184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hidden="1" s="10" customFormat="1" ht="19.92" customHeight="1">
      <c r="A65" s="10"/>
      <c r="B65" s="180"/>
      <c r="C65" s="125"/>
      <c r="D65" s="181" t="s">
        <v>314</v>
      </c>
      <c r="E65" s="182"/>
      <c r="F65" s="182"/>
      <c r="G65" s="182"/>
      <c r="H65" s="182"/>
      <c r="I65" s="182"/>
      <c r="J65" s="183">
        <f>J234</f>
        <v>0</v>
      </c>
      <c r="K65" s="125"/>
      <c r="L65" s="184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hidden="1" s="10" customFormat="1" ht="19.92" customHeight="1">
      <c r="A66" s="10"/>
      <c r="B66" s="180"/>
      <c r="C66" s="125"/>
      <c r="D66" s="181" t="s">
        <v>115</v>
      </c>
      <c r="E66" s="182"/>
      <c r="F66" s="182"/>
      <c r="G66" s="182"/>
      <c r="H66" s="182"/>
      <c r="I66" s="182"/>
      <c r="J66" s="183">
        <f>J241</f>
        <v>0</v>
      </c>
      <c r="K66" s="125"/>
      <c r="L66" s="184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hidden="1" s="10" customFormat="1" ht="19.92" customHeight="1">
      <c r="A67" s="10"/>
      <c r="B67" s="180"/>
      <c r="C67" s="125"/>
      <c r="D67" s="181" t="s">
        <v>315</v>
      </c>
      <c r="E67" s="182"/>
      <c r="F67" s="182"/>
      <c r="G67" s="182"/>
      <c r="H67" s="182"/>
      <c r="I67" s="182"/>
      <c r="J67" s="183">
        <f>J269</f>
        <v>0</v>
      </c>
      <c r="K67" s="125"/>
      <c r="L67" s="184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hidden="1" s="9" customFormat="1" ht="24.96" customHeight="1">
      <c r="A68" s="9"/>
      <c r="B68" s="174"/>
      <c r="C68" s="175"/>
      <c r="D68" s="176" t="s">
        <v>117</v>
      </c>
      <c r="E68" s="177"/>
      <c r="F68" s="177"/>
      <c r="G68" s="177"/>
      <c r="H68" s="177"/>
      <c r="I68" s="177"/>
      <c r="J68" s="178">
        <f>J272</f>
        <v>0</v>
      </c>
      <c r="K68" s="175"/>
      <c r="L68" s="17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</row>
    <row r="69" hidden="1" s="10" customFormat="1" ht="19.92" customHeight="1">
      <c r="A69" s="10"/>
      <c r="B69" s="180"/>
      <c r="C69" s="125"/>
      <c r="D69" s="181" t="s">
        <v>316</v>
      </c>
      <c r="E69" s="182"/>
      <c r="F69" s="182"/>
      <c r="G69" s="182"/>
      <c r="H69" s="182"/>
      <c r="I69" s="182"/>
      <c r="J69" s="183">
        <f>J273</f>
        <v>0</v>
      </c>
      <c r="K69" s="125"/>
      <c r="L69" s="184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hidden="1" s="10" customFormat="1" ht="19.92" customHeight="1">
      <c r="A70" s="10"/>
      <c r="B70" s="180"/>
      <c r="C70" s="125"/>
      <c r="D70" s="181" t="s">
        <v>317</v>
      </c>
      <c r="E70" s="182"/>
      <c r="F70" s="182"/>
      <c r="G70" s="182"/>
      <c r="H70" s="182"/>
      <c r="I70" s="182"/>
      <c r="J70" s="183">
        <f>J296</f>
        <v>0</v>
      </c>
      <c r="K70" s="125"/>
      <c r="L70" s="184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hidden="1" s="10" customFormat="1" ht="19.92" customHeight="1">
      <c r="A71" s="10"/>
      <c r="B71" s="180"/>
      <c r="C71" s="125"/>
      <c r="D71" s="181" t="s">
        <v>318</v>
      </c>
      <c r="E71" s="182"/>
      <c r="F71" s="182"/>
      <c r="G71" s="182"/>
      <c r="H71" s="182"/>
      <c r="I71" s="182"/>
      <c r="J71" s="183">
        <f>J333</f>
        <v>0</v>
      </c>
      <c r="K71" s="125"/>
      <c r="L71" s="184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hidden="1" s="10" customFormat="1" ht="19.92" customHeight="1">
      <c r="A72" s="10"/>
      <c r="B72" s="180"/>
      <c r="C72" s="125"/>
      <c r="D72" s="181" t="s">
        <v>118</v>
      </c>
      <c r="E72" s="182"/>
      <c r="F72" s="182"/>
      <c r="G72" s="182"/>
      <c r="H72" s="182"/>
      <c r="I72" s="182"/>
      <c r="J72" s="183">
        <f>J368</f>
        <v>0</v>
      </c>
      <c r="K72" s="125"/>
      <c r="L72" s="184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</row>
    <row r="73" hidden="1" s="10" customFormat="1" ht="19.92" customHeight="1">
      <c r="A73" s="10"/>
      <c r="B73" s="180"/>
      <c r="C73" s="125"/>
      <c r="D73" s="181" t="s">
        <v>119</v>
      </c>
      <c r="E73" s="182"/>
      <c r="F73" s="182"/>
      <c r="G73" s="182"/>
      <c r="H73" s="182"/>
      <c r="I73" s="182"/>
      <c r="J73" s="183">
        <f>J404</f>
        <v>0</v>
      </c>
      <c r="K73" s="125"/>
      <c r="L73" s="184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</row>
    <row r="74" hidden="1" s="10" customFormat="1" ht="19.92" customHeight="1">
      <c r="A74" s="10"/>
      <c r="B74" s="180"/>
      <c r="C74" s="125"/>
      <c r="D74" s="181" t="s">
        <v>120</v>
      </c>
      <c r="E74" s="182"/>
      <c r="F74" s="182"/>
      <c r="G74" s="182"/>
      <c r="H74" s="182"/>
      <c r="I74" s="182"/>
      <c r="J74" s="183">
        <f>J450</f>
        <v>0</v>
      </c>
      <c r="K74" s="125"/>
      <c r="L74" s="184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</row>
    <row r="75" hidden="1" s="10" customFormat="1" ht="19.92" customHeight="1">
      <c r="A75" s="10"/>
      <c r="B75" s="180"/>
      <c r="C75" s="125"/>
      <c r="D75" s="181" t="s">
        <v>121</v>
      </c>
      <c r="E75" s="182"/>
      <c r="F75" s="182"/>
      <c r="G75" s="182"/>
      <c r="H75" s="182"/>
      <c r="I75" s="182"/>
      <c r="J75" s="183">
        <f>J492</f>
        <v>0</v>
      </c>
      <c r="K75" s="125"/>
      <c r="L75" s="184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</row>
    <row r="76" hidden="1" s="10" customFormat="1" ht="19.92" customHeight="1">
      <c r="A76" s="10"/>
      <c r="B76" s="180"/>
      <c r="C76" s="125"/>
      <c r="D76" s="181" t="s">
        <v>122</v>
      </c>
      <c r="E76" s="182"/>
      <c r="F76" s="182"/>
      <c r="G76" s="182"/>
      <c r="H76" s="182"/>
      <c r="I76" s="182"/>
      <c r="J76" s="183">
        <f>J531</f>
        <v>0</v>
      </c>
      <c r="K76" s="125"/>
      <c r="L76" s="184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</row>
    <row r="77" hidden="1" s="9" customFormat="1" ht="24.96" customHeight="1">
      <c r="A77" s="9"/>
      <c r="B77" s="174"/>
      <c r="C77" s="175"/>
      <c r="D77" s="176" t="s">
        <v>319</v>
      </c>
      <c r="E77" s="177"/>
      <c r="F77" s="177"/>
      <c r="G77" s="177"/>
      <c r="H77" s="177"/>
      <c r="I77" s="177"/>
      <c r="J77" s="178">
        <f>J550</f>
        <v>0</v>
      </c>
      <c r="K77" s="175"/>
      <c r="L77" s="17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</row>
    <row r="78" hidden="1" s="2" customFormat="1" ht="21.84" customHeight="1">
      <c r="A78" s="38"/>
      <c r="B78" s="39"/>
      <c r="C78" s="40"/>
      <c r="D78" s="40"/>
      <c r="E78" s="40"/>
      <c r="F78" s="40"/>
      <c r="G78" s="40"/>
      <c r="H78" s="40"/>
      <c r="I78" s="40"/>
      <c r="J78" s="40"/>
      <c r="K78" s="40"/>
      <c r="L78" s="144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</row>
    <row r="79" hidden="1" s="2" customFormat="1" ht="6.96" customHeight="1">
      <c r="A79" s="38"/>
      <c r="B79" s="59"/>
      <c r="C79" s="60"/>
      <c r="D79" s="60"/>
      <c r="E79" s="60"/>
      <c r="F79" s="60"/>
      <c r="G79" s="60"/>
      <c r="H79" s="60"/>
      <c r="I79" s="60"/>
      <c r="J79" s="60"/>
      <c r="K79" s="60"/>
      <c r="L79" s="144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</row>
    <row r="80" hidden="1"/>
    <row r="81" hidden="1"/>
    <row r="82" hidden="1"/>
    <row r="83" s="2" customFormat="1" ht="6.96" customHeight="1">
      <c r="A83" s="38"/>
      <c r="B83" s="61"/>
      <c r="C83" s="62"/>
      <c r="D83" s="62"/>
      <c r="E83" s="62"/>
      <c r="F83" s="62"/>
      <c r="G83" s="62"/>
      <c r="H83" s="62"/>
      <c r="I83" s="62"/>
      <c r="J83" s="62"/>
      <c r="K83" s="62"/>
      <c r="L83" s="144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24.96" customHeight="1">
      <c r="A84" s="38"/>
      <c r="B84" s="39"/>
      <c r="C84" s="23" t="s">
        <v>123</v>
      </c>
      <c r="D84" s="40"/>
      <c r="E84" s="40"/>
      <c r="F84" s="40"/>
      <c r="G84" s="40"/>
      <c r="H84" s="40"/>
      <c r="I84" s="40"/>
      <c r="J84" s="40"/>
      <c r="K84" s="40"/>
      <c r="L84" s="144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6.96" customHeight="1">
      <c r="A85" s="38"/>
      <c r="B85" s="39"/>
      <c r="C85" s="40"/>
      <c r="D85" s="40"/>
      <c r="E85" s="40"/>
      <c r="F85" s="40"/>
      <c r="G85" s="40"/>
      <c r="H85" s="40"/>
      <c r="I85" s="40"/>
      <c r="J85" s="40"/>
      <c r="K85" s="40"/>
      <c r="L85" s="144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16</v>
      </c>
      <c r="D86" s="40"/>
      <c r="E86" s="40"/>
      <c r="F86" s="40"/>
      <c r="G86" s="40"/>
      <c r="H86" s="40"/>
      <c r="I86" s="40"/>
      <c r="J86" s="40"/>
      <c r="K86" s="40"/>
      <c r="L86" s="144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26.25" customHeight="1">
      <c r="A87" s="38"/>
      <c r="B87" s="39"/>
      <c r="C87" s="40"/>
      <c r="D87" s="40"/>
      <c r="E87" s="169" t="str">
        <f>E7</f>
        <v>Stavební úpravy sportovního zázemí s požadavkem na bezbariérové užívání</v>
      </c>
      <c r="F87" s="32"/>
      <c r="G87" s="32"/>
      <c r="H87" s="32"/>
      <c r="I87" s="40"/>
      <c r="J87" s="40"/>
      <c r="K87" s="40"/>
      <c r="L87" s="144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12" customHeight="1">
      <c r="A88" s="38"/>
      <c r="B88" s="39"/>
      <c r="C88" s="32" t="s">
        <v>107</v>
      </c>
      <c r="D88" s="40"/>
      <c r="E88" s="40"/>
      <c r="F88" s="40"/>
      <c r="G88" s="40"/>
      <c r="H88" s="40"/>
      <c r="I88" s="40"/>
      <c r="J88" s="40"/>
      <c r="K88" s="40"/>
      <c r="L88" s="144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6.5" customHeight="1">
      <c r="A89" s="38"/>
      <c r="B89" s="39"/>
      <c r="C89" s="40"/>
      <c r="D89" s="40"/>
      <c r="E89" s="69" t="str">
        <f>E9</f>
        <v>b - Stavební část</v>
      </c>
      <c r="F89" s="40"/>
      <c r="G89" s="40"/>
      <c r="H89" s="40"/>
      <c r="I89" s="40"/>
      <c r="J89" s="40"/>
      <c r="K89" s="40"/>
      <c r="L89" s="144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144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2" customHeight="1">
      <c r="A91" s="38"/>
      <c r="B91" s="39"/>
      <c r="C91" s="32" t="s">
        <v>21</v>
      </c>
      <c r="D91" s="40"/>
      <c r="E91" s="40"/>
      <c r="F91" s="27" t="str">
        <f>F12</f>
        <v>st.č.1172, Mariánské Lázně</v>
      </c>
      <c r="G91" s="40"/>
      <c r="H91" s="40"/>
      <c r="I91" s="32" t="s">
        <v>23</v>
      </c>
      <c r="J91" s="72" t="str">
        <f>IF(J12="","",J12)</f>
        <v>26. 10. 2025</v>
      </c>
      <c r="K91" s="40"/>
      <c r="L91" s="144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6.96" customHeight="1">
      <c r="A92" s="38"/>
      <c r="B92" s="39"/>
      <c r="C92" s="40"/>
      <c r="D92" s="40"/>
      <c r="E92" s="40"/>
      <c r="F92" s="40"/>
      <c r="G92" s="40"/>
      <c r="H92" s="40"/>
      <c r="I92" s="40"/>
      <c r="J92" s="40"/>
      <c r="K92" s="40"/>
      <c r="L92" s="144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5.15" customHeight="1">
      <c r="A93" s="38"/>
      <c r="B93" s="39"/>
      <c r="C93" s="32" t="s">
        <v>25</v>
      </c>
      <c r="D93" s="40"/>
      <c r="E93" s="40"/>
      <c r="F93" s="27" t="str">
        <f>E15</f>
        <v>Město Mariánské Lázně</v>
      </c>
      <c r="G93" s="40"/>
      <c r="H93" s="40"/>
      <c r="I93" s="32" t="s">
        <v>33</v>
      </c>
      <c r="J93" s="36" t="str">
        <f>E21</f>
        <v>RealizaceDomů s.r.o.</v>
      </c>
      <c r="K93" s="40"/>
      <c r="L93" s="144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15.15" customHeight="1">
      <c r="A94" s="38"/>
      <c r="B94" s="39"/>
      <c r="C94" s="32" t="s">
        <v>31</v>
      </c>
      <c r="D94" s="40"/>
      <c r="E94" s="40"/>
      <c r="F94" s="27" t="str">
        <f>IF(E18="","",E18)</f>
        <v>Vyplň údaj</v>
      </c>
      <c r="G94" s="40"/>
      <c r="H94" s="40"/>
      <c r="I94" s="32" t="s">
        <v>38</v>
      </c>
      <c r="J94" s="36" t="str">
        <f>E24</f>
        <v xml:space="preserve"> </v>
      </c>
      <c r="K94" s="40"/>
      <c r="L94" s="144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144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11" customFormat="1" ht="29.28" customHeight="1">
      <c r="A96" s="185"/>
      <c r="B96" s="186"/>
      <c r="C96" s="187" t="s">
        <v>124</v>
      </c>
      <c r="D96" s="188" t="s">
        <v>61</v>
      </c>
      <c r="E96" s="188" t="s">
        <v>57</v>
      </c>
      <c r="F96" s="188" t="s">
        <v>58</v>
      </c>
      <c r="G96" s="188" t="s">
        <v>125</v>
      </c>
      <c r="H96" s="188" t="s">
        <v>126</v>
      </c>
      <c r="I96" s="188" t="s">
        <v>127</v>
      </c>
      <c r="J96" s="188" t="s">
        <v>111</v>
      </c>
      <c r="K96" s="189" t="s">
        <v>128</v>
      </c>
      <c r="L96" s="190"/>
      <c r="M96" s="92" t="s">
        <v>19</v>
      </c>
      <c r="N96" s="93" t="s">
        <v>46</v>
      </c>
      <c r="O96" s="93" t="s">
        <v>129</v>
      </c>
      <c r="P96" s="93" t="s">
        <v>130</v>
      </c>
      <c r="Q96" s="93" t="s">
        <v>131</v>
      </c>
      <c r="R96" s="93" t="s">
        <v>132</v>
      </c>
      <c r="S96" s="93" t="s">
        <v>133</v>
      </c>
      <c r="T96" s="94" t="s">
        <v>134</v>
      </c>
      <c r="U96" s="185"/>
      <c r="V96" s="185"/>
      <c r="W96" s="185"/>
      <c r="X96" s="185"/>
      <c r="Y96" s="185"/>
      <c r="Z96" s="185"/>
      <c r="AA96" s="185"/>
      <c r="AB96" s="185"/>
      <c r="AC96" s="185"/>
      <c r="AD96" s="185"/>
      <c r="AE96" s="185"/>
    </row>
    <row r="97" s="2" customFormat="1" ht="22.8" customHeight="1">
      <c r="A97" s="38"/>
      <c r="B97" s="39"/>
      <c r="C97" s="99" t="s">
        <v>135</v>
      </c>
      <c r="D97" s="40"/>
      <c r="E97" s="40"/>
      <c r="F97" s="40"/>
      <c r="G97" s="40"/>
      <c r="H97" s="40"/>
      <c r="I97" s="40"/>
      <c r="J97" s="191">
        <f>BK97</f>
        <v>0</v>
      </c>
      <c r="K97" s="40"/>
      <c r="L97" s="44"/>
      <c r="M97" s="95"/>
      <c r="N97" s="192"/>
      <c r="O97" s="96"/>
      <c r="P97" s="193">
        <f>P98+P272+P550</f>
        <v>0</v>
      </c>
      <c r="Q97" s="96"/>
      <c r="R97" s="193">
        <f>R98+R272+R550</f>
        <v>46.667245949999995</v>
      </c>
      <c r="S97" s="96"/>
      <c r="T97" s="194">
        <f>T98+T272+T550</f>
        <v>0.0071999999999999998</v>
      </c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T97" s="17" t="s">
        <v>75</v>
      </c>
      <c r="AU97" s="17" t="s">
        <v>112</v>
      </c>
      <c r="BK97" s="195">
        <f>BK98+BK272+BK550</f>
        <v>0</v>
      </c>
    </row>
    <row r="98" s="12" customFormat="1" ht="25.92" customHeight="1">
      <c r="A98" s="12"/>
      <c r="B98" s="196"/>
      <c r="C98" s="197"/>
      <c r="D98" s="198" t="s">
        <v>75</v>
      </c>
      <c r="E98" s="199" t="s">
        <v>136</v>
      </c>
      <c r="F98" s="199" t="s">
        <v>137</v>
      </c>
      <c r="G98" s="197"/>
      <c r="H98" s="197"/>
      <c r="I98" s="200"/>
      <c r="J98" s="201">
        <f>BK98</f>
        <v>0</v>
      </c>
      <c r="K98" s="197"/>
      <c r="L98" s="202"/>
      <c r="M98" s="203"/>
      <c r="N98" s="204"/>
      <c r="O98" s="204"/>
      <c r="P98" s="205">
        <f>P99+P152+P162+P171+P234+P241+P269</f>
        <v>0</v>
      </c>
      <c r="Q98" s="204"/>
      <c r="R98" s="205">
        <f>R99+R152+R162+R171+R234+R241+R269</f>
        <v>37.458288709999998</v>
      </c>
      <c r="S98" s="204"/>
      <c r="T98" s="206">
        <f>T99+T152+T162+T171+T234+T241+T269</f>
        <v>0</v>
      </c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R98" s="207" t="s">
        <v>84</v>
      </c>
      <c r="AT98" s="208" t="s">
        <v>75</v>
      </c>
      <c r="AU98" s="208" t="s">
        <v>76</v>
      </c>
      <c r="AY98" s="207" t="s">
        <v>138</v>
      </c>
      <c r="BK98" s="209">
        <f>BK99+BK152+BK162+BK171+BK234+BK241+BK269</f>
        <v>0</v>
      </c>
    </row>
    <row r="99" s="12" customFormat="1" ht="22.8" customHeight="1">
      <c r="A99" s="12"/>
      <c r="B99" s="196"/>
      <c r="C99" s="197"/>
      <c r="D99" s="198" t="s">
        <v>75</v>
      </c>
      <c r="E99" s="210" t="s">
        <v>158</v>
      </c>
      <c r="F99" s="210" t="s">
        <v>320</v>
      </c>
      <c r="G99" s="197"/>
      <c r="H99" s="197"/>
      <c r="I99" s="200"/>
      <c r="J99" s="211">
        <f>BK99</f>
        <v>0</v>
      </c>
      <c r="K99" s="197"/>
      <c r="L99" s="202"/>
      <c r="M99" s="203"/>
      <c r="N99" s="204"/>
      <c r="O99" s="204"/>
      <c r="P99" s="205">
        <f>SUM(P100:P151)</f>
        <v>0</v>
      </c>
      <c r="Q99" s="204"/>
      <c r="R99" s="205">
        <f>SUM(R100:R151)</f>
        <v>12.163065270000001</v>
      </c>
      <c r="S99" s="204"/>
      <c r="T99" s="206">
        <f>SUM(T100:T151)</f>
        <v>0</v>
      </c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R99" s="207" t="s">
        <v>84</v>
      </c>
      <c r="AT99" s="208" t="s">
        <v>75</v>
      </c>
      <c r="AU99" s="208" t="s">
        <v>84</v>
      </c>
      <c r="AY99" s="207" t="s">
        <v>138</v>
      </c>
      <c r="BK99" s="209">
        <f>SUM(BK100:BK151)</f>
        <v>0</v>
      </c>
    </row>
    <row r="100" s="2" customFormat="1" ht="37.8" customHeight="1">
      <c r="A100" s="38"/>
      <c r="B100" s="39"/>
      <c r="C100" s="212" t="s">
        <v>84</v>
      </c>
      <c r="D100" s="212" t="s">
        <v>140</v>
      </c>
      <c r="E100" s="213" t="s">
        <v>321</v>
      </c>
      <c r="F100" s="214" t="s">
        <v>322</v>
      </c>
      <c r="G100" s="215" t="s">
        <v>181</v>
      </c>
      <c r="H100" s="216">
        <v>1.3999999999999999</v>
      </c>
      <c r="I100" s="217"/>
      <c r="J100" s="218">
        <f>ROUND(I100*H100,2)</f>
        <v>0</v>
      </c>
      <c r="K100" s="214" t="s">
        <v>144</v>
      </c>
      <c r="L100" s="44"/>
      <c r="M100" s="219" t="s">
        <v>19</v>
      </c>
      <c r="N100" s="220" t="s">
        <v>47</v>
      </c>
      <c r="O100" s="84"/>
      <c r="P100" s="221">
        <f>O100*H100</f>
        <v>0</v>
      </c>
      <c r="Q100" s="221">
        <v>1.8775</v>
      </c>
      <c r="R100" s="221">
        <f>Q100*H100</f>
        <v>2.6284999999999998</v>
      </c>
      <c r="S100" s="221">
        <v>0</v>
      </c>
      <c r="T100" s="222">
        <f>S100*H100</f>
        <v>0</v>
      </c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R100" s="223" t="s">
        <v>145</v>
      </c>
      <c r="AT100" s="223" t="s">
        <v>140</v>
      </c>
      <c r="AU100" s="223" t="s">
        <v>86</v>
      </c>
      <c r="AY100" s="17" t="s">
        <v>138</v>
      </c>
      <c r="BE100" s="224">
        <f>IF(N100="základní",J100,0)</f>
        <v>0</v>
      </c>
      <c r="BF100" s="224">
        <f>IF(N100="snížená",J100,0)</f>
        <v>0</v>
      </c>
      <c r="BG100" s="224">
        <f>IF(N100="zákl. přenesená",J100,0)</f>
        <v>0</v>
      </c>
      <c r="BH100" s="224">
        <f>IF(N100="sníž. přenesená",J100,0)</f>
        <v>0</v>
      </c>
      <c r="BI100" s="224">
        <f>IF(N100="nulová",J100,0)</f>
        <v>0</v>
      </c>
      <c r="BJ100" s="17" t="s">
        <v>84</v>
      </c>
      <c r="BK100" s="224">
        <f>ROUND(I100*H100,2)</f>
        <v>0</v>
      </c>
      <c r="BL100" s="17" t="s">
        <v>145</v>
      </c>
      <c r="BM100" s="223" t="s">
        <v>323</v>
      </c>
    </row>
    <row r="101" s="2" customFormat="1">
      <c r="A101" s="38"/>
      <c r="B101" s="39"/>
      <c r="C101" s="40"/>
      <c r="D101" s="225" t="s">
        <v>147</v>
      </c>
      <c r="E101" s="40"/>
      <c r="F101" s="226" t="s">
        <v>324</v>
      </c>
      <c r="G101" s="40"/>
      <c r="H101" s="40"/>
      <c r="I101" s="227"/>
      <c r="J101" s="40"/>
      <c r="K101" s="40"/>
      <c r="L101" s="44"/>
      <c r="M101" s="228"/>
      <c r="N101" s="229"/>
      <c r="O101" s="84"/>
      <c r="P101" s="84"/>
      <c r="Q101" s="84"/>
      <c r="R101" s="84"/>
      <c r="S101" s="84"/>
      <c r="T101" s="85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T101" s="17" t="s">
        <v>147</v>
      </c>
      <c r="AU101" s="17" t="s">
        <v>86</v>
      </c>
    </row>
    <row r="102" s="14" customFormat="1">
      <c r="A102" s="14"/>
      <c r="B102" s="241"/>
      <c r="C102" s="242"/>
      <c r="D102" s="232" t="s">
        <v>149</v>
      </c>
      <c r="E102" s="243" t="s">
        <v>19</v>
      </c>
      <c r="F102" s="244" t="s">
        <v>325</v>
      </c>
      <c r="G102" s="242"/>
      <c r="H102" s="245">
        <v>1.3999999999999999</v>
      </c>
      <c r="I102" s="246"/>
      <c r="J102" s="242"/>
      <c r="K102" s="242"/>
      <c r="L102" s="247"/>
      <c r="M102" s="248"/>
      <c r="N102" s="249"/>
      <c r="O102" s="249"/>
      <c r="P102" s="249"/>
      <c r="Q102" s="249"/>
      <c r="R102" s="249"/>
      <c r="S102" s="249"/>
      <c r="T102" s="250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T102" s="251" t="s">
        <v>149</v>
      </c>
      <c r="AU102" s="251" t="s">
        <v>86</v>
      </c>
      <c r="AV102" s="14" t="s">
        <v>86</v>
      </c>
      <c r="AW102" s="14" t="s">
        <v>37</v>
      </c>
      <c r="AX102" s="14" t="s">
        <v>84</v>
      </c>
      <c r="AY102" s="251" t="s">
        <v>138</v>
      </c>
    </row>
    <row r="103" s="2" customFormat="1" ht="44.25" customHeight="1">
      <c r="A103" s="38"/>
      <c r="B103" s="39"/>
      <c r="C103" s="212" t="s">
        <v>86</v>
      </c>
      <c r="D103" s="212" t="s">
        <v>140</v>
      </c>
      <c r="E103" s="213" t="s">
        <v>326</v>
      </c>
      <c r="F103" s="214" t="s">
        <v>327</v>
      </c>
      <c r="G103" s="215" t="s">
        <v>143</v>
      </c>
      <c r="H103" s="216">
        <v>10.975</v>
      </c>
      <c r="I103" s="217"/>
      <c r="J103" s="218">
        <f>ROUND(I103*H103,2)</f>
        <v>0</v>
      </c>
      <c r="K103" s="214" t="s">
        <v>144</v>
      </c>
      <c r="L103" s="44"/>
      <c r="M103" s="219" t="s">
        <v>19</v>
      </c>
      <c r="N103" s="220" t="s">
        <v>47</v>
      </c>
      <c r="O103" s="84"/>
      <c r="P103" s="221">
        <f>O103*H103</f>
        <v>0</v>
      </c>
      <c r="Q103" s="221">
        <v>0.16116</v>
      </c>
      <c r="R103" s="221">
        <f>Q103*H103</f>
        <v>1.7687309999999998</v>
      </c>
      <c r="S103" s="221">
        <v>0</v>
      </c>
      <c r="T103" s="222">
        <f>S103*H103</f>
        <v>0</v>
      </c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  <c r="AR103" s="223" t="s">
        <v>145</v>
      </c>
      <c r="AT103" s="223" t="s">
        <v>140</v>
      </c>
      <c r="AU103" s="223" t="s">
        <v>86</v>
      </c>
      <c r="AY103" s="17" t="s">
        <v>138</v>
      </c>
      <c r="BE103" s="224">
        <f>IF(N103="základní",J103,0)</f>
        <v>0</v>
      </c>
      <c r="BF103" s="224">
        <f>IF(N103="snížená",J103,0)</f>
        <v>0</v>
      </c>
      <c r="BG103" s="224">
        <f>IF(N103="zákl. přenesená",J103,0)</f>
        <v>0</v>
      </c>
      <c r="BH103" s="224">
        <f>IF(N103="sníž. přenesená",J103,0)</f>
        <v>0</v>
      </c>
      <c r="BI103" s="224">
        <f>IF(N103="nulová",J103,0)</f>
        <v>0</v>
      </c>
      <c r="BJ103" s="17" t="s">
        <v>84</v>
      </c>
      <c r="BK103" s="224">
        <f>ROUND(I103*H103,2)</f>
        <v>0</v>
      </c>
      <c r="BL103" s="17" t="s">
        <v>145</v>
      </c>
      <c r="BM103" s="223" t="s">
        <v>328</v>
      </c>
    </row>
    <row r="104" s="2" customFormat="1">
      <c r="A104" s="38"/>
      <c r="B104" s="39"/>
      <c r="C104" s="40"/>
      <c r="D104" s="225" t="s">
        <v>147</v>
      </c>
      <c r="E104" s="40"/>
      <c r="F104" s="226" t="s">
        <v>329</v>
      </c>
      <c r="G104" s="40"/>
      <c r="H104" s="40"/>
      <c r="I104" s="227"/>
      <c r="J104" s="40"/>
      <c r="K104" s="40"/>
      <c r="L104" s="44"/>
      <c r="M104" s="228"/>
      <c r="N104" s="229"/>
      <c r="O104" s="84"/>
      <c r="P104" s="84"/>
      <c r="Q104" s="84"/>
      <c r="R104" s="84"/>
      <c r="S104" s="84"/>
      <c r="T104" s="85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  <c r="AT104" s="17" t="s">
        <v>147</v>
      </c>
      <c r="AU104" s="17" t="s">
        <v>86</v>
      </c>
    </row>
    <row r="105" s="14" customFormat="1">
      <c r="A105" s="14"/>
      <c r="B105" s="241"/>
      <c r="C105" s="242"/>
      <c r="D105" s="232" t="s">
        <v>149</v>
      </c>
      <c r="E105" s="243" t="s">
        <v>19</v>
      </c>
      <c r="F105" s="244" t="s">
        <v>330</v>
      </c>
      <c r="G105" s="242"/>
      <c r="H105" s="245">
        <v>9.407</v>
      </c>
      <c r="I105" s="246"/>
      <c r="J105" s="242"/>
      <c r="K105" s="242"/>
      <c r="L105" s="247"/>
      <c r="M105" s="248"/>
      <c r="N105" s="249"/>
      <c r="O105" s="249"/>
      <c r="P105" s="249"/>
      <c r="Q105" s="249"/>
      <c r="R105" s="249"/>
      <c r="S105" s="249"/>
      <c r="T105" s="250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T105" s="251" t="s">
        <v>149</v>
      </c>
      <c r="AU105" s="251" t="s">
        <v>86</v>
      </c>
      <c r="AV105" s="14" t="s">
        <v>86</v>
      </c>
      <c r="AW105" s="14" t="s">
        <v>37</v>
      </c>
      <c r="AX105" s="14" t="s">
        <v>76</v>
      </c>
      <c r="AY105" s="251" t="s">
        <v>138</v>
      </c>
    </row>
    <row r="106" s="14" customFormat="1">
      <c r="A106" s="14"/>
      <c r="B106" s="241"/>
      <c r="C106" s="242"/>
      <c r="D106" s="232" t="s">
        <v>149</v>
      </c>
      <c r="E106" s="243" t="s">
        <v>19</v>
      </c>
      <c r="F106" s="244" t="s">
        <v>331</v>
      </c>
      <c r="G106" s="242"/>
      <c r="H106" s="245">
        <v>6.4930000000000003</v>
      </c>
      <c r="I106" s="246"/>
      <c r="J106" s="242"/>
      <c r="K106" s="242"/>
      <c r="L106" s="247"/>
      <c r="M106" s="248"/>
      <c r="N106" s="249"/>
      <c r="O106" s="249"/>
      <c r="P106" s="249"/>
      <c r="Q106" s="249"/>
      <c r="R106" s="249"/>
      <c r="S106" s="249"/>
      <c r="T106" s="250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T106" s="251" t="s">
        <v>149</v>
      </c>
      <c r="AU106" s="251" t="s">
        <v>86</v>
      </c>
      <c r="AV106" s="14" t="s">
        <v>86</v>
      </c>
      <c r="AW106" s="14" t="s">
        <v>37</v>
      </c>
      <c r="AX106" s="14" t="s">
        <v>76</v>
      </c>
      <c r="AY106" s="251" t="s">
        <v>138</v>
      </c>
    </row>
    <row r="107" s="13" customFormat="1">
      <c r="A107" s="13"/>
      <c r="B107" s="230"/>
      <c r="C107" s="231"/>
      <c r="D107" s="232" t="s">
        <v>149</v>
      </c>
      <c r="E107" s="233" t="s">
        <v>19</v>
      </c>
      <c r="F107" s="234" t="s">
        <v>168</v>
      </c>
      <c r="G107" s="231"/>
      <c r="H107" s="233" t="s">
        <v>19</v>
      </c>
      <c r="I107" s="235"/>
      <c r="J107" s="231"/>
      <c r="K107" s="231"/>
      <c r="L107" s="236"/>
      <c r="M107" s="237"/>
      <c r="N107" s="238"/>
      <c r="O107" s="238"/>
      <c r="P107" s="238"/>
      <c r="Q107" s="238"/>
      <c r="R107" s="238"/>
      <c r="S107" s="238"/>
      <c r="T107" s="239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T107" s="240" t="s">
        <v>149</v>
      </c>
      <c r="AU107" s="240" t="s">
        <v>86</v>
      </c>
      <c r="AV107" s="13" t="s">
        <v>84</v>
      </c>
      <c r="AW107" s="13" t="s">
        <v>37</v>
      </c>
      <c r="AX107" s="13" t="s">
        <v>76</v>
      </c>
      <c r="AY107" s="240" t="s">
        <v>138</v>
      </c>
    </row>
    <row r="108" s="14" customFormat="1">
      <c r="A108" s="14"/>
      <c r="B108" s="241"/>
      <c r="C108" s="242"/>
      <c r="D108" s="232" t="s">
        <v>149</v>
      </c>
      <c r="E108" s="243" t="s">
        <v>19</v>
      </c>
      <c r="F108" s="244" t="s">
        <v>332</v>
      </c>
      <c r="G108" s="242"/>
      <c r="H108" s="245">
        <v>-3.5459999999999998</v>
      </c>
      <c r="I108" s="246"/>
      <c r="J108" s="242"/>
      <c r="K108" s="242"/>
      <c r="L108" s="247"/>
      <c r="M108" s="248"/>
      <c r="N108" s="249"/>
      <c r="O108" s="249"/>
      <c r="P108" s="249"/>
      <c r="Q108" s="249"/>
      <c r="R108" s="249"/>
      <c r="S108" s="249"/>
      <c r="T108" s="250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T108" s="251" t="s">
        <v>149</v>
      </c>
      <c r="AU108" s="251" t="s">
        <v>86</v>
      </c>
      <c r="AV108" s="14" t="s">
        <v>86</v>
      </c>
      <c r="AW108" s="14" t="s">
        <v>37</v>
      </c>
      <c r="AX108" s="14" t="s">
        <v>76</v>
      </c>
      <c r="AY108" s="251" t="s">
        <v>138</v>
      </c>
    </row>
    <row r="109" s="14" customFormat="1">
      <c r="A109" s="14"/>
      <c r="B109" s="241"/>
      <c r="C109" s="242"/>
      <c r="D109" s="232" t="s">
        <v>149</v>
      </c>
      <c r="E109" s="243" t="s">
        <v>19</v>
      </c>
      <c r="F109" s="244" t="s">
        <v>333</v>
      </c>
      <c r="G109" s="242"/>
      <c r="H109" s="245">
        <v>-1.379</v>
      </c>
      <c r="I109" s="246"/>
      <c r="J109" s="242"/>
      <c r="K109" s="242"/>
      <c r="L109" s="247"/>
      <c r="M109" s="248"/>
      <c r="N109" s="249"/>
      <c r="O109" s="249"/>
      <c r="P109" s="249"/>
      <c r="Q109" s="249"/>
      <c r="R109" s="249"/>
      <c r="S109" s="249"/>
      <c r="T109" s="250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T109" s="251" t="s">
        <v>149</v>
      </c>
      <c r="AU109" s="251" t="s">
        <v>86</v>
      </c>
      <c r="AV109" s="14" t="s">
        <v>86</v>
      </c>
      <c r="AW109" s="14" t="s">
        <v>37</v>
      </c>
      <c r="AX109" s="14" t="s">
        <v>76</v>
      </c>
      <c r="AY109" s="251" t="s">
        <v>138</v>
      </c>
    </row>
    <row r="110" s="15" customFormat="1">
      <c r="A110" s="15"/>
      <c r="B110" s="252"/>
      <c r="C110" s="253"/>
      <c r="D110" s="232" t="s">
        <v>149</v>
      </c>
      <c r="E110" s="254" t="s">
        <v>19</v>
      </c>
      <c r="F110" s="255" t="s">
        <v>170</v>
      </c>
      <c r="G110" s="253"/>
      <c r="H110" s="256">
        <v>10.975000000000001</v>
      </c>
      <c r="I110" s="257"/>
      <c r="J110" s="253"/>
      <c r="K110" s="253"/>
      <c r="L110" s="258"/>
      <c r="M110" s="259"/>
      <c r="N110" s="260"/>
      <c r="O110" s="260"/>
      <c r="P110" s="260"/>
      <c r="Q110" s="260"/>
      <c r="R110" s="260"/>
      <c r="S110" s="260"/>
      <c r="T110" s="261"/>
      <c r="U110" s="15"/>
      <c r="V110" s="15"/>
      <c r="W110" s="15"/>
      <c r="X110" s="15"/>
      <c r="Y110" s="15"/>
      <c r="Z110" s="15"/>
      <c r="AA110" s="15"/>
      <c r="AB110" s="15"/>
      <c r="AC110" s="15"/>
      <c r="AD110" s="15"/>
      <c r="AE110" s="15"/>
      <c r="AT110" s="262" t="s">
        <v>149</v>
      </c>
      <c r="AU110" s="262" t="s">
        <v>86</v>
      </c>
      <c r="AV110" s="15" t="s">
        <v>145</v>
      </c>
      <c r="AW110" s="15" t="s">
        <v>37</v>
      </c>
      <c r="AX110" s="15" t="s">
        <v>84</v>
      </c>
      <c r="AY110" s="262" t="s">
        <v>138</v>
      </c>
    </row>
    <row r="111" s="2" customFormat="1" ht="44.25" customHeight="1">
      <c r="A111" s="38"/>
      <c r="B111" s="39"/>
      <c r="C111" s="212" t="s">
        <v>158</v>
      </c>
      <c r="D111" s="212" t="s">
        <v>140</v>
      </c>
      <c r="E111" s="213" t="s">
        <v>334</v>
      </c>
      <c r="F111" s="214" t="s">
        <v>335</v>
      </c>
      <c r="G111" s="215" t="s">
        <v>201</v>
      </c>
      <c r="H111" s="216">
        <v>3</v>
      </c>
      <c r="I111" s="217"/>
      <c r="J111" s="218">
        <f>ROUND(I111*H111,2)</f>
        <v>0</v>
      </c>
      <c r="K111" s="214" t="s">
        <v>144</v>
      </c>
      <c r="L111" s="44"/>
      <c r="M111" s="219" t="s">
        <v>19</v>
      </c>
      <c r="N111" s="220" t="s">
        <v>47</v>
      </c>
      <c r="O111" s="84"/>
      <c r="P111" s="221">
        <f>O111*H111</f>
        <v>0</v>
      </c>
      <c r="Q111" s="221">
        <v>0.026280000000000001</v>
      </c>
      <c r="R111" s="221">
        <f>Q111*H111</f>
        <v>0.078840000000000007</v>
      </c>
      <c r="S111" s="221">
        <v>0</v>
      </c>
      <c r="T111" s="222">
        <f>S111*H111</f>
        <v>0</v>
      </c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  <c r="AR111" s="223" t="s">
        <v>145</v>
      </c>
      <c r="AT111" s="223" t="s">
        <v>140</v>
      </c>
      <c r="AU111" s="223" t="s">
        <v>86</v>
      </c>
      <c r="AY111" s="17" t="s">
        <v>138</v>
      </c>
      <c r="BE111" s="224">
        <f>IF(N111="základní",J111,0)</f>
        <v>0</v>
      </c>
      <c r="BF111" s="224">
        <f>IF(N111="snížená",J111,0)</f>
        <v>0</v>
      </c>
      <c r="BG111" s="224">
        <f>IF(N111="zákl. přenesená",J111,0)</f>
        <v>0</v>
      </c>
      <c r="BH111" s="224">
        <f>IF(N111="sníž. přenesená",J111,0)</f>
        <v>0</v>
      </c>
      <c r="BI111" s="224">
        <f>IF(N111="nulová",J111,0)</f>
        <v>0</v>
      </c>
      <c r="BJ111" s="17" t="s">
        <v>84</v>
      </c>
      <c r="BK111" s="224">
        <f>ROUND(I111*H111,2)</f>
        <v>0</v>
      </c>
      <c r="BL111" s="17" t="s">
        <v>145</v>
      </c>
      <c r="BM111" s="223" t="s">
        <v>336</v>
      </c>
    </row>
    <row r="112" s="2" customFormat="1">
      <c r="A112" s="38"/>
      <c r="B112" s="39"/>
      <c r="C112" s="40"/>
      <c r="D112" s="225" t="s">
        <v>147</v>
      </c>
      <c r="E112" s="40"/>
      <c r="F112" s="226" t="s">
        <v>337</v>
      </c>
      <c r="G112" s="40"/>
      <c r="H112" s="40"/>
      <c r="I112" s="227"/>
      <c r="J112" s="40"/>
      <c r="K112" s="40"/>
      <c r="L112" s="44"/>
      <c r="M112" s="228"/>
      <c r="N112" s="229"/>
      <c r="O112" s="84"/>
      <c r="P112" s="84"/>
      <c r="Q112" s="84"/>
      <c r="R112" s="84"/>
      <c r="S112" s="84"/>
      <c r="T112" s="85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  <c r="AT112" s="17" t="s">
        <v>147</v>
      </c>
      <c r="AU112" s="17" t="s">
        <v>86</v>
      </c>
    </row>
    <row r="113" s="2" customFormat="1" ht="44.25" customHeight="1">
      <c r="A113" s="38"/>
      <c r="B113" s="39"/>
      <c r="C113" s="212" t="s">
        <v>145</v>
      </c>
      <c r="D113" s="212" t="s">
        <v>140</v>
      </c>
      <c r="E113" s="213" t="s">
        <v>338</v>
      </c>
      <c r="F113" s="214" t="s">
        <v>339</v>
      </c>
      <c r="G113" s="215" t="s">
        <v>201</v>
      </c>
      <c r="H113" s="216">
        <v>1</v>
      </c>
      <c r="I113" s="217"/>
      <c r="J113" s="218">
        <f>ROUND(I113*H113,2)</f>
        <v>0</v>
      </c>
      <c r="K113" s="214" t="s">
        <v>144</v>
      </c>
      <c r="L113" s="44"/>
      <c r="M113" s="219" t="s">
        <v>19</v>
      </c>
      <c r="N113" s="220" t="s">
        <v>47</v>
      </c>
      <c r="O113" s="84"/>
      <c r="P113" s="221">
        <f>O113*H113</f>
        <v>0</v>
      </c>
      <c r="Q113" s="221">
        <v>0.03193</v>
      </c>
      <c r="R113" s="221">
        <f>Q113*H113</f>
        <v>0.03193</v>
      </c>
      <c r="S113" s="221">
        <v>0</v>
      </c>
      <c r="T113" s="222">
        <f>S113*H113</f>
        <v>0</v>
      </c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  <c r="AR113" s="223" t="s">
        <v>145</v>
      </c>
      <c r="AT113" s="223" t="s">
        <v>140</v>
      </c>
      <c r="AU113" s="223" t="s">
        <v>86</v>
      </c>
      <c r="AY113" s="17" t="s">
        <v>138</v>
      </c>
      <c r="BE113" s="224">
        <f>IF(N113="základní",J113,0)</f>
        <v>0</v>
      </c>
      <c r="BF113" s="224">
        <f>IF(N113="snížená",J113,0)</f>
        <v>0</v>
      </c>
      <c r="BG113" s="224">
        <f>IF(N113="zákl. přenesená",J113,0)</f>
        <v>0</v>
      </c>
      <c r="BH113" s="224">
        <f>IF(N113="sníž. přenesená",J113,0)</f>
        <v>0</v>
      </c>
      <c r="BI113" s="224">
        <f>IF(N113="nulová",J113,0)</f>
        <v>0</v>
      </c>
      <c r="BJ113" s="17" t="s">
        <v>84</v>
      </c>
      <c r="BK113" s="224">
        <f>ROUND(I113*H113,2)</f>
        <v>0</v>
      </c>
      <c r="BL113" s="17" t="s">
        <v>145</v>
      </c>
      <c r="BM113" s="223" t="s">
        <v>340</v>
      </c>
    </row>
    <row r="114" s="2" customFormat="1">
      <c r="A114" s="38"/>
      <c r="B114" s="39"/>
      <c r="C114" s="40"/>
      <c r="D114" s="225" t="s">
        <v>147</v>
      </c>
      <c r="E114" s="40"/>
      <c r="F114" s="226" t="s">
        <v>341</v>
      </c>
      <c r="G114" s="40"/>
      <c r="H114" s="40"/>
      <c r="I114" s="227"/>
      <c r="J114" s="40"/>
      <c r="K114" s="40"/>
      <c r="L114" s="44"/>
      <c r="M114" s="228"/>
      <c r="N114" s="229"/>
      <c r="O114" s="84"/>
      <c r="P114" s="84"/>
      <c r="Q114" s="84"/>
      <c r="R114" s="84"/>
      <c r="S114" s="84"/>
      <c r="T114" s="85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  <c r="AT114" s="17" t="s">
        <v>147</v>
      </c>
      <c r="AU114" s="17" t="s">
        <v>86</v>
      </c>
    </row>
    <row r="115" s="2" customFormat="1" ht="37.8" customHeight="1">
      <c r="A115" s="38"/>
      <c r="B115" s="39"/>
      <c r="C115" s="212" t="s">
        <v>171</v>
      </c>
      <c r="D115" s="212" t="s">
        <v>140</v>
      </c>
      <c r="E115" s="213" t="s">
        <v>342</v>
      </c>
      <c r="F115" s="214" t="s">
        <v>343</v>
      </c>
      <c r="G115" s="215" t="s">
        <v>201</v>
      </c>
      <c r="H115" s="216">
        <v>3</v>
      </c>
      <c r="I115" s="217"/>
      <c r="J115" s="218">
        <f>ROUND(I115*H115,2)</f>
        <v>0</v>
      </c>
      <c r="K115" s="214" t="s">
        <v>144</v>
      </c>
      <c r="L115" s="44"/>
      <c r="M115" s="219" t="s">
        <v>19</v>
      </c>
      <c r="N115" s="220" t="s">
        <v>47</v>
      </c>
      <c r="O115" s="84"/>
      <c r="P115" s="221">
        <f>O115*H115</f>
        <v>0</v>
      </c>
      <c r="Q115" s="221">
        <v>0.054210000000000001</v>
      </c>
      <c r="R115" s="221">
        <f>Q115*H115</f>
        <v>0.16263</v>
      </c>
      <c r="S115" s="221">
        <v>0</v>
      </c>
      <c r="T115" s="222">
        <f>S115*H115</f>
        <v>0</v>
      </c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  <c r="AR115" s="223" t="s">
        <v>145</v>
      </c>
      <c r="AT115" s="223" t="s">
        <v>140</v>
      </c>
      <c r="AU115" s="223" t="s">
        <v>86</v>
      </c>
      <c r="AY115" s="17" t="s">
        <v>138</v>
      </c>
      <c r="BE115" s="224">
        <f>IF(N115="základní",J115,0)</f>
        <v>0</v>
      </c>
      <c r="BF115" s="224">
        <f>IF(N115="snížená",J115,0)</f>
        <v>0</v>
      </c>
      <c r="BG115" s="224">
        <f>IF(N115="zákl. přenesená",J115,0)</f>
        <v>0</v>
      </c>
      <c r="BH115" s="224">
        <f>IF(N115="sníž. přenesená",J115,0)</f>
        <v>0</v>
      </c>
      <c r="BI115" s="224">
        <f>IF(N115="nulová",J115,0)</f>
        <v>0</v>
      </c>
      <c r="BJ115" s="17" t="s">
        <v>84</v>
      </c>
      <c r="BK115" s="224">
        <f>ROUND(I115*H115,2)</f>
        <v>0</v>
      </c>
      <c r="BL115" s="17" t="s">
        <v>145</v>
      </c>
      <c r="BM115" s="223" t="s">
        <v>344</v>
      </c>
    </row>
    <row r="116" s="2" customFormat="1">
      <c r="A116" s="38"/>
      <c r="B116" s="39"/>
      <c r="C116" s="40"/>
      <c r="D116" s="225" t="s">
        <v>147</v>
      </c>
      <c r="E116" s="40"/>
      <c r="F116" s="226" t="s">
        <v>345</v>
      </c>
      <c r="G116" s="40"/>
      <c r="H116" s="40"/>
      <c r="I116" s="227"/>
      <c r="J116" s="40"/>
      <c r="K116" s="40"/>
      <c r="L116" s="44"/>
      <c r="M116" s="228"/>
      <c r="N116" s="229"/>
      <c r="O116" s="84"/>
      <c r="P116" s="84"/>
      <c r="Q116" s="84"/>
      <c r="R116" s="84"/>
      <c r="S116" s="84"/>
      <c r="T116" s="85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  <c r="AT116" s="17" t="s">
        <v>147</v>
      </c>
      <c r="AU116" s="17" t="s">
        <v>86</v>
      </c>
    </row>
    <row r="117" s="2" customFormat="1" ht="33" customHeight="1">
      <c r="A117" s="38"/>
      <c r="B117" s="39"/>
      <c r="C117" s="212" t="s">
        <v>178</v>
      </c>
      <c r="D117" s="212" t="s">
        <v>140</v>
      </c>
      <c r="E117" s="213" t="s">
        <v>346</v>
      </c>
      <c r="F117" s="214" t="s">
        <v>347</v>
      </c>
      <c r="G117" s="215" t="s">
        <v>209</v>
      </c>
      <c r="H117" s="216">
        <v>0.11</v>
      </c>
      <c r="I117" s="217"/>
      <c r="J117" s="218">
        <f>ROUND(I117*H117,2)</f>
        <v>0</v>
      </c>
      <c r="K117" s="214" t="s">
        <v>144</v>
      </c>
      <c r="L117" s="44"/>
      <c r="M117" s="219" t="s">
        <v>19</v>
      </c>
      <c r="N117" s="220" t="s">
        <v>47</v>
      </c>
      <c r="O117" s="84"/>
      <c r="P117" s="221">
        <f>O117*H117</f>
        <v>0</v>
      </c>
      <c r="Q117" s="221">
        <v>1.0900000000000001</v>
      </c>
      <c r="R117" s="221">
        <f>Q117*H117</f>
        <v>0.11990000000000001</v>
      </c>
      <c r="S117" s="221">
        <v>0</v>
      </c>
      <c r="T117" s="222">
        <f>S117*H117</f>
        <v>0</v>
      </c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  <c r="AR117" s="223" t="s">
        <v>145</v>
      </c>
      <c r="AT117" s="223" t="s">
        <v>140</v>
      </c>
      <c r="AU117" s="223" t="s">
        <v>86</v>
      </c>
      <c r="AY117" s="17" t="s">
        <v>138</v>
      </c>
      <c r="BE117" s="224">
        <f>IF(N117="základní",J117,0)</f>
        <v>0</v>
      </c>
      <c r="BF117" s="224">
        <f>IF(N117="snížená",J117,0)</f>
        <v>0</v>
      </c>
      <c r="BG117" s="224">
        <f>IF(N117="zákl. přenesená",J117,0)</f>
        <v>0</v>
      </c>
      <c r="BH117" s="224">
        <f>IF(N117="sníž. přenesená",J117,0)</f>
        <v>0</v>
      </c>
      <c r="BI117" s="224">
        <f>IF(N117="nulová",J117,0)</f>
        <v>0</v>
      </c>
      <c r="BJ117" s="17" t="s">
        <v>84</v>
      </c>
      <c r="BK117" s="224">
        <f>ROUND(I117*H117,2)</f>
        <v>0</v>
      </c>
      <c r="BL117" s="17" t="s">
        <v>145</v>
      </c>
      <c r="BM117" s="223" t="s">
        <v>348</v>
      </c>
    </row>
    <row r="118" s="2" customFormat="1">
      <c r="A118" s="38"/>
      <c r="B118" s="39"/>
      <c r="C118" s="40"/>
      <c r="D118" s="225" t="s">
        <v>147</v>
      </c>
      <c r="E118" s="40"/>
      <c r="F118" s="226" t="s">
        <v>349</v>
      </c>
      <c r="G118" s="40"/>
      <c r="H118" s="40"/>
      <c r="I118" s="227"/>
      <c r="J118" s="40"/>
      <c r="K118" s="40"/>
      <c r="L118" s="44"/>
      <c r="M118" s="228"/>
      <c r="N118" s="229"/>
      <c r="O118" s="84"/>
      <c r="P118" s="84"/>
      <c r="Q118" s="84"/>
      <c r="R118" s="84"/>
      <c r="S118" s="84"/>
      <c r="T118" s="85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T118" s="17" t="s">
        <v>147</v>
      </c>
      <c r="AU118" s="17" t="s">
        <v>86</v>
      </c>
    </row>
    <row r="119" s="13" customFormat="1">
      <c r="A119" s="13"/>
      <c r="B119" s="230"/>
      <c r="C119" s="231"/>
      <c r="D119" s="232" t="s">
        <v>149</v>
      </c>
      <c r="E119" s="233" t="s">
        <v>19</v>
      </c>
      <c r="F119" s="234" t="s">
        <v>350</v>
      </c>
      <c r="G119" s="231"/>
      <c r="H119" s="233" t="s">
        <v>19</v>
      </c>
      <c r="I119" s="235"/>
      <c r="J119" s="231"/>
      <c r="K119" s="231"/>
      <c r="L119" s="236"/>
      <c r="M119" s="237"/>
      <c r="N119" s="238"/>
      <c r="O119" s="238"/>
      <c r="P119" s="238"/>
      <c r="Q119" s="238"/>
      <c r="R119" s="238"/>
      <c r="S119" s="238"/>
      <c r="T119" s="239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T119" s="240" t="s">
        <v>149</v>
      </c>
      <c r="AU119" s="240" t="s">
        <v>86</v>
      </c>
      <c r="AV119" s="13" t="s">
        <v>84</v>
      </c>
      <c r="AW119" s="13" t="s">
        <v>37</v>
      </c>
      <c r="AX119" s="13" t="s">
        <v>76</v>
      </c>
      <c r="AY119" s="240" t="s">
        <v>138</v>
      </c>
    </row>
    <row r="120" s="14" customFormat="1">
      <c r="A120" s="14"/>
      <c r="B120" s="241"/>
      <c r="C120" s="242"/>
      <c r="D120" s="232" t="s">
        <v>149</v>
      </c>
      <c r="E120" s="243" t="s">
        <v>19</v>
      </c>
      <c r="F120" s="244" t="s">
        <v>351</v>
      </c>
      <c r="G120" s="242"/>
      <c r="H120" s="245">
        <v>0.031</v>
      </c>
      <c r="I120" s="246"/>
      <c r="J120" s="242"/>
      <c r="K120" s="242"/>
      <c r="L120" s="247"/>
      <c r="M120" s="248"/>
      <c r="N120" s="249"/>
      <c r="O120" s="249"/>
      <c r="P120" s="249"/>
      <c r="Q120" s="249"/>
      <c r="R120" s="249"/>
      <c r="S120" s="249"/>
      <c r="T120" s="250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  <c r="AT120" s="251" t="s">
        <v>149</v>
      </c>
      <c r="AU120" s="251" t="s">
        <v>86</v>
      </c>
      <c r="AV120" s="14" t="s">
        <v>86</v>
      </c>
      <c r="AW120" s="14" t="s">
        <v>37</v>
      </c>
      <c r="AX120" s="14" t="s">
        <v>76</v>
      </c>
      <c r="AY120" s="251" t="s">
        <v>138</v>
      </c>
    </row>
    <row r="121" s="14" customFormat="1">
      <c r="A121" s="14"/>
      <c r="B121" s="241"/>
      <c r="C121" s="242"/>
      <c r="D121" s="232" t="s">
        <v>149</v>
      </c>
      <c r="E121" s="243" t="s">
        <v>19</v>
      </c>
      <c r="F121" s="244" t="s">
        <v>352</v>
      </c>
      <c r="G121" s="242"/>
      <c r="H121" s="245">
        <v>0.069000000000000006</v>
      </c>
      <c r="I121" s="246"/>
      <c r="J121" s="242"/>
      <c r="K121" s="242"/>
      <c r="L121" s="247"/>
      <c r="M121" s="248"/>
      <c r="N121" s="249"/>
      <c r="O121" s="249"/>
      <c r="P121" s="249"/>
      <c r="Q121" s="249"/>
      <c r="R121" s="249"/>
      <c r="S121" s="249"/>
      <c r="T121" s="250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  <c r="AT121" s="251" t="s">
        <v>149</v>
      </c>
      <c r="AU121" s="251" t="s">
        <v>86</v>
      </c>
      <c r="AV121" s="14" t="s">
        <v>86</v>
      </c>
      <c r="AW121" s="14" t="s">
        <v>37</v>
      </c>
      <c r="AX121" s="14" t="s">
        <v>76</v>
      </c>
      <c r="AY121" s="251" t="s">
        <v>138</v>
      </c>
    </row>
    <row r="122" s="15" customFormat="1">
      <c r="A122" s="15"/>
      <c r="B122" s="252"/>
      <c r="C122" s="253"/>
      <c r="D122" s="232" t="s">
        <v>149</v>
      </c>
      <c r="E122" s="254" t="s">
        <v>19</v>
      </c>
      <c r="F122" s="255" t="s">
        <v>170</v>
      </c>
      <c r="G122" s="253"/>
      <c r="H122" s="256">
        <v>0.10000000000000001</v>
      </c>
      <c r="I122" s="257"/>
      <c r="J122" s="253"/>
      <c r="K122" s="253"/>
      <c r="L122" s="258"/>
      <c r="M122" s="259"/>
      <c r="N122" s="260"/>
      <c r="O122" s="260"/>
      <c r="P122" s="260"/>
      <c r="Q122" s="260"/>
      <c r="R122" s="260"/>
      <c r="S122" s="260"/>
      <c r="T122" s="261"/>
      <c r="U122" s="15"/>
      <c r="V122" s="15"/>
      <c r="W122" s="15"/>
      <c r="X122" s="15"/>
      <c r="Y122" s="15"/>
      <c r="Z122" s="15"/>
      <c r="AA122" s="15"/>
      <c r="AB122" s="15"/>
      <c r="AC122" s="15"/>
      <c r="AD122" s="15"/>
      <c r="AE122" s="15"/>
      <c r="AT122" s="262" t="s">
        <v>149</v>
      </c>
      <c r="AU122" s="262" t="s">
        <v>86</v>
      </c>
      <c r="AV122" s="15" t="s">
        <v>145</v>
      </c>
      <c r="AW122" s="15" t="s">
        <v>37</v>
      </c>
      <c r="AX122" s="15" t="s">
        <v>84</v>
      </c>
      <c r="AY122" s="262" t="s">
        <v>138</v>
      </c>
    </row>
    <row r="123" s="14" customFormat="1">
      <c r="A123" s="14"/>
      <c r="B123" s="241"/>
      <c r="C123" s="242"/>
      <c r="D123" s="232" t="s">
        <v>149</v>
      </c>
      <c r="E123" s="242"/>
      <c r="F123" s="244" t="s">
        <v>353</v>
      </c>
      <c r="G123" s="242"/>
      <c r="H123" s="245">
        <v>0.11</v>
      </c>
      <c r="I123" s="246"/>
      <c r="J123" s="242"/>
      <c r="K123" s="242"/>
      <c r="L123" s="247"/>
      <c r="M123" s="248"/>
      <c r="N123" s="249"/>
      <c r="O123" s="249"/>
      <c r="P123" s="249"/>
      <c r="Q123" s="249"/>
      <c r="R123" s="249"/>
      <c r="S123" s="249"/>
      <c r="T123" s="250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T123" s="251" t="s">
        <v>149</v>
      </c>
      <c r="AU123" s="251" t="s">
        <v>86</v>
      </c>
      <c r="AV123" s="14" t="s">
        <v>86</v>
      </c>
      <c r="AW123" s="14" t="s">
        <v>4</v>
      </c>
      <c r="AX123" s="14" t="s">
        <v>84</v>
      </c>
      <c r="AY123" s="251" t="s">
        <v>138</v>
      </c>
    </row>
    <row r="124" s="2" customFormat="1" ht="37.8" customHeight="1">
      <c r="A124" s="38"/>
      <c r="B124" s="39"/>
      <c r="C124" s="212" t="s">
        <v>185</v>
      </c>
      <c r="D124" s="212" t="s">
        <v>140</v>
      </c>
      <c r="E124" s="213" t="s">
        <v>354</v>
      </c>
      <c r="F124" s="214" t="s">
        <v>355</v>
      </c>
      <c r="G124" s="215" t="s">
        <v>209</v>
      </c>
      <c r="H124" s="216">
        <v>0.27100000000000002</v>
      </c>
      <c r="I124" s="217"/>
      <c r="J124" s="218">
        <f>ROUND(I124*H124,2)</f>
        <v>0</v>
      </c>
      <c r="K124" s="214" t="s">
        <v>144</v>
      </c>
      <c r="L124" s="44"/>
      <c r="M124" s="219" t="s">
        <v>19</v>
      </c>
      <c r="N124" s="220" t="s">
        <v>47</v>
      </c>
      <c r="O124" s="84"/>
      <c r="P124" s="221">
        <f>O124*H124</f>
        <v>0</v>
      </c>
      <c r="Q124" s="221">
        <v>1.0900000000000001</v>
      </c>
      <c r="R124" s="221">
        <f>Q124*H124</f>
        <v>0.29539000000000004</v>
      </c>
      <c r="S124" s="221">
        <v>0</v>
      </c>
      <c r="T124" s="222">
        <f>S124*H124</f>
        <v>0</v>
      </c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R124" s="223" t="s">
        <v>145</v>
      </c>
      <c r="AT124" s="223" t="s">
        <v>140</v>
      </c>
      <c r="AU124" s="223" t="s">
        <v>86</v>
      </c>
      <c r="AY124" s="17" t="s">
        <v>138</v>
      </c>
      <c r="BE124" s="224">
        <f>IF(N124="základní",J124,0)</f>
        <v>0</v>
      </c>
      <c r="BF124" s="224">
        <f>IF(N124="snížená",J124,0)</f>
        <v>0</v>
      </c>
      <c r="BG124" s="224">
        <f>IF(N124="zákl. přenesená",J124,0)</f>
        <v>0</v>
      </c>
      <c r="BH124" s="224">
        <f>IF(N124="sníž. přenesená",J124,0)</f>
        <v>0</v>
      </c>
      <c r="BI124" s="224">
        <f>IF(N124="nulová",J124,0)</f>
        <v>0</v>
      </c>
      <c r="BJ124" s="17" t="s">
        <v>84</v>
      </c>
      <c r="BK124" s="224">
        <f>ROUND(I124*H124,2)</f>
        <v>0</v>
      </c>
      <c r="BL124" s="17" t="s">
        <v>145</v>
      </c>
      <c r="BM124" s="223" t="s">
        <v>356</v>
      </c>
    </row>
    <row r="125" s="2" customFormat="1">
      <c r="A125" s="38"/>
      <c r="B125" s="39"/>
      <c r="C125" s="40"/>
      <c r="D125" s="225" t="s">
        <v>147</v>
      </c>
      <c r="E125" s="40"/>
      <c r="F125" s="226" t="s">
        <v>357</v>
      </c>
      <c r="G125" s="40"/>
      <c r="H125" s="40"/>
      <c r="I125" s="227"/>
      <c r="J125" s="40"/>
      <c r="K125" s="40"/>
      <c r="L125" s="44"/>
      <c r="M125" s="228"/>
      <c r="N125" s="229"/>
      <c r="O125" s="84"/>
      <c r="P125" s="84"/>
      <c r="Q125" s="84"/>
      <c r="R125" s="84"/>
      <c r="S125" s="84"/>
      <c r="T125" s="85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T125" s="17" t="s">
        <v>147</v>
      </c>
      <c r="AU125" s="17" t="s">
        <v>86</v>
      </c>
    </row>
    <row r="126" s="13" customFormat="1">
      <c r="A126" s="13"/>
      <c r="B126" s="230"/>
      <c r="C126" s="231"/>
      <c r="D126" s="232" t="s">
        <v>149</v>
      </c>
      <c r="E126" s="233" t="s">
        <v>19</v>
      </c>
      <c r="F126" s="234" t="s">
        <v>358</v>
      </c>
      <c r="G126" s="231"/>
      <c r="H126" s="233" t="s">
        <v>19</v>
      </c>
      <c r="I126" s="235"/>
      <c r="J126" s="231"/>
      <c r="K126" s="231"/>
      <c r="L126" s="236"/>
      <c r="M126" s="237"/>
      <c r="N126" s="238"/>
      <c r="O126" s="238"/>
      <c r="P126" s="238"/>
      <c r="Q126" s="238"/>
      <c r="R126" s="238"/>
      <c r="S126" s="238"/>
      <c r="T126" s="239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T126" s="240" t="s">
        <v>149</v>
      </c>
      <c r="AU126" s="240" t="s">
        <v>86</v>
      </c>
      <c r="AV126" s="13" t="s">
        <v>84</v>
      </c>
      <c r="AW126" s="13" t="s">
        <v>37</v>
      </c>
      <c r="AX126" s="13" t="s">
        <v>76</v>
      </c>
      <c r="AY126" s="240" t="s">
        <v>138</v>
      </c>
    </row>
    <row r="127" s="14" customFormat="1">
      <c r="A127" s="14"/>
      <c r="B127" s="241"/>
      <c r="C127" s="242"/>
      <c r="D127" s="232" t="s">
        <v>149</v>
      </c>
      <c r="E127" s="243" t="s">
        <v>19</v>
      </c>
      <c r="F127" s="244" t="s">
        <v>359</v>
      </c>
      <c r="G127" s="242"/>
      <c r="H127" s="245">
        <v>0.246</v>
      </c>
      <c r="I127" s="246"/>
      <c r="J127" s="242"/>
      <c r="K127" s="242"/>
      <c r="L127" s="247"/>
      <c r="M127" s="248"/>
      <c r="N127" s="249"/>
      <c r="O127" s="249"/>
      <c r="P127" s="249"/>
      <c r="Q127" s="249"/>
      <c r="R127" s="249"/>
      <c r="S127" s="249"/>
      <c r="T127" s="250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T127" s="251" t="s">
        <v>149</v>
      </c>
      <c r="AU127" s="251" t="s">
        <v>86</v>
      </c>
      <c r="AV127" s="14" t="s">
        <v>86</v>
      </c>
      <c r="AW127" s="14" t="s">
        <v>37</v>
      </c>
      <c r="AX127" s="14" t="s">
        <v>84</v>
      </c>
      <c r="AY127" s="251" t="s">
        <v>138</v>
      </c>
    </row>
    <row r="128" s="14" customFormat="1">
      <c r="A128" s="14"/>
      <c r="B128" s="241"/>
      <c r="C128" s="242"/>
      <c r="D128" s="232" t="s">
        <v>149</v>
      </c>
      <c r="E128" s="242"/>
      <c r="F128" s="244" t="s">
        <v>360</v>
      </c>
      <c r="G128" s="242"/>
      <c r="H128" s="245">
        <v>0.27100000000000002</v>
      </c>
      <c r="I128" s="246"/>
      <c r="J128" s="242"/>
      <c r="K128" s="242"/>
      <c r="L128" s="247"/>
      <c r="M128" s="248"/>
      <c r="N128" s="249"/>
      <c r="O128" s="249"/>
      <c r="P128" s="249"/>
      <c r="Q128" s="249"/>
      <c r="R128" s="249"/>
      <c r="S128" s="249"/>
      <c r="T128" s="250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T128" s="251" t="s">
        <v>149</v>
      </c>
      <c r="AU128" s="251" t="s">
        <v>86</v>
      </c>
      <c r="AV128" s="14" t="s">
        <v>86</v>
      </c>
      <c r="AW128" s="14" t="s">
        <v>4</v>
      </c>
      <c r="AX128" s="14" t="s">
        <v>84</v>
      </c>
      <c r="AY128" s="251" t="s">
        <v>138</v>
      </c>
    </row>
    <row r="129" s="2" customFormat="1" ht="33" customHeight="1">
      <c r="A129" s="38"/>
      <c r="B129" s="39"/>
      <c r="C129" s="212" t="s">
        <v>191</v>
      </c>
      <c r="D129" s="212" t="s">
        <v>140</v>
      </c>
      <c r="E129" s="213" t="s">
        <v>361</v>
      </c>
      <c r="F129" s="214" t="s">
        <v>362</v>
      </c>
      <c r="G129" s="215" t="s">
        <v>258</v>
      </c>
      <c r="H129" s="216">
        <v>10.039999999999999</v>
      </c>
      <c r="I129" s="217"/>
      <c r="J129" s="218">
        <f>ROUND(I129*H129,2)</f>
        <v>0</v>
      </c>
      <c r="K129" s="214" t="s">
        <v>144</v>
      </c>
      <c r="L129" s="44"/>
      <c r="M129" s="219" t="s">
        <v>19</v>
      </c>
      <c r="N129" s="220" t="s">
        <v>47</v>
      </c>
      <c r="O129" s="84"/>
      <c r="P129" s="221">
        <f>O129*H129</f>
        <v>0</v>
      </c>
      <c r="Q129" s="221">
        <v>0.24127000000000001</v>
      </c>
      <c r="R129" s="221">
        <f>Q129*H129</f>
        <v>2.4223507999999998</v>
      </c>
      <c r="S129" s="221">
        <v>0</v>
      </c>
      <c r="T129" s="222">
        <f>S129*H129</f>
        <v>0</v>
      </c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R129" s="223" t="s">
        <v>145</v>
      </c>
      <c r="AT129" s="223" t="s">
        <v>140</v>
      </c>
      <c r="AU129" s="223" t="s">
        <v>86</v>
      </c>
      <c r="AY129" s="17" t="s">
        <v>138</v>
      </c>
      <c r="BE129" s="224">
        <f>IF(N129="základní",J129,0)</f>
        <v>0</v>
      </c>
      <c r="BF129" s="224">
        <f>IF(N129="snížená",J129,0)</f>
        <v>0</v>
      </c>
      <c r="BG129" s="224">
        <f>IF(N129="zákl. přenesená",J129,0)</f>
        <v>0</v>
      </c>
      <c r="BH129" s="224">
        <f>IF(N129="sníž. přenesená",J129,0)</f>
        <v>0</v>
      </c>
      <c r="BI129" s="224">
        <f>IF(N129="nulová",J129,0)</f>
        <v>0</v>
      </c>
      <c r="BJ129" s="17" t="s">
        <v>84</v>
      </c>
      <c r="BK129" s="224">
        <f>ROUND(I129*H129,2)</f>
        <v>0</v>
      </c>
      <c r="BL129" s="17" t="s">
        <v>145</v>
      </c>
      <c r="BM129" s="223" t="s">
        <v>363</v>
      </c>
    </row>
    <row r="130" s="2" customFormat="1">
      <c r="A130" s="38"/>
      <c r="B130" s="39"/>
      <c r="C130" s="40"/>
      <c r="D130" s="225" t="s">
        <v>147</v>
      </c>
      <c r="E130" s="40"/>
      <c r="F130" s="226" t="s">
        <v>364</v>
      </c>
      <c r="G130" s="40"/>
      <c r="H130" s="40"/>
      <c r="I130" s="227"/>
      <c r="J130" s="40"/>
      <c r="K130" s="40"/>
      <c r="L130" s="44"/>
      <c r="M130" s="228"/>
      <c r="N130" s="229"/>
      <c r="O130" s="84"/>
      <c r="P130" s="84"/>
      <c r="Q130" s="84"/>
      <c r="R130" s="84"/>
      <c r="S130" s="84"/>
      <c r="T130" s="85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T130" s="17" t="s">
        <v>147</v>
      </c>
      <c r="AU130" s="17" t="s">
        <v>86</v>
      </c>
    </row>
    <row r="131" s="13" customFormat="1">
      <c r="A131" s="13"/>
      <c r="B131" s="230"/>
      <c r="C131" s="231"/>
      <c r="D131" s="232" t="s">
        <v>149</v>
      </c>
      <c r="E131" s="233" t="s">
        <v>19</v>
      </c>
      <c r="F131" s="234" t="s">
        <v>365</v>
      </c>
      <c r="G131" s="231"/>
      <c r="H131" s="233" t="s">
        <v>19</v>
      </c>
      <c r="I131" s="235"/>
      <c r="J131" s="231"/>
      <c r="K131" s="231"/>
      <c r="L131" s="236"/>
      <c r="M131" s="237"/>
      <c r="N131" s="238"/>
      <c r="O131" s="238"/>
      <c r="P131" s="238"/>
      <c r="Q131" s="238"/>
      <c r="R131" s="238"/>
      <c r="S131" s="238"/>
      <c r="T131" s="239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240" t="s">
        <v>149</v>
      </c>
      <c r="AU131" s="240" t="s">
        <v>86</v>
      </c>
      <c r="AV131" s="13" t="s">
        <v>84</v>
      </c>
      <c r="AW131" s="13" t="s">
        <v>37</v>
      </c>
      <c r="AX131" s="13" t="s">
        <v>76</v>
      </c>
      <c r="AY131" s="240" t="s">
        <v>138</v>
      </c>
    </row>
    <row r="132" s="14" customFormat="1">
      <c r="A132" s="14"/>
      <c r="B132" s="241"/>
      <c r="C132" s="242"/>
      <c r="D132" s="232" t="s">
        <v>149</v>
      </c>
      <c r="E132" s="243" t="s">
        <v>19</v>
      </c>
      <c r="F132" s="244" t="s">
        <v>366</v>
      </c>
      <c r="G132" s="242"/>
      <c r="H132" s="245">
        <v>10.039999999999999</v>
      </c>
      <c r="I132" s="246"/>
      <c r="J132" s="242"/>
      <c r="K132" s="242"/>
      <c r="L132" s="247"/>
      <c r="M132" s="248"/>
      <c r="N132" s="249"/>
      <c r="O132" s="249"/>
      <c r="P132" s="249"/>
      <c r="Q132" s="249"/>
      <c r="R132" s="249"/>
      <c r="S132" s="249"/>
      <c r="T132" s="250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T132" s="251" t="s">
        <v>149</v>
      </c>
      <c r="AU132" s="251" t="s">
        <v>86</v>
      </c>
      <c r="AV132" s="14" t="s">
        <v>86</v>
      </c>
      <c r="AW132" s="14" t="s">
        <v>37</v>
      </c>
      <c r="AX132" s="14" t="s">
        <v>84</v>
      </c>
      <c r="AY132" s="251" t="s">
        <v>138</v>
      </c>
    </row>
    <row r="133" s="2" customFormat="1" ht="24.15" customHeight="1">
      <c r="A133" s="38"/>
      <c r="B133" s="39"/>
      <c r="C133" s="266" t="s">
        <v>156</v>
      </c>
      <c r="D133" s="266" t="s">
        <v>367</v>
      </c>
      <c r="E133" s="267" t="s">
        <v>368</v>
      </c>
      <c r="F133" s="268" t="s">
        <v>369</v>
      </c>
      <c r="G133" s="269" t="s">
        <v>201</v>
      </c>
      <c r="H133" s="270">
        <v>57.378999999999998</v>
      </c>
      <c r="I133" s="271"/>
      <c r="J133" s="272">
        <f>ROUND(I133*H133,2)</f>
        <v>0</v>
      </c>
      <c r="K133" s="268" t="s">
        <v>144</v>
      </c>
      <c r="L133" s="273"/>
      <c r="M133" s="274" t="s">
        <v>19</v>
      </c>
      <c r="N133" s="275" t="s">
        <v>47</v>
      </c>
      <c r="O133" s="84"/>
      <c r="P133" s="221">
        <f>O133*H133</f>
        <v>0</v>
      </c>
      <c r="Q133" s="221">
        <v>0.012</v>
      </c>
      <c r="R133" s="221">
        <f>Q133*H133</f>
        <v>0.68854799999999994</v>
      </c>
      <c r="S133" s="221">
        <v>0</v>
      </c>
      <c r="T133" s="222">
        <f>S133*H133</f>
        <v>0</v>
      </c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R133" s="223" t="s">
        <v>191</v>
      </c>
      <c r="AT133" s="223" t="s">
        <v>367</v>
      </c>
      <c r="AU133" s="223" t="s">
        <v>86</v>
      </c>
      <c r="AY133" s="17" t="s">
        <v>138</v>
      </c>
      <c r="BE133" s="224">
        <f>IF(N133="základní",J133,0)</f>
        <v>0</v>
      </c>
      <c r="BF133" s="224">
        <f>IF(N133="snížená",J133,0)</f>
        <v>0</v>
      </c>
      <c r="BG133" s="224">
        <f>IF(N133="zákl. přenesená",J133,0)</f>
        <v>0</v>
      </c>
      <c r="BH133" s="224">
        <f>IF(N133="sníž. přenesená",J133,0)</f>
        <v>0</v>
      </c>
      <c r="BI133" s="224">
        <f>IF(N133="nulová",J133,0)</f>
        <v>0</v>
      </c>
      <c r="BJ133" s="17" t="s">
        <v>84</v>
      </c>
      <c r="BK133" s="224">
        <f>ROUND(I133*H133,2)</f>
        <v>0</v>
      </c>
      <c r="BL133" s="17" t="s">
        <v>145</v>
      </c>
      <c r="BM133" s="223" t="s">
        <v>370</v>
      </c>
    </row>
    <row r="134" s="14" customFormat="1">
      <c r="A134" s="14"/>
      <c r="B134" s="241"/>
      <c r="C134" s="242"/>
      <c r="D134" s="232" t="s">
        <v>149</v>
      </c>
      <c r="E134" s="242"/>
      <c r="F134" s="244" t="s">
        <v>371</v>
      </c>
      <c r="G134" s="242"/>
      <c r="H134" s="245">
        <v>57.378999999999998</v>
      </c>
      <c r="I134" s="246"/>
      <c r="J134" s="242"/>
      <c r="K134" s="242"/>
      <c r="L134" s="247"/>
      <c r="M134" s="248"/>
      <c r="N134" s="249"/>
      <c r="O134" s="249"/>
      <c r="P134" s="249"/>
      <c r="Q134" s="249"/>
      <c r="R134" s="249"/>
      <c r="S134" s="249"/>
      <c r="T134" s="250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T134" s="251" t="s">
        <v>149</v>
      </c>
      <c r="AU134" s="251" t="s">
        <v>86</v>
      </c>
      <c r="AV134" s="14" t="s">
        <v>86</v>
      </c>
      <c r="AW134" s="14" t="s">
        <v>4</v>
      </c>
      <c r="AX134" s="14" t="s">
        <v>84</v>
      </c>
      <c r="AY134" s="251" t="s">
        <v>138</v>
      </c>
    </row>
    <row r="135" s="2" customFormat="1" ht="37.8" customHeight="1">
      <c r="A135" s="38"/>
      <c r="B135" s="39"/>
      <c r="C135" s="212" t="s">
        <v>206</v>
      </c>
      <c r="D135" s="212" t="s">
        <v>140</v>
      </c>
      <c r="E135" s="213" t="s">
        <v>372</v>
      </c>
      <c r="F135" s="214" t="s">
        <v>373</v>
      </c>
      <c r="G135" s="215" t="s">
        <v>143</v>
      </c>
      <c r="H135" s="216">
        <v>44.317999999999998</v>
      </c>
      <c r="I135" s="217"/>
      <c r="J135" s="218">
        <f>ROUND(I135*H135,2)</f>
        <v>0</v>
      </c>
      <c r="K135" s="214" t="s">
        <v>144</v>
      </c>
      <c r="L135" s="44"/>
      <c r="M135" s="219" t="s">
        <v>19</v>
      </c>
      <c r="N135" s="220" t="s">
        <v>47</v>
      </c>
      <c r="O135" s="84"/>
      <c r="P135" s="221">
        <f>O135*H135</f>
        <v>0</v>
      </c>
      <c r="Q135" s="221">
        <v>0.061719999999999997</v>
      </c>
      <c r="R135" s="221">
        <f>Q135*H135</f>
        <v>2.73530696</v>
      </c>
      <c r="S135" s="221">
        <v>0</v>
      </c>
      <c r="T135" s="222">
        <f>S135*H135</f>
        <v>0</v>
      </c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R135" s="223" t="s">
        <v>145</v>
      </c>
      <c r="AT135" s="223" t="s">
        <v>140</v>
      </c>
      <c r="AU135" s="223" t="s">
        <v>86</v>
      </c>
      <c r="AY135" s="17" t="s">
        <v>138</v>
      </c>
      <c r="BE135" s="224">
        <f>IF(N135="základní",J135,0)</f>
        <v>0</v>
      </c>
      <c r="BF135" s="224">
        <f>IF(N135="snížená",J135,0)</f>
        <v>0</v>
      </c>
      <c r="BG135" s="224">
        <f>IF(N135="zákl. přenesená",J135,0)</f>
        <v>0</v>
      </c>
      <c r="BH135" s="224">
        <f>IF(N135="sníž. přenesená",J135,0)</f>
        <v>0</v>
      </c>
      <c r="BI135" s="224">
        <f>IF(N135="nulová",J135,0)</f>
        <v>0</v>
      </c>
      <c r="BJ135" s="17" t="s">
        <v>84</v>
      </c>
      <c r="BK135" s="224">
        <f>ROUND(I135*H135,2)</f>
        <v>0</v>
      </c>
      <c r="BL135" s="17" t="s">
        <v>145</v>
      </c>
      <c r="BM135" s="223" t="s">
        <v>374</v>
      </c>
    </row>
    <row r="136" s="2" customFormat="1">
      <c r="A136" s="38"/>
      <c r="B136" s="39"/>
      <c r="C136" s="40"/>
      <c r="D136" s="225" t="s">
        <v>147</v>
      </c>
      <c r="E136" s="40"/>
      <c r="F136" s="226" t="s">
        <v>375</v>
      </c>
      <c r="G136" s="40"/>
      <c r="H136" s="40"/>
      <c r="I136" s="227"/>
      <c r="J136" s="40"/>
      <c r="K136" s="40"/>
      <c r="L136" s="44"/>
      <c r="M136" s="228"/>
      <c r="N136" s="229"/>
      <c r="O136" s="84"/>
      <c r="P136" s="84"/>
      <c r="Q136" s="84"/>
      <c r="R136" s="84"/>
      <c r="S136" s="84"/>
      <c r="T136" s="85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T136" s="17" t="s">
        <v>147</v>
      </c>
      <c r="AU136" s="17" t="s">
        <v>86</v>
      </c>
    </row>
    <row r="137" s="14" customFormat="1">
      <c r="A137" s="14"/>
      <c r="B137" s="241"/>
      <c r="C137" s="242"/>
      <c r="D137" s="232" t="s">
        <v>149</v>
      </c>
      <c r="E137" s="243" t="s">
        <v>19</v>
      </c>
      <c r="F137" s="244" t="s">
        <v>376</v>
      </c>
      <c r="G137" s="242"/>
      <c r="H137" s="245">
        <v>14.753</v>
      </c>
      <c r="I137" s="246"/>
      <c r="J137" s="242"/>
      <c r="K137" s="242"/>
      <c r="L137" s="247"/>
      <c r="M137" s="248"/>
      <c r="N137" s="249"/>
      <c r="O137" s="249"/>
      <c r="P137" s="249"/>
      <c r="Q137" s="249"/>
      <c r="R137" s="249"/>
      <c r="S137" s="249"/>
      <c r="T137" s="250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T137" s="251" t="s">
        <v>149</v>
      </c>
      <c r="AU137" s="251" t="s">
        <v>86</v>
      </c>
      <c r="AV137" s="14" t="s">
        <v>86</v>
      </c>
      <c r="AW137" s="14" t="s">
        <v>37</v>
      </c>
      <c r="AX137" s="14" t="s">
        <v>76</v>
      </c>
      <c r="AY137" s="251" t="s">
        <v>138</v>
      </c>
    </row>
    <row r="138" s="14" customFormat="1">
      <c r="A138" s="14"/>
      <c r="B138" s="241"/>
      <c r="C138" s="242"/>
      <c r="D138" s="232" t="s">
        <v>149</v>
      </c>
      <c r="E138" s="243" t="s">
        <v>19</v>
      </c>
      <c r="F138" s="244" t="s">
        <v>377</v>
      </c>
      <c r="G138" s="242"/>
      <c r="H138" s="245">
        <v>21.593</v>
      </c>
      <c r="I138" s="246"/>
      <c r="J138" s="242"/>
      <c r="K138" s="242"/>
      <c r="L138" s="247"/>
      <c r="M138" s="248"/>
      <c r="N138" s="249"/>
      <c r="O138" s="249"/>
      <c r="P138" s="249"/>
      <c r="Q138" s="249"/>
      <c r="R138" s="249"/>
      <c r="S138" s="249"/>
      <c r="T138" s="250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T138" s="251" t="s">
        <v>149</v>
      </c>
      <c r="AU138" s="251" t="s">
        <v>86</v>
      </c>
      <c r="AV138" s="14" t="s">
        <v>86</v>
      </c>
      <c r="AW138" s="14" t="s">
        <v>37</v>
      </c>
      <c r="AX138" s="14" t="s">
        <v>76</v>
      </c>
      <c r="AY138" s="251" t="s">
        <v>138</v>
      </c>
    </row>
    <row r="139" s="14" customFormat="1">
      <c r="A139" s="14"/>
      <c r="B139" s="241"/>
      <c r="C139" s="242"/>
      <c r="D139" s="232" t="s">
        <v>149</v>
      </c>
      <c r="E139" s="243" t="s">
        <v>19</v>
      </c>
      <c r="F139" s="244" t="s">
        <v>378</v>
      </c>
      <c r="G139" s="242"/>
      <c r="H139" s="245">
        <v>12.503</v>
      </c>
      <c r="I139" s="246"/>
      <c r="J139" s="242"/>
      <c r="K139" s="242"/>
      <c r="L139" s="247"/>
      <c r="M139" s="248"/>
      <c r="N139" s="249"/>
      <c r="O139" s="249"/>
      <c r="P139" s="249"/>
      <c r="Q139" s="249"/>
      <c r="R139" s="249"/>
      <c r="S139" s="249"/>
      <c r="T139" s="250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T139" s="251" t="s">
        <v>149</v>
      </c>
      <c r="AU139" s="251" t="s">
        <v>86</v>
      </c>
      <c r="AV139" s="14" t="s">
        <v>86</v>
      </c>
      <c r="AW139" s="14" t="s">
        <v>37</v>
      </c>
      <c r="AX139" s="14" t="s">
        <v>76</v>
      </c>
      <c r="AY139" s="251" t="s">
        <v>138</v>
      </c>
    </row>
    <row r="140" s="14" customFormat="1">
      <c r="A140" s="14"/>
      <c r="B140" s="241"/>
      <c r="C140" s="242"/>
      <c r="D140" s="232" t="s">
        <v>149</v>
      </c>
      <c r="E140" s="243" t="s">
        <v>19</v>
      </c>
      <c r="F140" s="244" t="s">
        <v>379</v>
      </c>
      <c r="G140" s="242"/>
      <c r="H140" s="245">
        <v>-4.5309999999999997</v>
      </c>
      <c r="I140" s="246"/>
      <c r="J140" s="242"/>
      <c r="K140" s="242"/>
      <c r="L140" s="247"/>
      <c r="M140" s="248"/>
      <c r="N140" s="249"/>
      <c r="O140" s="249"/>
      <c r="P140" s="249"/>
      <c r="Q140" s="249"/>
      <c r="R140" s="249"/>
      <c r="S140" s="249"/>
      <c r="T140" s="250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T140" s="251" t="s">
        <v>149</v>
      </c>
      <c r="AU140" s="251" t="s">
        <v>86</v>
      </c>
      <c r="AV140" s="14" t="s">
        <v>86</v>
      </c>
      <c r="AW140" s="14" t="s">
        <v>37</v>
      </c>
      <c r="AX140" s="14" t="s">
        <v>76</v>
      </c>
      <c r="AY140" s="251" t="s">
        <v>138</v>
      </c>
    </row>
    <row r="141" s="15" customFormat="1">
      <c r="A141" s="15"/>
      <c r="B141" s="252"/>
      <c r="C141" s="253"/>
      <c r="D141" s="232" t="s">
        <v>149</v>
      </c>
      <c r="E141" s="254" t="s">
        <v>19</v>
      </c>
      <c r="F141" s="255" t="s">
        <v>170</v>
      </c>
      <c r="G141" s="253"/>
      <c r="H141" s="256">
        <v>44.318000000000005</v>
      </c>
      <c r="I141" s="257"/>
      <c r="J141" s="253"/>
      <c r="K141" s="253"/>
      <c r="L141" s="258"/>
      <c r="M141" s="259"/>
      <c r="N141" s="260"/>
      <c r="O141" s="260"/>
      <c r="P141" s="260"/>
      <c r="Q141" s="260"/>
      <c r="R141" s="260"/>
      <c r="S141" s="260"/>
      <c r="T141" s="261"/>
      <c r="U141" s="15"/>
      <c r="V141" s="15"/>
      <c r="W141" s="15"/>
      <c r="X141" s="15"/>
      <c r="Y141" s="15"/>
      <c r="Z141" s="15"/>
      <c r="AA141" s="15"/>
      <c r="AB141" s="15"/>
      <c r="AC141" s="15"/>
      <c r="AD141" s="15"/>
      <c r="AE141" s="15"/>
      <c r="AT141" s="262" t="s">
        <v>149</v>
      </c>
      <c r="AU141" s="262" t="s">
        <v>86</v>
      </c>
      <c r="AV141" s="15" t="s">
        <v>145</v>
      </c>
      <c r="AW141" s="15" t="s">
        <v>37</v>
      </c>
      <c r="AX141" s="15" t="s">
        <v>84</v>
      </c>
      <c r="AY141" s="262" t="s">
        <v>138</v>
      </c>
    </row>
    <row r="142" s="2" customFormat="1" ht="37.8" customHeight="1">
      <c r="A142" s="38"/>
      <c r="B142" s="39"/>
      <c r="C142" s="212" t="s">
        <v>212</v>
      </c>
      <c r="D142" s="212" t="s">
        <v>140</v>
      </c>
      <c r="E142" s="213" t="s">
        <v>380</v>
      </c>
      <c r="F142" s="214" t="s">
        <v>381</v>
      </c>
      <c r="G142" s="215" t="s">
        <v>143</v>
      </c>
      <c r="H142" s="216">
        <v>2.5190000000000001</v>
      </c>
      <c r="I142" s="217"/>
      <c r="J142" s="218">
        <f>ROUND(I142*H142,2)</f>
        <v>0</v>
      </c>
      <c r="K142" s="214" t="s">
        <v>144</v>
      </c>
      <c r="L142" s="44"/>
      <c r="M142" s="219" t="s">
        <v>19</v>
      </c>
      <c r="N142" s="220" t="s">
        <v>47</v>
      </c>
      <c r="O142" s="84"/>
      <c r="P142" s="221">
        <f>O142*H142</f>
        <v>0</v>
      </c>
      <c r="Q142" s="221">
        <v>0.079210000000000003</v>
      </c>
      <c r="R142" s="221">
        <f>Q142*H142</f>
        <v>0.19952999000000002</v>
      </c>
      <c r="S142" s="221">
        <v>0</v>
      </c>
      <c r="T142" s="222">
        <f>S142*H142</f>
        <v>0</v>
      </c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R142" s="223" t="s">
        <v>145</v>
      </c>
      <c r="AT142" s="223" t="s">
        <v>140</v>
      </c>
      <c r="AU142" s="223" t="s">
        <v>86</v>
      </c>
      <c r="AY142" s="17" t="s">
        <v>138</v>
      </c>
      <c r="BE142" s="224">
        <f>IF(N142="základní",J142,0)</f>
        <v>0</v>
      </c>
      <c r="BF142" s="224">
        <f>IF(N142="snížená",J142,0)</f>
        <v>0</v>
      </c>
      <c r="BG142" s="224">
        <f>IF(N142="zákl. přenesená",J142,0)</f>
        <v>0</v>
      </c>
      <c r="BH142" s="224">
        <f>IF(N142="sníž. přenesená",J142,0)</f>
        <v>0</v>
      </c>
      <c r="BI142" s="224">
        <f>IF(N142="nulová",J142,0)</f>
        <v>0</v>
      </c>
      <c r="BJ142" s="17" t="s">
        <v>84</v>
      </c>
      <c r="BK142" s="224">
        <f>ROUND(I142*H142,2)</f>
        <v>0</v>
      </c>
      <c r="BL142" s="17" t="s">
        <v>145</v>
      </c>
      <c r="BM142" s="223" t="s">
        <v>382</v>
      </c>
    </row>
    <row r="143" s="2" customFormat="1">
      <c r="A143" s="38"/>
      <c r="B143" s="39"/>
      <c r="C143" s="40"/>
      <c r="D143" s="225" t="s">
        <v>147</v>
      </c>
      <c r="E143" s="40"/>
      <c r="F143" s="226" t="s">
        <v>383</v>
      </c>
      <c r="G143" s="40"/>
      <c r="H143" s="40"/>
      <c r="I143" s="227"/>
      <c r="J143" s="40"/>
      <c r="K143" s="40"/>
      <c r="L143" s="44"/>
      <c r="M143" s="228"/>
      <c r="N143" s="229"/>
      <c r="O143" s="84"/>
      <c r="P143" s="84"/>
      <c r="Q143" s="84"/>
      <c r="R143" s="84"/>
      <c r="S143" s="84"/>
      <c r="T143" s="85"/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T143" s="17" t="s">
        <v>147</v>
      </c>
      <c r="AU143" s="17" t="s">
        <v>86</v>
      </c>
    </row>
    <row r="144" s="14" customFormat="1">
      <c r="A144" s="14"/>
      <c r="B144" s="241"/>
      <c r="C144" s="242"/>
      <c r="D144" s="232" t="s">
        <v>149</v>
      </c>
      <c r="E144" s="243" t="s">
        <v>19</v>
      </c>
      <c r="F144" s="244" t="s">
        <v>384</v>
      </c>
      <c r="G144" s="242"/>
      <c r="H144" s="245">
        <v>4.4089999999999998</v>
      </c>
      <c r="I144" s="246"/>
      <c r="J144" s="242"/>
      <c r="K144" s="242"/>
      <c r="L144" s="247"/>
      <c r="M144" s="248"/>
      <c r="N144" s="249"/>
      <c r="O144" s="249"/>
      <c r="P144" s="249"/>
      <c r="Q144" s="249"/>
      <c r="R144" s="249"/>
      <c r="S144" s="249"/>
      <c r="T144" s="250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T144" s="251" t="s">
        <v>149</v>
      </c>
      <c r="AU144" s="251" t="s">
        <v>86</v>
      </c>
      <c r="AV144" s="14" t="s">
        <v>86</v>
      </c>
      <c r="AW144" s="14" t="s">
        <v>37</v>
      </c>
      <c r="AX144" s="14" t="s">
        <v>76</v>
      </c>
      <c r="AY144" s="251" t="s">
        <v>138</v>
      </c>
    </row>
    <row r="145" s="14" customFormat="1">
      <c r="A145" s="14"/>
      <c r="B145" s="241"/>
      <c r="C145" s="242"/>
      <c r="D145" s="232" t="s">
        <v>149</v>
      </c>
      <c r="E145" s="243" t="s">
        <v>19</v>
      </c>
      <c r="F145" s="244" t="s">
        <v>385</v>
      </c>
      <c r="G145" s="242"/>
      <c r="H145" s="245">
        <v>-1.8899999999999999</v>
      </c>
      <c r="I145" s="246"/>
      <c r="J145" s="242"/>
      <c r="K145" s="242"/>
      <c r="L145" s="247"/>
      <c r="M145" s="248"/>
      <c r="N145" s="249"/>
      <c r="O145" s="249"/>
      <c r="P145" s="249"/>
      <c r="Q145" s="249"/>
      <c r="R145" s="249"/>
      <c r="S145" s="249"/>
      <c r="T145" s="250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T145" s="251" t="s">
        <v>149</v>
      </c>
      <c r="AU145" s="251" t="s">
        <v>86</v>
      </c>
      <c r="AV145" s="14" t="s">
        <v>86</v>
      </c>
      <c r="AW145" s="14" t="s">
        <v>37</v>
      </c>
      <c r="AX145" s="14" t="s">
        <v>76</v>
      </c>
      <c r="AY145" s="251" t="s">
        <v>138</v>
      </c>
    </row>
    <row r="146" s="15" customFormat="1">
      <c r="A146" s="15"/>
      <c r="B146" s="252"/>
      <c r="C146" s="253"/>
      <c r="D146" s="232" t="s">
        <v>149</v>
      </c>
      <c r="E146" s="254" t="s">
        <v>19</v>
      </c>
      <c r="F146" s="255" t="s">
        <v>170</v>
      </c>
      <c r="G146" s="253"/>
      <c r="H146" s="256">
        <v>2.5190000000000001</v>
      </c>
      <c r="I146" s="257"/>
      <c r="J146" s="253"/>
      <c r="K146" s="253"/>
      <c r="L146" s="258"/>
      <c r="M146" s="259"/>
      <c r="N146" s="260"/>
      <c r="O146" s="260"/>
      <c r="P146" s="260"/>
      <c r="Q146" s="260"/>
      <c r="R146" s="260"/>
      <c r="S146" s="260"/>
      <c r="T146" s="261"/>
      <c r="U146" s="15"/>
      <c r="V146" s="15"/>
      <c r="W146" s="15"/>
      <c r="X146" s="15"/>
      <c r="Y146" s="15"/>
      <c r="Z146" s="15"/>
      <c r="AA146" s="15"/>
      <c r="AB146" s="15"/>
      <c r="AC146" s="15"/>
      <c r="AD146" s="15"/>
      <c r="AE146" s="15"/>
      <c r="AT146" s="262" t="s">
        <v>149</v>
      </c>
      <c r="AU146" s="262" t="s">
        <v>86</v>
      </c>
      <c r="AV146" s="15" t="s">
        <v>145</v>
      </c>
      <c r="AW146" s="15" t="s">
        <v>37</v>
      </c>
      <c r="AX146" s="15" t="s">
        <v>84</v>
      </c>
      <c r="AY146" s="262" t="s">
        <v>138</v>
      </c>
    </row>
    <row r="147" s="2" customFormat="1" ht="37.8" customHeight="1">
      <c r="A147" s="38"/>
      <c r="B147" s="39"/>
      <c r="C147" s="212" t="s">
        <v>8</v>
      </c>
      <c r="D147" s="212" t="s">
        <v>140</v>
      </c>
      <c r="E147" s="213" t="s">
        <v>386</v>
      </c>
      <c r="F147" s="214" t="s">
        <v>387</v>
      </c>
      <c r="G147" s="215" t="s">
        <v>143</v>
      </c>
      <c r="H147" s="216">
        <v>3</v>
      </c>
      <c r="I147" s="217"/>
      <c r="J147" s="218">
        <f>ROUND(I147*H147,2)</f>
        <v>0</v>
      </c>
      <c r="K147" s="214" t="s">
        <v>144</v>
      </c>
      <c r="L147" s="44"/>
      <c r="M147" s="219" t="s">
        <v>19</v>
      </c>
      <c r="N147" s="220" t="s">
        <v>47</v>
      </c>
      <c r="O147" s="84"/>
      <c r="P147" s="221">
        <f>O147*H147</f>
        <v>0</v>
      </c>
      <c r="Q147" s="221">
        <v>0.17818000000000001</v>
      </c>
      <c r="R147" s="221">
        <f>Q147*H147</f>
        <v>0.53454000000000002</v>
      </c>
      <c r="S147" s="221">
        <v>0</v>
      </c>
      <c r="T147" s="222">
        <f>S147*H147</f>
        <v>0</v>
      </c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R147" s="223" t="s">
        <v>145</v>
      </c>
      <c r="AT147" s="223" t="s">
        <v>140</v>
      </c>
      <c r="AU147" s="223" t="s">
        <v>86</v>
      </c>
      <c r="AY147" s="17" t="s">
        <v>138</v>
      </c>
      <c r="BE147" s="224">
        <f>IF(N147="základní",J147,0)</f>
        <v>0</v>
      </c>
      <c r="BF147" s="224">
        <f>IF(N147="snížená",J147,0)</f>
        <v>0</v>
      </c>
      <c r="BG147" s="224">
        <f>IF(N147="zákl. přenesená",J147,0)</f>
        <v>0</v>
      </c>
      <c r="BH147" s="224">
        <f>IF(N147="sníž. přenesená",J147,0)</f>
        <v>0</v>
      </c>
      <c r="BI147" s="224">
        <f>IF(N147="nulová",J147,0)</f>
        <v>0</v>
      </c>
      <c r="BJ147" s="17" t="s">
        <v>84</v>
      </c>
      <c r="BK147" s="224">
        <f>ROUND(I147*H147,2)</f>
        <v>0</v>
      </c>
      <c r="BL147" s="17" t="s">
        <v>145</v>
      </c>
      <c r="BM147" s="223" t="s">
        <v>388</v>
      </c>
    </row>
    <row r="148" s="2" customFormat="1">
      <c r="A148" s="38"/>
      <c r="B148" s="39"/>
      <c r="C148" s="40"/>
      <c r="D148" s="225" t="s">
        <v>147</v>
      </c>
      <c r="E148" s="40"/>
      <c r="F148" s="226" t="s">
        <v>389</v>
      </c>
      <c r="G148" s="40"/>
      <c r="H148" s="40"/>
      <c r="I148" s="227"/>
      <c r="J148" s="40"/>
      <c r="K148" s="40"/>
      <c r="L148" s="44"/>
      <c r="M148" s="228"/>
      <c r="N148" s="229"/>
      <c r="O148" s="84"/>
      <c r="P148" s="84"/>
      <c r="Q148" s="84"/>
      <c r="R148" s="84"/>
      <c r="S148" s="84"/>
      <c r="T148" s="85"/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T148" s="17" t="s">
        <v>147</v>
      </c>
      <c r="AU148" s="17" t="s">
        <v>86</v>
      </c>
    </row>
    <row r="149" s="2" customFormat="1" ht="37.8" customHeight="1">
      <c r="A149" s="38"/>
      <c r="B149" s="39"/>
      <c r="C149" s="212" t="s">
        <v>222</v>
      </c>
      <c r="D149" s="212" t="s">
        <v>140</v>
      </c>
      <c r="E149" s="213" t="s">
        <v>390</v>
      </c>
      <c r="F149" s="214" t="s">
        <v>391</v>
      </c>
      <c r="G149" s="215" t="s">
        <v>143</v>
      </c>
      <c r="H149" s="216">
        <v>7.7009999999999996</v>
      </c>
      <c r="I149" s="217"/>
      <c r="J149" s="218">
        <f>ROUND(I149*H149,2)</f>
        <v>0</v>
      </c>
      <c r="K149" s="214" t="s">
        <v>144</v>
      </c>
      <c r="L149" s="44"/>
      <c r="M149" s="219" t="s">
        <v>19</v>
      </c>
      <c r="N149" s="220" t="s">
        <v>47</v>
      </c>
      <c r="O149" s="84"/>
      <c r="P149" s="221">
        <f>O149*H149</f>
        <v>0</v>
      </c>
      <c r="Q149" s="221">
        <v>0.064519999999999994</v>
      </c>
      <c r="R149" s="221">
        <f>Q149*H149</f>
        <v>0.49686851999999992</v>
      </c>
      <c r="S149" s="221">
        <v>0</v>
      </c>
      <c r="T149" s="222">
        <f>S149*H149</f>
        <v>0</v>
      </c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R149" s="223" t="s">
        <v>145</v>
      </c>
      <c r="AT149" s="223" t="s">
        <v>140</v>
      </c>
      <c r="AU149" s="223" t="s">
        <v>86</v>
      </c>
      <c r="AY149" s="17" t="s">
        <v>138</v>
      </c>
      <c r="BE149" s="224">
        <f>IF(N149="základní",J149,0)</f>
        <v>0</v>
      </c>
      <c r="BF149" s="224">
        <f>IF(N149="snížená",J149,0)</f>
        <v>0</v>
      </c>
      <c r="BG149" s="224">
        <f>IF(N149="zákl. přenesená",J149,0)</f>
        <v>0</v>
      </c>
      <c r="BH149" s="224">
        <f>IF(N149="sníž. přenesená",J149,0)</f>
        <v>0</v>
      </c>
      <c r="BI149" s="224">
        <f>IF(N149="nulová",J149,0)</f>
        <v>0</v>
      </c>
      <c r="BJ149" s="17" t="s">
        <v>84</v>
      </c>
      <c r="BK149" s="224">
        <f>ROUND(I149*H149,2)</f>
        <v>0</v>
      </c>
      <c r="BL149" s="17" t="s">
        <v>145</v>
      </c>
      <c r="BM149" s="223" t="s">
        <v>392</v>
      </c>
    </row>
    <row r="150" s="2" customFormat="1">
      <c r="A150" s="38"/>
      <c r="B150" s="39"/>
      <c r="C150" s="40"/>
      <c r="D150" s="225" t="s">
        <v>147</v>
      </c>
      <c r="E150" s="40"/>
      <c r="F150" s="226" t="s">
        <v>393</v>
      </c>
      <c r="G150" s="40"/>
      <c r="H150" s="40"/>
      <c r="I150" s="227"/>
      <c r="J150" s="40"/>
      <c r="K150" s="40"/>
      <c r="L150" s="44"/>
      <c r="M150" s="228"/>
      <c r="N150" s="229"/>
      <c r="O150" s="84"/>
      <c r="P150" s="84"/>
      <c r="Q150" s="84"/>
      <c r="R150" s="84"/>
      <c r="S150" s="84"/>
      <c r="T150" s="85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T150" s="17" t="s">
        <v>147</v>
      </c>
      <c r="AU150" s="17" t="s">
        <v>86</v>
      </c>
    </row>
    <row r="151" s="14" customFormat="1">
      <c r="A151" s="14"/>
      <c r="B151" s="241"/>
      <c r="C151" s="242"/>
      <c r="D151" s="232" t="s">
        <v>149</v>
      </c>
      <c r="E151" s="243" t="s">
        <v>19</v>
      </c>
      <c r="F151" s="244" t="s">
        <v>394</v>
      </c>
      <c r="G151" s="242"/>
      <c r="H151" s="245">
        <v>7.7009999999999996</v>
      </c>
      <c r="I151" s="246"/>
      <c r="J151" s="242"/>
      <c r="K151" s="242"/>
      <c r="L151" s="247"/>
      <c r="M151" s="248"/>
      <c r="N151" s="249"/>
      <c r="O151" s="249"/>
      <c r="P151" s="249"/>
      <c r="Q151" s="249"/>
      <c r="R151" s="249"/>
      <c r="S151" s="249"/>
      <c r="T151" s="250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T151" s="251" t="s">
        <v>149</v>
      </c>
      <c r="AU151" s="251" t="s">
        <v>86</v>
      </c>
      <c r="AV151" s="14" t="s">
        <v>86</v>
      </c>
      <c r="AW151" s="14" t="s">
        <v>37</v>
      </c>
      <c r="AX151" s="14" t="s">
        <v>84</v>
      </c>
      <c r="AY151" s="251" t="s">
        <v>138</v>
      </c>
    </row>
    <row r="152" s="12" customFormat="1" ht="22.8" customHeight="1">
      <c r="A152" s="12"/>
      <c r="B152" s="196"/>
      <c r="C152" s="197"/>
      <c r="D152" s="198" t="s">
        <v>75</v>
      </c>
      <c r="E152" s="210" t="s">
        <v>145</v>
      </c>
      <c r="F152" s="210" t="s">
        <v>395</v>
      </c>
      <c r="G152" s="197"/>
      <c r="H152" s="197"/>
      <c r="I152" s="200"/>
      <c r="J152" s="211">
        <f>BK152</f>
        <v>0</v>
      </c>
      <c r="K152" s="197"/>
      <c r="L152" s="202"/>
      <c r="M152" s="203"/>
      <c r="N152" s="204"/>
      <c r="O152" s="204"/>
      <c r="P152" s="205">
        <f>SUM(P153:P161)</f>
        <v>0</v>
      </c>
      <c r="Q152" s="204"/>
      <c r="R152" s="205">
        <f>SUM(R153:R161)</f>
        <v>2.5540000000000003</v>
      </c>
      <c r="S152" s="204"/>
      <c r="T152" s="206">
        <f>SUM(T153:T161)</f>
        <v>0</v>
      </c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R152" s="207" t="s">
        <v>84</v>
      </c>
      <c r="AT152" s="208" t="s">
        <v>75</v>
      </c>
      <c r="AU152" s="208" t="s">
        <v>84</v>
      </c>
      <c r="AY152" s="207" t="s">
        <v>138</v>
      </c>
      <c r="BK152" s="209">
        <f>SUM(BK153:BK161)</f>
        <v>0</v>
      </c>
    </row>
    <row r="153" s="2" customFormat="1" ht="37.8" customHeight="1">
      <c r="A153" s="38"/>
      <c r="B153" s="39"/>
      <c r="C153" s="212" t="s">
        <v>228</v>
      </c>
      <c r="D153" s="212" t="s">
        <v>140</v>
      </c>
      <c r="E153" s="213" t="s">
        <v>396</v>
      </c>
      <c r="F153" s="214" t="s">
        <v>397</v>
      </c>
      <c r="G153" s="215" t="s">
        <v>201</v>
      </c>
      <c r="H153" s="216">
        <v>8</v>
      </c>
      <c r="I153" s="217"/>
      <c r="J153" s="218">
        <f>ROUND(I153*H153,2)</f>
        <v>0</v>
      </c>
      <c r="K153" s="214" t="s">
        <v>144</v>
      </c>
      <c r="L153" s="44"/>
      <c r="M153" s="219" t="s">
        <v>19</v>
      </c>
      <c r="N153" s="220" t="s">
        <v>47</v>
      </c>
      <c r="O153" s="84"/>
      <c r="P153" s="221">
        <f>O153*H153</f>
        <v>0</v>
      </c>
      <c r="Q153" s="221">
        <v>0.029929999999999998</v>
      </c>
      <c r="R153" s="221">
        <f>Q153*H153</f>
        <v>0.23943999999999999</v>
      </c>
      <c r="S153" s="221">
        <v>0</v>
      </c>
      <c r="T153" s="222">
        <f>S153*H153</f>
        <v>0</v>
      </c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R153" s="223" t="s">
        <v>145</v>
      </c>
      <c r="AT153" s="223" t="s">
        <v>140</v>
      </c>
      <c r="AU153" s="223" t="s">
        <v>86</v>
      </c>
      <c r="AY153" s="17" t="s">
        <v>138</v>
      </c>
      <c r="BE153" s="224">
        <f>IF(N153="základní",J153,0)</f>
        <v>0</v>
      </c>
      <c r="BF153" s="224">
        <f>IF(N153="snížená",J153,0)</f>
        <v>0</v>
      </c>
      <c r="BG153" s="224">
        <f>IF(N153="zákl. přenesená",J153,0)</f>
        <v>0</v>
      </c>
      <c r="BH153" s="224">
        <f>IF(N153="sníž. přenesená",J153,0)</f>
        <v>0</v>
      </c>
      <c r="BI153" s="224">
        <f>IF(N153="nulová",J153,0)</f>
        <v>0</v>
      </c>
      <c r="BJ153" s="17" t="s">
        <v>84</v>
      </c>
      <c r="BK153" s="224">
        <f>ROUND(I153*H153,2)</f>
        <v>0</v>
      </c>
      <c r="BL153" s="17" t="s">
        <v>145</v>
      </c>
      <c r="BM153" s="223" t="s">
        <v>398</v>
      </c>
    </row>
    <row r="154" s="2" customFormat="1">
      <c r="A154" s="38"/>
      <c r="B154" s="39"/>
      <c r="C154" s="40"/>
      <c r="D154" s="225" t="s">
        <v>147</v>
      </c>
      <c r="E154" s="40"/>
      <c r="F154" s="226" t="s">
        <v>399</v>
      </c>
      <c r="G154" s="40"/>
      <c r="H154" s="40"/>
      <c r="I154" s="227"/>
      <c r="J154" s="40"/>
      <c r="K154" s="40"/>
      <c r="L154" s="44"/>
      <c r="M154" s="228"/>
      <c r="N154" s="229"/>
      <c r="O154" s="84"/>
      <c r="P154" s="84"/>
      <c r="Q154" s="84"/>
      <c r="R154" s="84"/>
      <c r="S154" s="84"/>
      <c r="T154" s="85"/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T154" s="17" t="s">
        <v>147</v>
      </c>
      <c r="AU154" s="17" t="s">
        <v>86</v>
      </c>
    </row>
    <row r="155" s="14" customFormat="1">
      <c r="A155" s="14"/>
      <c r="B155" s="241"/>
      <c r="C155" s="242"/>
      <c r="D155" s="232" t="s">
        <v>149</v>
      </c>
      <c r="E155" s="243" t="s">
        <v>19</v>
      </c>
      <c r="F155" s="244" t="s">
        <v>400</v>
      </c>
      <c r="G155" s="242"/>
      <c r="H155" s="245">
        <v>8</v>
      </c>
      <c r="I155" s="246"/>
      <c r="J155" s="242"/>
      <c r="K155" s="242"/>
      <c r="L155" s="247"/>
      <c r="M155" s="248"/>
      <c r="N155" s="249"/>
      <c r="O155" s="249"/>
      <c r="P155" s="249"/>
      <c r="Q155" s="249"/>
      <c r="R155" s="249"/>
      <c r="S155" s="249"/>
      <c r="T155" s="250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T155" s="251" t="s">
        <v>149</v>
      </c>
      <c r="AU155" s="251" t="s">
        <v>86</v>
      </c>
      <c r="AV155" s="14" t="s">
        <v>86</v>
      </c>
      <c r="AW155" s="14" t="s">
        <v>37</v>
      </c>
      <c r="AX155" s="14" t="s">
        <v>84</v>
      </c>
      <c r="AY155" s="251" t="s">
        <v>138</v>
      </c>
    </row>
    <row r="156" s="2" customFormat="1" ht="37.8" customHeight="1">
      <c r="A156" s="38"/>
      <c r="B156" s="39"/>
      <c r="C156" s="212" t="s">
        <v>234</v>
      </c>
      <c r="D156" s="212" t="s">
        <v>140</v>
      </c>
      <c r="E156" s="213" t="s">
        <v>401</v>
      </c>
      <c r="F156" s="214" t="s">
        <v>402</v>
      </c>
      <c r="G156" s="215" t="s">
        <v>201</v>
      </c>
      <c r="H156" s="216">
        <v>6</v>
      </c>
      <c r="I156" s="217"/>
      <c r="J156" s="218">
        <f>ROUND(I156*H156,2)</f>
        <v>0</v>
      </c>
      <c r="K156" s="214" t="s">
        <v>144</v>
      </c>
      <c r="L156" s="44"/>
      <c r="M156" s="219" t="s">
        <v>19</v>
      </c>
      <c r="N156" s="220" t="s">
        <v>47</v>
      </c>
      <c r="O156" s="84"/>
      <c r="P156" s="221">
        <f>O156*H156</f>
        <v>0</v>
      </c>
      <c r="Q156" s="221">
        <v>0.066600000000000006</v>
      </c>
      <c r="R156" s="221">
        <f>Q156*H156</f>
        <v>0.39960000000000007</v>
      </c>
      <c r="S156" s="221">
        <v>0</v>
      </c>
      <c r="T156" s="222">
        <f>S156*H156</f>
        <v>0</v>
      </c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R156" s="223" t="s">
        <v>145</v>
      </c>
      <c r="AT156" s="223" t="s">
        <v>140</v>
      </c>
      <c r="AU156" s="223" t="s">
        <v>86</v>
      </c>
      <c r="AY156" s="17" t="s">
        <v>138</v>
      </c>
      <c r="BE156" s="224">
        <f>IF(N156="základní",J156,0)</f>
        <v>0</v>
      </c>
      <c r="BF156" s="224">
        <f>IF(N156="snížená",J156,0)</f>
        <v>0</v>
      </c>
      <c r="BG156" s="224">
        <f>IF(N156="zákl. přenesená",J156,0)</f>
        <v>0</v>
      </c>
      <c r="BH156" s="224">
        <f>IF(N156="sníž. přenesená",J156,0)</f>
        <v>0</v>
      </c>
      <c r="BI156" s="224">
        <f>IF(N156="nulová",J156,0)</f>
        <v>0</v>
      </c>
      <c r="BJ156" s="17" t="s">
        <v>84</v>
      </c>
      <c r="BK156" s="224">
        <f>ROUND(I156*H156,2)</f>
        <v>0</v>
      </c>
      <c r="BL156" s="17" t="s">
        <v>145</v>
      </c>
      <c r="BM156" s="223" t="s">
        <v>403</v>
      </c>
    </row>
    <row r="157" s="2" customFormat="1">
      <c r="A157" s="38"/>
      <c r="B157" s="39"/>
      <c r="C157" s="40"/>
      <c r="D157" s="225" t="s">
        <v>147</v>
      </c>
      <c r="E157" s="40"/>
      <c r="F157" s="226" t="s">
        <v>404</v>
      </c>
      <c r="G157" s="40"/>
      <c r="H157" s="40"/>
      <c r="I157" s="227"/>
      <c r="J157" s="40"/>
      <c r="K157" s="40"/>
      <c r="L157" s="44"/>
      <c r="M157" s="228"/>
      <c r="N157" s="229"/>
      <c r="O157" s="84"/>
      <c r="P157" s="84"/>
      <c r="Q157" s="84"/>
      <c r="R157" s="84"/>
      <c r="S157" s="84"/>
      <c r="T157" s="85"/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T157" s="17" t="s">
        <v>147</v>
      </c>
      <c r="AU157" s="17" t="s">
        <v>86</v>
      </c>
    </row>
    <row r="158" s="14" customFormat="1">
      <c r="A158" s="14"/>
      <c r="B158" s="241"/>
      <c r="C158" s="242"/>
      <c r="D158" s="232" t="s">
        <v>149</v>
      </c>
      <c r="E158" s="243" t="s">
        <v>19</v>
      </c>
      <c r="F158" s="244" t="s">
        <v>405</v>
      </c>
      <c r="G158" s="242"/>
      <c r="H158" s="245">
        <v>6</v>
      </c>
      <c r="I158" s="246"/>
      <c r="J158" s="242"/>
      <c r="K158" s="242"/>
      <c r="L158" s="247"/>
      <c r="M158" s="248"/>
      <c r="N158" s="249"/>
      <c r="O158" s="249"/>
      <c r="P158" s="249"/>
      <c r="Q158" s="249"/>
      <c r="R158" s="249"/>
      <c r="S158" s="249"/>
      <c r="T158" s="250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T158" s="251" t="s">
        <v>149</v>
      </c>
      <c r="AU158" s="251" t="s">
        <v>86</v>
      </c>
      <c r="AV158" s="14" t="s">
        <v>86</v>
      </c>
      <c r="AW158" s="14" t="s">
        <v>37</v>
      </c>
      <c r="AX158" s="14" t="s">
        <v>84</v>
      </c>
      <c r="AY158" s="251" t="s">
        <v>138</v>
      </c>
    </row>
    <row r="159" s="2" customFormat="1" ht="37.8" customHeight="1">
      <c r="A159" s="38"/>
      <c r="B159" s="39"/>
      <c r="C159" s="212" t="s">
        <v>240</v>
      </c>
      <c r="D159" s="212" t="s">
        <v>140</v>
      </c>
      <c r="E159" s="213" t="s">
        <v>406</v>
      </c>
      <c r="F159" s="214" t="s">
        <v>407</v>
      </c>
      <c r="G159" s="215" t="s">
        <v>258</v>
      </c>
      <c r="H159" s="216">
        <v>4.7999999999999998</v>
      </c>
      <c r="I159" s="217"/>
      <c r="J159" s="218">
        <f>ROUND(I159*H159,2)</f>
        <v>0</v>
      </c>
      <c r="K159" s="214" t="s">
        <v>144</v>
      </c>
      <c r="L159" s="44"/>
      <c r="M159" s="219" t="s">
        <v>19</v>
      </c>
      <c r="N159" s="220" t="s">
        <v>47</v>
      </c>
      <c r="O159" s="84"/>
      <c r="P159" s="221">
        <f>O159*H159</f>
        <v>0</v>
      </c>
      <c r="Q159" s="221">
        <v>0.39895000000000003</v>
      </c>
      <c r="R159" s="221">
        <f>Q159*H159</f>
        <v>1.91496</v>
      </c>
      <c r="S159" s="221">
        <v>0</v>
      </c>
      <c r="T159" s="222">
        <f>S159*H159</f>
        <v>0</v>
      </c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R159" s="223" t="s">
        <v>145</v>
      </c>
      <c r="AT159" s="223" t="s">
        <v>140</v>
      </c>
      <c r="AU159" s="223" t="s">
        <v>86</v>
      </c>
      <c r="AY159" s="17" t="s">
        <v>138</v>
      </c>
      <c r="BE159" s="224">
        <f>IF(N159="základní",J159,0)</f>
        <v>0</v>
      </c>
      <c r="BF159" s="224">
        <f>IF(N159="snížená",J159,0)</f>
        <v>0</v>
      </c>
      <c r="BG159" s="224">
        <f>IF(N159="zákl. přenesená",J159,0)</f>
        <v>0</v>
      </c>
      <c r="BH159" s="224">
        <f>IF(N159="sníž. přenesená",J159,0)</f>
        <v>0</v>
      </c>
      <c r="BI159" s="224">
        <f>IF(N159="nulová",J159,0)</f>
        <v>0</v>
      </c>
      <c r="BJ159" s="17" t="s">
        <v>84</v>
      </c>
      <c r="BK159" s="224">
        <f>ROUND(I159*H159,2)</f>
        <v>0</v>
      </c>
      <c r="BL159" s="17" t="s">
        <v>145</v>
      </c>
      <c r="BM159" s="223" t="s">
        <v>408</v>
      </c>
    </row>
    <row r="160" s="2" customFormat="1">
      <c r="A160" s="38"/>
      <c r="B160" s="39"/>
      <c r="C160" s="40"/>
      <c r="D160" s="225" t="s">
        <v>147</v>
      </c>
      <c r="E160" s="40"/>
      <c r="F160" s="226" t="s">
        <v>409</v>
      </c>
      <c r="G160" s="40"/>
      <c r="H160" s="40"/>
      <c r="I160" s="227"/>
      <c r="J160" s="40"/>
      <c r="K160" s="40"/>
      <c r="L160" s="44"/>
      <c r="M160" s="228"/>
      <c r="N160" s="229"/>
      <c r="O160" s="84"/>
      <c r="P160" s="84"/>
      <c r="Q160" s="84"/>
      <c r="R160" s="84"/>
      <c r="S160" s="84"/>
      <c r="T160" s="85"/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T160" s="17" t="s">
        <v>147</v>
      </c>
      <c r="AU160" s="17" t="s">
        <v>86</v>
      </c>
    </row>
    <row r="161" s="14" customFormat="1">
      <c r="A161" s="14"/>
      <c r="B161" s="241"/>
      <c r="C161" s="242"/>
      <c r="D161" s="232" t="s">
        <v>149</v>
      </c>
      <c r="E161" s="243" t="s">
        <v>19</v>
      </c>
      <c r="F161" s="244" t="s">
        <v>410</v>
      </c>
      <c r="G161" s="242"/>
      <c r="H161" s="245">
        <v>4.7999999999999998</v>
      </c>
      <c r="I161" s="246"/>
      <c r="J161" s="242"/>
      <c r="K161" s="242"/>
      <c r="L161" s="247"/>
      <c r="M161" s="248"/>
      <c r="N161" s="249"/>
      <c r="O161" s="249"/>
      <c r="P161" s="249"/>
      <c r="Q161" s="249"/>
      <c r="R161" s="249"/>
      <c r="S161" s="249"/>
      <c r="T161" s="250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T161" s="251" t="s">
        <v>149</v>
      </c>
      <c r="AU161" s="251" t="s">
        <v>86</v>
      </c>
      <c r="AV161" s="14" t="s">
        <v>86</v>
      </c>
      <c r="AW161" s="14" t="s">
        <v>37</v>
      </c>
      <c r="AX161" s="14" t="s">
        <v>84</v>
      </c>
      <c r="AY161" s="251" t="s">
        <v>138</v>
      </c>
    </row>
    <row r="162" s="12" customFormat="1" ht="22.8" customHeight="1">
      <c r="A162" s="12"/>
      <c r="B162" s="196"/>
      <c r="C162" s="197"/>
      <c r="D162" s="198" t="s">
        <v>75</v>
      </c>
      <c r="E162" s="210" t="s">
        <v>171</v>
      </c>
      <c r="F162" s="210" t="s">
        <v>411</v>
      </c>
      <c r="G162" s="197"/>
      <c r="H162" s="197"/>
      <c r="I162" s="200"/>
      <c r="J162" s="211">
        <f>BK162</f>
        <v>0</v>
      </c>
      <c r="K162" s="197"/>
      <c r="L162" s="202"/>
      <c r="M162" s="203"/>
      <c r="N162" s="204"/>
      <c r="O162" s="204"/>
      <c r="P162" s="205">
        <f>SUM(P163:P170)</f>
        <v>0</v>
      </c>
      <c r="Q162" s="204"/>
      <c r="R162" s="205">
        <f>SUM(R163:R170)</f>
        <v>2.916147</v>
      </c>
      <c r="S162" s="204"/>
      <c r="T162" s="206">
        <f>SUM(T163:T170)</f>
        <v>0</v>
      </c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  <c r="AR162" s="207" t="s">
        <v>84</v>
      </c>
      <c r="AT162" s="208" t="s">
        <v>75</v>
      </c>
      <c r="AU162" s="208" t="s">
        <v>84</v>
      </c>
      <c r="AY162" s="207" t="s">
        <v>138</v>
      </c>
      <c r="BK162" s="209">
        <f>SUM(BK163:BK170)</f>
        <v>0</v>
      </c>
    </row>
    <row r="163" s="2" customFormat="1" ht="33" customHeight="1">
      <c r="A163" s="38"/>
      <c r="B163" s="39"/>
      <c r="C163" s="212" t="s">
        <v>246</v>
      </c>
      <c r="D163" s="212" t="s">
        <v>140</v>
      </c>
      <c r="E163" s="213" t="s">
        <v>412</v>
      </c>
      <c r="F163" s="214" t="s">
        <v>413</v>
      </c>
      <c r="G163" s="215" t="s">
        <v>143</v>
      </c>
      <c r="H163" s="216">
        <v>12.949999999999999</v>
      </c>
      <c r="I163" s="217"/>
      <c r="J163" s="218">
        <f>ROUND(I163*H163,2)</f>
        <v>0</v>
      </c>
      <c r="K163" s="214" t="s">
        <v>144</v>
      </c>
      <c r="L163" s="44"/>
      <c r="M163" s="219" t="s">
        <v>19</v>
      </c>
      <c r="N163" s="220" t="s">
        <v>47</v>
      </c>
      <c r="O163" s="84"/>
      <c r="P163" s="221">
        <f>O163*H163</f>
        <v>0</v>
      </c>
      <c r="Q163" s="221">
        <v>0</v>
      </c>
      <c r="R163" s="221">
        <f>Q163*H163</f>
        <v>0</v>
      </c>
      <c r="S163" s="221">
        <v>0</v>
      </c>
      <c r="T163" s="222">
        <f>S163*H163</f>
        <v>0</v>
      </c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R163" s="223" t="s">
        <v>145</v>
      </c>
      <c r="AT163" s="223" t="s">
        <v>140</v>
      </c>
      <c r="AU163" s="223" t="s">
        <v>86</v>
      </c>
      <c r="AY163" s="17" t="s">
        <v>138</v>
      </c>
      <c r="BE163" s="224">
        <f>IF(N163="základní",J163,0)</f>
        <v>0</v>
      </c>
      <c r="BF163" s="224">
        <f>IF(N163="snížená",J163,0)</f>
        <v>0</v>
      </c>
      <c r="BG163" s="224">
        <f>IF(N163="zákl. přenesená",J163,0)</f>
        <v>0</v>
      </c>
      <c r="BH163" s="224">
        <f>IF(N163="sníž. přenesená",J163,0)</f>
        <v>0</v>
      </c>
      <c r="BI163" s="224">
        <f>IF(N163="nulová",J163,0)</f>
        <v>0</v>
      </c>
      <c r="BJ163" s="17" t="s">
        <v>84</v>
      </c>
      <c r="BK163" s="224">
        <f>ROUND(I163*H163,2)</f>
        <v>0</v>
      </c>
      <c r="BL163" s="17" t="s">
        <v>145</v>
      </c>
      <c r="BM163" s="223" t="s">
        <v>414</v>
      </c>
    </row>
    <row r="164" s="2" customFormat="1">
      <c r="A164" s="38"/>
      <c r="B164" s="39"/>
      <c r="C164" s="40"/>
      <c r="D164" s="225" t="s">
        <v>147</v>
      </c>
      <c r="E164" s="40"/>
      <c r="F164" s="226" t="s">
        <v>415</v>
      </c>
      <c r="G164" s="40"/>
      <c r="H164" s="40"/>
      <c r="I164" s="227"/>
      <c r="J164" s="40"/>
      <c r="K164" s="40"/>
      <c r="L164" s="44"/>
      <c r="M164" s="228"/>
      <c r="N164" s="229"/>
      <c r="O164" s="84"/>
      <c r="P164" s="84"/>
      <c r="Q164" s="84"/>
      <c r="R164" s="84"/>
      <c r="S164" s="84"/>
      <c r="T164" s="85"/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T164" s="17" t="s">
        <v>147</v>
      </c>
      <c r="AU164" s="17" t="s">
        <v>86</v>
      </c>
    </row>
    <row r="165" s="2" customFormat="1" ht="78" customHeight="1">
      <c r="A165" s="38"/>
      <c r="B165" s="39"/>
      <c r="C165" s="212" t="s">
        <v>255</v>
      </c>
      <c r="D165" s="212" t="s">
        <v>140</v>
      </c>
      <c r="E165" s="213" t="s">
        <v>416</v>
      </c>
      <c r="F165" s="214" t="s">
        <v>417</v>
      </c>
      <c r="G165" s="215" t="s">
        <v>143</v>
      </c>
      <c r="H165" s="216">
        <v>12.949999999999999</v>
      </c>
      <c r="I165" s="217"/>
      <c r="J165" s="218">
        <f>ROUND(I165*H165,2)</f>
        <v>0</v>
      </c>
      <c r="K165" s="214" t="s">
        <v>144</v>
      </c>
      <c r="L165" s="44"/>
      <c r="M165" s="219" t="s">
        <v>19</v>
      </c>
      <c r="N165" s="220" t="s">
        <v>47</v>
      </c>
      <c r="O165" s="84"/>
      <c r="P165" s="221">
        <f>O165*H165</f>
        <v>0</v>
      </c>
      <c r="Q165" s="221">
        <v>0.089219999999999994</v>
      </c>
      <c r="R165" s="221">
        <f>Q165*H165</f>
        <v>1.1553989999999998</v>
      </c>
      <c r="S165" s="221">
        <v>0</v>
      </c>
      <c r="T165" s="222">
        <f>S165*H165</f>
        <v>0</v>
      </c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R165" s="223" t="s">
        <v>145</v>
      </c>
      <c r="AT165" s="223" t="s">
        <v>140</v>
      </c>
      <c r="AU165" s="223" t="s">
        <v>86</v>
      </c>
      <c r="AY165" s="17" t="s">
        <v>138</v>
      </c>
      <c r="BE165" s="224">
        <f>IF(N165="základní",J165,0)</f>
        <v>0</v>
      </c>
      <c r="BF165" s="224">
        <f>IF(N165="snížená",J165,0)</f>
        <v>0</v>
      </c>
      <c r="BG165" s="224">
        <f>IF(N165="zákl. přenesená",J165,0)</f>
        <v>0</v>
      </c>
      <c r="BH165" s="224">
        <f>IF(N165="sníž. přenesená",J165,0)</f>
        <v>0</v>
      </c>
      <c r="BI165" s="224">
        <f>IF(N165="nulová",J165,0)</f>
        <v>0</v>
      </c>
      <c r="BJ165" s="17" t="s">
        <v>84</v>
      </c>
      <c r="BK165" s="224">
        <f>ROUND(I165*H165,2)</f>
        <v>0</v>
      </c>
      <c r="BL165" s="17" t="s">
        <v>145</v>
      </c>
      <c r="BM165" s="223" t="s">
        <v>418</v>
      </c>
    </row>
    <row r="166" s="2" customFormat="1">
      <c r="A166" s="38"/>
      <c r="B166" s="39"/>
      <c r="C166" s="40"/>
      <c r="D166" s="225" t="s">
        <v>147</v>
      </c>
      <c r="E166" s="40"/>
      <c r="F166" s="226" t="s">
        <v>419</v>
      </c>
      <c r="G166" s="40"/>
      <c r="H166" s="40"/>
      <c r="I166" s="227"/>
      <c r="J166" s="40"/>
      <c r="K166" s="40"/>
      <c r="L166" s="44"/>
      <c r="M166" s="228"/>
      <c r="N166" s="229"/>
      <c r="O166" s="84"/>
      <c r="P166" s="84"/>
      <c r="Q166" s="84"/>
      <c r="R166" s="84"/>
      <c r="S166" s="84"/>
      <c r="T166" s="85"/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T166" s="17" t="s">
        <v>147</v>
      </c>
      <c r="AU166" s="17" t="s">
        <v>86</v>
      </c>
    </row>
    <row r="167" s="13" customFormat="1">
      <c r="A167" s="13"/>
      <c r="B167" s="230"/>
      <c r="C167" s="231"/>
      <c r="D167" s="232" t="s">
        <v>149</v>
      </c>
      <c r="E167" s="233" t="s">
        <v>19</v>
      </c>
      <c r="F167" s="234" t="s">
        <v>365</v>
      </c>
      <c r="G167" s="231"/>
      <c r="H167" s="233" t="s">
        <v>19</v>
      </c>
      <c r="I167" s="235"/>
      <c r="J167" s="231"/>
      <c r="K167" s="231"/>
      <c r="L167" s="236"/>
      <c r="M167" s="237"/>
      <c r="N167" s="238"/>
      <c r="O167" s="238"/>
      <c r="P167" s="238"/>
      <c r="Q167" s="238"/>
      <c r="R167" s="238"/>
      <c r="S167" s="238"/>
      <c r="T167" s="239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40" t="s">
        <v>149</v>
      </c>
      <c r="AU167" s="240" t="s">
        <v>86</v>
      </c>
      <c r="AV167" s="13" t="s">
        <v>84</v>
      </c>
      <c r="AW167" s="13" t="s">
        <v>37</v>
      </c>
      <c r="AX167" s="13" t="s">
        <v>76</v>
      </c>
      <c r="AY167" s="240" t="s">
        <v>138</v>
      </c>
    </row>
    <row r="168" s="14" customFormat="1">
      <c r="A168" s="14"/>
      <c r="B168" s="241"/>
      <c r="C168" s="242"/>
      <c r="D168" s="232" t="s">
        <v>149</v>
      </c>
      <c r="E168" s="243" t="s">
        <v>19</v>
      </c>
      <c r="F168" s="244" t="s">
        <v>420</v>
      </c>
      <c r="G168" s="242"/>
      <c r="H168" s="245">
        <v>12.949999999999999</v>
      </c>
      <c r="I168" s="246"/>
      <c r="J168" s="242"/>
      <c r="K168" s="242"/>
      <c r="L168" s="247"/>
      <c r="M168" s="248"/>
      <c r="N168" s="249"/>
      <c r="O168" s="249"/>
      <c r="P168" s="249"/>
      <c r="Q168" s="249"/>
      <c r="R168" s="249"/>
      <c r="S168" s="249"/>
      <c r="T168" s="250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T168" s="251" t="s">
        <v>149</v>
      </c>
      <c r="AU168" s="251" t="s">
        <v>86</v>
      </c>
      <c r="AV168" s="14" t="s">
        <v>86</v>
      </c>
      <c r="AW168" s="14" t="s">
        <v>37</v>
      </c>
      <c r="AX168" s="14" t="s">
        <v>84</v>
      </c>
      <c r="AY168" s="251" t="s">
        <v>138</v>
      </c>
    </row>
    <row r="169" s="2" customFormat="1" ht="24.15" customHeight="1">
      <c r="A169" s="38"/>
      <c r="B169" s="39"/>
      <c r="C169" s="266" t="s">
        <v>263</v>
      </c>
      <c r="D169" s="266" t="s">
        <v>367</v>
      </c>
      <c r="E169" s="267" t="s">
        <v>421</v>
      </c>
      <c r="F169" s="268" t="s">
        <v>422</v>
      </c>
      <c r="G169" s="269" t="s">
        <v>143</v>
      </c>
      <c r="H169" s="270">
        <v>13.339</v>
      </c>
      <c r="I169" s="271"/>
      <c r="J169" s="272">
        <f>ROUND(I169*H169,2)</f>
        <v>0</v>
      </c>
      <c r="K169" s="268" t="s">
        <v>144</v>
      </c>
      <c r="L169" s="273"/>
      <c r="M169" s="274" t="s">
        <v>19</v>
      </c>
      <c r="N169" s="275" t="s">
        <v>47</v>
      </c>
      <c r="O169" s="84"/>
      <c r="P169" s="221">
        <f>O169*H169</f>
        <v>0</v>
      </c>
      <c r="Q169" s="221">
        <v>0.13200000000000001</v>
      </c>
      <c r="R169" s="221">
        <f>Q169*H169</f>
        <v>1.7607480000000002</v>
      </c>
      <c r="S169" s="221">
        <v>0</v>
      </c>
      <c r="T169" s="222">
        <f>S169*H169</f>
        <v>0</v>
      </c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R169" s="223" t="s">
        <v>191</v>
      </c>
      <c r="AT169" s="223" t="s">
        <v>367</v>
      </c>
      <c r="AU169" s="223" t="s">
        <v>86</v>
      </c>
      <c r="AY169" s="17" t="s">
        <v>138</v>
      </c>
      <c r="BE169" s="224">
        <f>IF(N169="základní",J169,0)</f>
        <v>0</v>
      </c>
      <c r="BF169" s="224">
        <f>IF(N169="snížená",J169,0)</f>
        <v>0</v>
      </c>
      <c r="BG169" s="224">
        <f>IF(N169="zákl. přenesená",J169,0)</f>
        <v>0</v>
      </c>
      <c r="BH169" s="224">
        <f>IF(N169="sníž. přenesená",J169,0)</f>
        <v>0</v>
      </c>
      <c r="BI169" s="224">
        <f>IF(N169="nulová",J169,0)</f>
        <v>0</v>
      </c>
      <c r="BJ169" s="17" t="s">
        <v>84</v>
      </c>
      <c r="BK169" s="224">
        <f>ROUND(I169*H169,2)</f>
        <v>0</v>
      </c>
      <c r="BL169" s="17" t="s">
        <v>145</v>
      </c>
      <c r="BM169" s="223" t="s">
        <v>423</v>
      </c>
    </row>
    <row r="170" s="14" customFormat="1">
      <c r="A170" s="14"/>
      <c r="B170" s="241"/>
      <c r="C170" s="242"/>
      <c r="D170" s="232" t="s">
        <v>149</v>
      </c>
      <c r="E170" s="242"/>
      <c r="F170" s="244" t="s">
        <v>424</v>
      </c>
      <c r="G170" s="242"/>
      <c r="H170" s="245">
        <v>13.339</v>
      </c>
      <c r="I170" s="246"/>
      <c r="J170" s="242"/>
      <c r="K170" s="242"/>
      <c r="L170" s="247"/>
      <c r="M170" s="248"/>
      <c r="N170" s="249"/>
      <c r="O170" s="249"/>
      <c r="P170" s="249"/>
      <c r="Q170" s="249"/>
      <c r="R170" s="249"/>
      <c r="S170" s="249"/>
      <c r="T170" s="250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T170" s="251" t="s">
        <v>149</v>
      </c>
      <c r="AU170" s="251" t="s">
        <v>86</v>
      </c>
      <c r="AV170" s="14" t="s">
        <v>86</v>
      </c>
      <c r="AW170" s="14" t="s">
        <v>4</v>
      </c>
      <c r="AX170" s="14" t="s">
        <v>84</v>
      </c>
      <c r="AY170" s="251" t="s">
        <v>138</v>
      </c>
    </row>
    <row r="171" s="12" customFormat="1" ht="22.8" customHeight="1">
      <c r="A171" s="12"/>
      <c r="B171" s="196"/>
      <c r="C171" s="197"/>
      <c r="D171" s="198" t="s">
        <v>75</v>
      </c>
      <c r="E171" s="210" t="s">
        <v>178</v>
      </c>
      <c r="F171" s="210" t="s">
        <v>425</v>
      </c>
      <c r="G171" s="197"/>
      <c r="H171" s="197"/>
      <c r="I171" s="200"/>
      <c r="J171" s="211">
        <f>BK171</f>
        <v>0</v>
      </c>
      <c r="K171" s="197"/>
      <c r="L171" s="202"/>
      <c r="M171" s="203"/>
      <c r="N171" s="204"/>
      <c r="O171" s="204"/>
      <c r="P171" s="205">
        <f>SUM(P172:P233)</f>
        <v>0</v>
      </c>
      <c r="Q171" s="204"/>
      <c r="R171" s="205">
        <f>SUM(R172:R233)</f>
        <v>19.27292164</v>
      </c>
      <c r="S171" s="204"/>
      <c r="T171" s="206">
        <f>SUM(T172:T233)</f>
        <v>0</v>
      </c>
      <c r="U171" s="12"/>
      <c r="V171" s="12"/>
      <c r="W171" s="12"/>
      <c r="X171" s="12"/>
      <c r="Y171" s="12"/>
      <c r="Z171" s="12"/>
      <c r="AA171" s="12"/>
      <c r="AB171" s="12"/>
      <c r="AC171" s="12"/>
      <c r="AD171" s="12"/>
      <c r="AE171" s="12"/>
      <c r="AR171" s="207" t="s">
        <v>84</v>
      </c>
      <c r="AT171" s="208" t="s">
        <v>75</v>
      </c>
      <c r="AU171" s="208" t="s">
        <v>84</v>
      </c>
      <c r="AY171" s="207" t="s">
        <v>138</v>
      </c>
      <c r="BK171" s="209">
        <f>SUM(BK172:BK233)</f>
        <v>0</v>
      </c>
    </row>
    <row r="172" s="2" customFormat="1" ht="24.15" customHeight="1">
      <c r="A172" s="38"/>
      <c r="B172" s="39"/>
      <c r="C172" s="212" t="s">
        <v>283</v>
      </c>
      <c r="D172" s="212" t="s">
        <v>140</v>
      </c>
      <c r="E172" s="213" t="s">
        <v>426</v>
      </c>
      <c r="F172" s="214" t="s">
        <v>427</v>
      </c>
      <c r="G172" s="215" t="s">
        <v>143</v>
      </c>
      <c r="H172" s="216">
        <v>109.925</v>
      </c>
      <c r="I172" s="217"/>
      <c r="J172" s="218">
        <f>ROUND(I172*H172,2)</f>
        <v>0</v>
      </c>
      <c r="K172" s="214" t="s">
        <v>144</v>
      </c>
      <c r="L172" s="44"/>
      <c r="M172" s="219" t="s">
        <v>19</v>
      </c>
      <c r="N172" s="220" t="s">
        <v>47</v>
      </c>
      <c r="O172" s="84"/>
      <c r="P172" s="221">
        <f>O172*H172</f>
        <v>0</v>
      </c>
      <c r="Q172" s="221">
        <v>0.00025999999999999998</v>
      </c>
      <c r="R172" s="221">
        <f>Q172*H172</f>
        <v>0.028580499999999998</v>
      </c>
      <c r="S172" s="221">
        <v>0</v>
      </c>
      <c r="T172" s="222">
        <f>S172*H172</f>
        <v>0</v>
      </c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R172" s="223" t="s">
        <v>145</v>
      </c>
      <c r="AT172" s="223" t="s">
        <v>140</v>
      </c>
      <c r="AU172" s="223" t="s">
        <v>86</v>
      </c>
      <c r="AY172" s="17" t="s">
        <v>138</v>
      </c>
      <c r="BE172" s="224">
        <f>IF(N172="základní",J172,0)</f>
        <v>0</v>
      </c>
      <c r="BF172" s="224">
        <f>IF(N172="snížená",J172,0)</f>
        <v>0</v>
      </c>
      <c r="BG172" s="224">
        <f>IF(N172="zákl. přenesená",J172,0)</f>
        <v>0</v>
      </c>
      <c r="BH172" s="224">
        <f>IF(N172="sníž. přenesená",J172,0)</f>
        <v>0</v>
      </c>
      <c r="BI172" s="224">
        <f>IF(N172="nulová",J172,0)</f>
        <v>0</v>
      </c>
      <c r="BJ172" s="17" t="s">
        <v>84</v>
      </c>
      <c r="BK172" s="224">
        <f>ROUND(I172*H172,2)</f>
        <v>0</v>
      </c>
      <c r="BL172" s="17" t="s">
        <v>145</v>
      </c>
      <c r="BM172" s="223" t="s">
        <v>428</v>
      </c>
    </row>
    <row r="173" s="2" customFormat="1">
      <c r="A173" s="38"/>
      <c r="B173" s="39"/>
      <c r="C173" s="40"/>
      <c r="D173" s="225" t="s">
        <v>147</v>
      </c>
      <c r="E173" s="40"/>
      <c r="F173" s="226" t="s">
        <v>429</v>
      </c>
      <c r="G173" s="40"/>
      <c r="H173" s="40"/>
      <c r="I173" s="227"/>
      <c r="J173" s="40"/>
      <c r="K173" s="40"/>
      <c r="L173" s="44"/>
      <c r="M173" s="228"/>
      <c r="N173" s="229"/>
      <c r="O173" s="84"/>
      <c r="P173" s="84"/>
      <c r="Q173" s="84"/>
      <c r="R173" s="84"/>
      <c r="S173" s="84"/>
      <c r="T173" s="85"/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T173" s="17" t="s">
        <v>147</v>
      </c>
      <c r="AU173" s="17" t="s">
        <v>86</v>
      </c>
    </row>
    <row r="174" s="2" customFormat="1" ht="49.05" customHeight="1">
      <c r="A174" s="38"/>
      <c r="B174" s="39"/>
      <c r="C174" s="212" t="s">
        <v>7</v>
      </c>
      <c r="D174" s="212" t="s">
        <v>140</v>
      </c>
      <c r="E174" s="213" t="s">
        <v>430</v>
      </c>
      <c r="F174" s="214" t="s">
        <v>431</v>
      </c>
      <c r="G174" s="215" t="s">
        <v>143</v>
      </c>
      <c r="H174" s="216">
        <v>109.925</v>
      </c>
      <c r="I174" s="217"/>
      <c r="J174" s="218">
        <f>ROUND(I174*H174,2)</f>
        <v>0</v>
      </c>
      <c r="K174" s="214" t="s">
        <v>144</v>
      </c>
      <c r="L174" s="44"/>
      <c r="M174" s="219" t="s">
        <v>19</v>
      </c>
      <c r="N174" s="220" t="s">
        <v>47</v>
      </c>
      <c r="O174" s="84"/>
      <c r="P174" s="221">
        <f>O174*H174</f>
        <v>0</v>
      </c>
      <c r="Q174" s="221">
        <v>0.033799999999999997</v>
      </c>
      <c r="R174" s="221">
        <f>Q174*H174</f>
        <v>3.7154649999999996</v>
      </c>
      <c r="S174" s="221">
        <v>0</v>
      </c>
      <c r="T174" s="222">
        <f>S174*H174</f>
        <v>0</v>
      </c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R174" s="223" t="s">
        <v>145</v>
      </c>
      <c r="AT174" s="223" t="s">
        <v>140</v>
      </c>
      <c r="AU174" s="223" t="s">
        <v>86</v>
      </c>
      <c r="AY174" s="17" t="s">
        <v>138</v>
      </c>
      <c r="BE174" s="224">
        <f>IF(N174="základní",J174,0)</f>
        <v>0</v>
      </c>
      <c r="BF174" s="224">
        <f>IF(N174="snížená",J174,0)</f>
        <v>0</v>
      </c>
      <c r="BG174" s="224">
        <f>IF(N174="zákl. přenesená",J174,0)</f>
        <v>0</v>
      </c>
      <c r="BH174" s="224">
        <f>IF(N174="sníž. přenesená",J174,0)</f>
        <v>0</v>
      </c>
      <c r="BI174" s="224">
        <f>IF(N174="nulová",J174,0)</f>
        <v>0</v>
      </c>
      <c r="BJ174" s="17" t="s">
        <v>84</v>
      </c>
      <c r="BK174" s="224">
        <f>ROUND(I174*H174,2)</f>
        <v>0</v>
      </c>
      <c r="BL174" s="17" t="s">
        <v>145</v>
      </c>
      <c r="BM174" s="223" t="s">
        <v>432</v>
      </c>
    </row>
    <row r="175" s="2" customFormat="1">
      <c r="A175" s="38"/>
      <c r="B175" s="39"/>
      <c r="C175" s="40"/>
      <c r="D175" s="225" t="s">
        <v>147</v>
      </c>
      <c r="E175" s="40"/>
      <c r="F175" s="226" t="s">
        <v>433</v>
      </c>
      <c r="G175" s="40"/>
      <c r="H175" s="40"/>
      <c r="I175" s="227"/>
      <c r="J175" s="40"/>
      <c r="K175" s="40"/>
      <c r="L175" s="44"/>
      <c r="M175" s="228"/>
      <c r="N175" s="229"/>
      <c r="O175" s="84"/>
      <c r="P175" s="84"/>
      <c r="Q175" s="84"/>
      <c r="R175" s="84"/>
      <c r="S175" s="84"/>
      <c r="T175" s="85"/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T175" s="17" t="s">
        <v>147</v>
      </c>
      <c r="AU175" s="17" t="s">
        <v>86</v>
      </c>
    </row>
    <row r="176" s="13" customFormat="1">
      <c r="A176" s="13"/>
      <c r="B176" s="230"/>
      <c r="C176" s="231"/>
      <c r="D176" s="232" t="s">
        <v>149</v>
      </c>
      <c r="E176" s="233" t="s">
        <v>19</v>
      </c>
      <c r="F176" s="234" t="s">
        <v>272</v>
      </c>
      <c r="G176" s="231"/>
      <c r="H176" s="233" t="s">
        <v>19</v>
      </c>
      <c r="I176" s="235"/>
      <c r="J176" s="231"/>
      <c r="K176" s="231"/>
      <c r="L176" s="236"/>
      <c r="M176" s="237"/>
      <c r="N176" s="238"/>
      <c r="O176" s="238"/>
      <c r="P176" s="238"/>
      <c r="Q176" s="238"/>
      <c r="R176" s="238"/>
      <c r="S176" s="238"/>
      <c r="T176" s="239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240" t="s">
        <v>149</v>
      </c>
      <c r="AU176" s="240" t="s">
        <v>86</v>
      </c>
      <c r="AV176" s="13" t="s">
        <v>84</v>
      </c>
      <c r="AW176" s="13" t="s">
        <v>37</v>
      </c>
      <c r="AX176" s="13" t="s">
        <v>76</v>
      </c>
      <c r="AY176" s="240" t="s">
        <v>138</v>
      </c>
    </row>
    <row r="177" s="14" customFormat="1">
      <c r="A177" s="14"/>
      <c r="B177" s="241"/>
      <c r="C177" s="242"/>
      <c r="D177" s="232" t="s">
        <v>149</v>
      </c>
      <c r="E177" s="243" t="s">
        <v>19</v>
      </c>
      <c r="F177" s="244" t="s">
        <v>434</v>
      </c>
      <c r="G177" s="242"/>
      <c r="H177" s="245">
        <v>14.26</v>
      </c>
      <c r="I177" s="246"/>
      <c r="J177" s="242"/>
      <c r="K177" s="242"/>
      <c r="L177" s="247"/>
      <c r="M177" s="248"/>
      <c r="N177" s="249"/>
      <c r="O177" s="249"/>
      <c r="P177" s="249"/>
      <c r="Q177" s="249"/>
      <c r="R177" s="249"/>
      <c r="S177" s="249"/>
      <c r="T177" s="250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T177" s="251" t="s">
        <v>149</v>
      </c>
      <c r="AU177" s="251" t="s">
        <v>86</v>
      </c>
      <c r="AV177" s="14" t="s">
        <v>86</v>
      </c>
      <c r="AW177" s="14" t="s">
        <v>37</v>
      </c>
      <c r="AX177" s="14" t="s">
        <v>76</v>
      </c>
      <c r="AY177" s="251" t="s">
        <v>138</v>
      </c>
    </row>
    <row r="178" s="13" customFormat="1">
      <c r="A178" s="13"/>
      <c r="B178" s="230"/>
      <c r="C178" s="231"/>
      <c r="D178" s="232" t="s">
        <v>149</v>
      </c>
      <c r="E178" s="233" t="s">
        <v>19</v>
      </c>
      <c r="F178" s="234" t="s">
        <v>270</v>
      </c>
      <c r="G178" s="231"/>
      <c r="H178" s="233" t="s">
        <v>19</v>
      </c>
      <c r="I178" s="235"/>
      <c r="J178" s="231"/>
      <c r="K178" s="231"/>
      <c r="L178" s="236"/>
      <c r="M178" s="237"/>
      <c r="N178" s="238"/>
      <c r="O178" s="238"/>
      <c r="P178" s="238"/>
      <c r="Q178" s="238"/>
      <c r="R178" s="238"/>
      <c r="S178" s="238"/>
      <c r="T178" s="239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240" t="s">
        <v>149</v>
      </c>
      <c r="AU178" s="240" t="s">
        <v>86</v>
      </c>
      <c r="AV178" s="13" t="s">
        <v>84</v>
      </c>
      <c r="AW178" s="13" t="s">
        <v>37</v>
      </c>
      <c r="AX178" s="13" t="s">
        <v>76</v>
      </c>
      <c r="AY178" s="240" t="s">
        <v>138</v>
      </c>
    </row>
    <row r="179" s="14" customFormat="1">
      <c r="A179" s="14"/>
      <c r="B179" s="241"/>
      <c r="C179" s="242"/>
      <c r="D179" s="232" t="s">
        <v>149</v>
      </c>
      <c r="E179" s="243" t="s">
        <v>19</v>
      </c>
      <c r="F179" s="244" t="s">
        <v>435</v>
      </c>
      <c r="G179" s="242"/>
      <c r="H179" s="245">
        <v>9.2550000000000008</v>
      </c>
      <c r="I179" s="246"/>
      <c r="J179" s="242"/>
      <c r="K179" s="242"/>
      <c r="L179" s="247"/>
      <c r="M179" s="248"/>
      <c r="N179" s="249"/>
      <c r="O179" s="249"/>
      <c r="P179" s="249"/>
      <c r="Q179" s="249"/>
      <c r="R179" s="249"/>
      <c r="S179" s="249"/>
      <c r="T179" s="250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T179" s="251" t="s">
        <v>149</v>
      </c>
      <c r="AU179" s="251" t="s">
        <v>86</v>
      </c>
      <c r="AV179" s="14" t="s">
        <v>86</v>
      </c>
      <c r="AW179" s="14" t="s">
        <v>37</v>
      </c>
      <c r="AX179" s="14" t="s">
        <v>76</v>
      </c>
      <c r="AY179" s="251" t="s">
        <v>138</v>
      </c>
    </row>
    <row r="180" s="13" customFormat="1">
      <c r="A180" s="13"/>
      <c r="B180" s="230"/>
      <c r="C180" s="231"/>
      <c r="D180" s="232" t="s">
        <v>149</v>
      </c>
      <c r="E180" s="233" t="s">
        <v>19</v>
      </c>
      <c r="F180" s="234" t="s">
        <v>268</v>
      </c>
      <c r="G180" s="231"/>
      <c r="H180" s="233" t="s">
        <v>19</v>
      </c>
      <c r="I180" s="235"/>
      <c r="J180" s="231"/>
      <c r="K180" s="231"/>
      <c r="L180" s="236"/>
      <c r="M180" s="237"/>
      <c r="N180" s="238"/>
      <c r="O180" s="238"/>
      <c r="P180" s="238"/>
      <c r="Q180" s="238"/>
      <c r="R180" s="238"/>
      <c r="S180" s="238"/>
      <c r="T180" s="239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240" t="s">
        <v>149</v>
      </c>
      <c r="AU180" s="240" t="s">
        <v>86</v>
      </c>
      <c r="AV180" s="13" t="s">
        <v>84</v>
      </c>
      <c r="AW180" s="13" t="s">
        <v>37</v>
      </c>
      <c r="AX180" s="13" t="s">
        <v>76</v>
      </c>
      <c r="AY180" s="240" t="s">
        <v>138</v>
      </c>
    </row>
    <row r="181" s="14" customFormat="1">
      <c r="A181" s="14"/>
      <c r="B181" s="241"/>
      <c r="C181" s="242"/>
      <c r="D181" s="232" t="s">
        <v>149</v>
      </c>
      <c r="E181" s="243" t="s">
        <v>19</v>
      </c>
      <c r="F181" s="244" t="s">
        <v>436</v>
      </c>
      <c r="G181" s="242"/>
      <c r="H181" s="245">
        <v>21.829999999999998</v>
      </c>
      <c r="I181" s="246"/>
      <c r="J181" s="242"/>
      <c r="K181" s="242"/>
      <c r="L181" s="247"/>
      <c r="M181" s="248"/>
      <c r="N181" s="249"/>
      <c r="O181" s="249"/>
      <c r="P181" s="249"/>
      <c r="Q181" s="249"/>
      <c r="R181" s="249"/>
      <c r="S181" s="249"/>
      <c r="T181" s="250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T181" s="251" t="s">
        <v>149</v>
      </c>
      <c r="AU181" s="251" t="s">
        <v>86</v>
      </c>
      <c r="AV181" s="14" t="s">
        <v>86</v>
      </c>
      <c r="AW181" s="14" t="s">
        <v>37</v>
      </c>
      <c r="AX181" s="14" t="s">
        <v>76</v>
      </c>
      <c r="AY181" s="251" t="s">
        <v>138</v>
      </c>
    </row>
    <row r="182" s="13" customFormat="1">
      <c r="A182" s="13"/>
      <c r="B182" s="230"/>
      <c r="C182" s="231"/>
      <c r="D182" s="232" t="s">
        <v>149</v>
      </c>
      <c r="E182" s="233" t="s">
        <v>19</v>
      </c>
      <c r="F182" s="234" t="s">
        <v>437</v>
      </c>
      <c r="G182" s="231"/>
      <c r="H182" s="233" t="s">
        <v>19</v>
      </c>
      <c r="I182" s="235"/>
      <c r="J182" s="231"/>
      <c r="K182" s="231"/>
      <c r="L182" s="236"/>
      <c r="M182" s="237"/>
      <c r="N182" s="238"/>
      <c r="O182" s="238"/>
      <c r="P182" s="238"/>
      <c r="Q182" s="238"/>
      <c r="R182" s="238"/>
      <c r="S182" s="238"/>
      <c r="T182" s="239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240" t="s">
        <v>149</v>
      </c>
      <c r="AU182" s="240" t="s">
        <v>86</v>
      </c>
      <c r="AV182" s="13" t="s">
        <v>84</v>
      </c>
      <c r="AW182" s="13" t="s">
        <v>37</v>
      </c>
      <c r="AX182" s="13" t="s">
        <v>76</v>
      </c>
      <c r="AY182" s="240" t="s">
        <v>138</v>
      </c>
    </row>
    <row r="183" s="14" customFormat="1">
      <c r="A183" s="14"/>
      <c r="B183" s="241"/>
      <c r="C183" s="242"/>
      <c r="D183" s="232" t="s">
        <v>149</v>
      </c>
      <c r="E183" s="243" t="s">
        <v>19</v>
      </c>
      <c r="F183" s="244" t="s">
        <v>438</v>
      </c>
      <c r="G183" s="242"/>
      <c r="H183" s="245">
        <v>11.34</v>
      </c>
      <c r="I183" s="246"/>
      <c r="J183" s="242"/>
      <c r="K183" s="242"/>
      <c r="L183" s="247"/>
      <c r="M183" s="248"/>
      <c r="N183" s="249"/>
      <c r="O183" s="249"/>
      <c r="P183" s="249"/>
      <c r="Q183" s="249"/>
      <c r="R183" s="249"/>
      <c r="S183" s="249"/>
      <c r="T183" s="250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T183" s="251" t="s">
        <v>149</v>
      </c>
      <c r="AU183" s="251" t="s">
        <v>86</v>
      </c>
      <c r="AV183" s="14" t="s">
        <v>86</v>
      </c>
      <c r="AW183" s="14" t="s">
        <v>37</v>
      </c>
      <c r="AX183" s="14" t="s">
        <v>76</v>
      </c>
      <c r="AY183" s="251" t="s">
        <v>138</v>
      </c>
    </row>
    <row r="184" s="13" customFormat="1">
      <c r="A184" s="13"/>
      <c r="B184" s="230"/>
      <c r="C184" s="231"/>
      <c r="D184" s="232" t="s">
        <v>149</v>
      </c>
      <c r="E184" s="233" t="s">
        <v>19</v>
      </c>
      <c r="F184" s="234" t="s">
        <v>439</v>
      </c>
      <c r="G184" s="231"/>
      <c r="H184" s="233" t="s">
        <v>19</v>
      </c>
      <c r="I184" s="235"/>
      <c r="J184" s="231"/>
      <c r="K184" s="231"/>
      <c r="L184" s="236"/>
      <c r="M184" s="237"/>
      <c r="N184" s="238"/>
      <c r="O184" s="238"/>
      <c r="P184" s="238"/>
      <c r="Q184" s="238"/>
      <c r="R184" s="238"/>
      <c r="S184" s="238"/>
      <c r="T184" s="239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240" t="s">
        <v>149</v>
      </c>
      <c r="AU184" s="240" t="s">
        <v>86</v>
      </c>
      <c r="AV184" s="13" t="s">
        <v>84</v>
      </c>
      <c r="AW184" s="13" t="s">
        <v>37</v>
      </c>
      <c r="AX184" s="13" t="s">
        <v>76</v>
      </c>
      <c r="AY184" s="240" t="s">
        <v>138</v>
      </c>
    </row>
    <row r="185" s="14" customFormat="1">
      <c r="A185" s="14"/>
      <c r="B185" s="241"/>
      <c r="C185" s="242"/>
      <c r="D185" s="232" t="s">
        <v>149</v>
      </c>
      <c r="E185" s="243" t="s">
        <v>19</v>
      </c>
      <c r="F185" s="244" t="s">
        <v>440</v>
      </c>
      <c r="G185" s="242"/>
      <c r="H185" s="245">
        <v>11.949999999999999</v>
      </c>
      <c r="I185" s="246"/>
      <c r="J185" s="242"/>
      <c r="K185" s="242"/>
      <c r="L185" s="247"/>
      <c r="M185" s="248"/>
      <c r="N185" s="249"/>
      <c r="O185" s="249"/>
      <c r="P185" s="249"/>
      <c r="Q185" s="249"/>
      <c r="R185" s="249"/>
      <c r="S185" s="249"/>
      <c r="T185" s="250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T185" s="251" t="s">
        <v>149</v>
      </c>
      <c r="AU185" s="251" t="s">
        <v>86</v>
      </c>
      <c r="AV185" s="14" t="s">
        <v>86</v>
      </c>
      <c r="AW185" s="14" t="s">
        <v>37</v>
      </c>
      <c r="AX185" s="14" t="s">
        <v>76</v>
      </c>
      <c r="AY185" s="251" t="s">
        <v>138</v>
      </c>
    </row>
    <row r="186" s="13" customFormat="1">
      <c r="A186" s="13"/>
      <c r="B186" s="230"/>
      <c r="C186" s="231"/>
      <c r="D186" s="232" t="s">
        <v>149</v>
      </c>
      <c r="E186" s="233" t="s">
        <v>19</v>
      </c>
      <c r="F186" s="234" t="s">
        <v>292</v>
      </c>
      <c r="G186" s="231"/>
      <c r="H186" s="233" t="s">
        <v>19</v>
      </c>
      <c r="I186" s="235"/>
      <c r="J186" s="231"/>
      <c r="K186" s="231"/>
      <c r="L186" s="236"/>
      <c r="M186" s="237"/>
      <c r="N186" s="238"/>
      <c r="O186" s="238"/>
      <c r="P186" s="238"/>
      <c r="Q186" s="238"/>
      <c r="R186" s="238"/>
      <c r="S186" s="238"/>
      <c r="T186" s="239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T186" s="240" t="s">
        <v>149</v>
      </c>
      <c r="AU186" s="240" t="s">
        <v>86</v>
      </c>
      <c r="AV186" s="13" t="s">
        <v>84</v>
      </c>
      <c r="AW186" s="13" t="s">
        <v>37</v>
      </c>
      <c r="AX186" s="13" t="s">
        <v>76</v>
      </c>
      <c r="AY186" s="240" t="s">
        <v>138</v>
      </c>
    </row>
    <row r="187" s="14" customFormat="1">
      <c r="A187" s="14"/>
      <c r="B187" s="241"/>
      <c r="C187" s="242"/>
      <c r="D187" s="232" t="s">
        <v>149</v>
      </c>
      <c r="E187" s="243" t="s">
        <v>19</v>
      </c>
      <c r="F187" s="244" t="s">
        <v>441</v>
      </c>
      <c r="G187" s="242"/>
      <c r="H187" s="245">
        <v>41.289999999999999</v>
      </c>
      <c r="I187" s="246"/>
      <c r="J187" s="242"/>
      <c r="K187" s="242"/>
      <c r="L187" s="247"/>
      <c r="M187" s="248"/>
      <c r="N187" s="249"/>
      <c r="O187" s="249"/>
      <c r="P187" s="249"/>
      <c r="Q187" s="249"/>
      <c r="R187" s="249"/>
      <c r="S187" s="249"/>
      <c r="T187" s="250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T187" s="251" t="s">
        <v>149</v>
      </c>
      <c r="AU187" s="251" t="s">
        <v>86</v>
      </c>
      <c r="AV187" s="14" t="s">
        <v>86</v>
      </c>
      <c r="AW187" s="14" t="s">
        <v>37</v>
      </c>
      <c r="AX187" s="14" t="s">
        <v>76</v>
      </c>
      <c r="AY187" s="251" t="s">
        <v>138</v>
      </c>
    </row>
    <row r="188" s="15" customFormat="1">
      <c r="A188" s="15"/>
      <c r="B188" s="252"/>
      <c r="C188" s="253"/>
      <c r="D188" s="232" t="s">
        <v>149</v>
      </c>
      <c r="E188" s="254" t="s">
        <v>19</v>
      </c>
      <c r="F188" s="255" t="s">
        <v>170</v>
      </c>
      <c r="G188" s="253"/>
      <c r="H188" s="256">
        <v>109.92500000000001</v>
      </c>
      <c r="I188" s="257"/>
      <c r="J188" s="253"/>
      <c r="K188" s="253"/>
      <c r="L188" s="258"/>
      <c r="M188" s="259"/>
      <c r="N188" s="260"/>
      <c r="O188" s="260"/>
      <c r="P188" s="260"/>
      <c r="Q188" s="260"/>
      <c r="R188" s="260"/>
      <c r="S188" s="260"/>
      <c r="T188" s="261"/>
      <c r="U188" s="15"/>
      <c r="V188" s="15"/>
      <c r="W188" s="15"/>
      <c r="X188" s="15"/>
      <c r="Y188" s="15"/>
      <c r="Z188" s="15"/>
      <c r="AA188" s="15"/>
      <c r="AB188" s="15"/>
      <c r="AC188" s="15"/>
      <c r="AD188" s="15"/>
      <c r="AE188" s="15"/>
      <c r="AT188" s="262" t="s">
        <v>149</v>
      </c>
      <c r="AU188" s="262" t="s">
        <v>86</v>
      </c>
      <c r="AV188" s="15" t="s">
        <v>145</v>
      </c>
      <c r="AW188" s="15" t="s">
        <v>37</v>
      </c>
      <c r="AX188" s="15" t="s">
        <v>84</v>
      </c>
      <c r="AY188" s="262" t="s">
        <v>138</v>
      </c>
    </row>
    <row r="189" s="2" customFormat="1" ht="24.15" customHeight="1">
      <c r="A189" s="38"/>
      <c r="B189" s="39"/>
      <c r="C189" s="212" t="s">
        <v>303</v>
      </c>
      <c r="D189" s="212" t="s">
        <v>140</v>
      </c>
      <c r="E189" s="213" t="s">
        <v>442</v>
      </c>
      <c r="F189" s="214" t="s">
        <v>443</v>
      </c>
      <c r="G189" s="215" t="s">
        <v>143</v>
      </c>
      <c r="H189" s="216">
        <v>510.74400000000003</v>
      </c>
      <c r="I189" s="217"/>
      <c r="J189" s="218">
        <f>ROUND(I189*H189,2)</f>
        <v>0</v>
      </c>
      <c r="K189" s="214" t="s">
        <v>144</v>
      </c>
      <c r="L189" s="44"/>
      <c r="M189" s="219" t="s">
        <v>19</v>
      </c>
      <c r="N189" s="220" t="s">
        <v>47</v>
      </c>
      <c r="O189" s="84"/>
      <c r="P189" s="221">
        <f>O189*H189</f>
        <v>0</v>
      </c>
      <c r="Q189" s="221">
        <v>0.00025999999999999998</v>
      </c>
      <c r="R189" s="221">
        <f>Q189*H189</f>
        <v>0.13279343999999999</v>
      </c>
      <c r="S189" s="221">
        <v>0</v>
      </c>
      <c r="T189" s="222">
        <f>S189*H189</f>
        <v>0</v>
      </c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R189" s="223" t="s">
        <v>145</v>
      </c>
      <c r="AT189" s="223" t="s">
        <v>140</v>
      </c>
      <c r="AU189" s="223" t="s">
        <v>86</v>
      </c>
      <c r="AY189" s="17" t="s">
        <v>138</v>
      </c>
      <c r="BE189" s="224">
        <f>IF(N189="základní",J189,0)</f>
        <v>0</v>
      </c>
      <c r="BF189" s="224">
        <f>IF(N189="snížená",J189,0)</f>
        <v>0</v>
      </c>
      <c r="BG189" s="224">
        <f>IF(N189="zákl. přenesená",J189,0)</f>
        <v>0</v>
      </c>
      <c r="BH189" s="224">
        <f>IF(N189="sníž. přenesená",J189,0)</f>
        <v>0</v>
      </c>
      <c r="BI189" s="224">
        <f>IF(N189="nulová",J189,0)</f>
        <v>0</v>
      </c>
      <c r="BJ189" s="17" t="s">
        <v>84</v>
      </c>
      <c r="BK189" s="224">
        <f>ROUND(I189*H189,2)</f>
        <v>0</v>
      </c>
      <c r="BL189" s="17" t="s">
        <v>145</v>
      </c>
      <c r="BM189" s="223" t="s">
        <v>444</v>
      </c>
    </row>
    <row r="190" s="2" customFormat="1">
      <c r="A190" s="38"/>
      <c r="B190" s="39"/>
      <c r="C190" s="40"/>
      <c r="D190" s="225" t="s">
        <v>147</v>
      </c>
      <c r="E190" s="40"/>
      <c r="F190" s="226" t="s">
        <v>445</v>
      </c>
      <c r="G190" s="40"/>
      <c r="H190" s="40"/>
      <c r="I190" s="227"/>
      <c r="J190" s="40"/>
      <c r="K190" s="40"/>
      <c r="L190" s="44"/>
      <c r="M190" s="228"/>
      <c r="N190" s="229"/>
      <c r="O190" s="84"/>
      <c r="P190" s="84"/>
      <c r="Q190" s="84"/>
      <c r="R190" s="84"/>
      <c r="S190" s="84"/>
      <c r="T190" s="85"/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T190" s="17" t="s">
        <v>147</v>
      </c>
      <c r="AU190" s="17" t="s">
        <v>86</v>
      </c>
    </row>
    <row r="191" s="13" customFormat="1">
      <c r="A191" s="13"/>
      <c r="B191" s="230"/>
      <c r="C191" s="231"/>
      <c r="D191" s="232" t="s">
        <v>149</v>
      </c>
      <c r="E191" s="233" t="s">
        <v>19</v>
      </c>
      <c r="F191" s="234" t="s">
        <v>446</v>
      </c>
      <c r="G191" s="231"/>
      <c r="H191" s="233" t="s">
        <v>19</v>
      </c>
      <c r="I191" s="235"/>
      <c r="J191" s="231"/>
      <c r="K191" s="231"/>
      <c r="L191" s="236"/>
      <c r="M191" s="237"/>
      <c r="N191" s="238"/>
      <c r="O191" s="238"/>
      <c r="P191" s="238"/>
      <c r="Q191" s="238"/>
      <c r="R191" s="238"/>
      <c r="S191" s="238"/>
      <c r="T191" s="239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240" t="s">
        <v>149</v>
      </c>
      <c r="AU191" s="240" t="s">
        <v>86</v>
      </c>
      <c r="AV191" s="13" t="s">
        <v>84</v>
      </c>
      <c r="AW191" s="13" t="s">
        <v>37</v>
      </c>
      <c r="AX191" s="13" t="s">
        <v>76</v>
      </c>
      <c r="AY191" s="240" t="s">
        <v>138</v>
      </c>
    </row>
    <row r="192" s="14" customFormat="1">
      <c r="A192" s="14"/>
      <c r="B192" s="241"/>
      <c r="C192" s="242"/>
      <c r="D192" s="232" t="s">
        <v>149</v>
      </c>
      <c r="E192" s="243" t="s">
        <v>19</v>
      </c>
      <c r="F192" s="244" t="s">
        <v>145</v>
      </c>
      <c r="G192" s="242"/>
      <c r="H192" s="245">
        <v>4</v>
      </c>
      <c r="I192" s="246"/>
      <c r="J192" s="242"/>
      <c r="K192" s="242"/>
      <c r="L192" s="247"/>
      <c r="M192" s="248"/>
      <c r="N192" s="249"/>
      <c r="O192" s="249"/>
      <c r="P192" s="249"/>
      <c r="Q192" s="249"/>
      <c r="R192" s="249"/>
      <c r="S192" s="249"/>
      <c r="T192" s="250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T192" s="251" t="s">
        <v>149</v>
      </c>
      <c r="AU192" s="251" t="s">
        <v>86</v>
      </c>
      <c r="AV192" s="14" t="s">
        <v>86</v>
      </c>
      <c r="AW192" s="14" t="s">
        <v>37</v>
      </c>
      <c r="AX192" s="14" t="s">
        <v>76</v>
      </c>
      <c r="AY192" s="251" t="s">
        <v>138</v>
      </c>
    </row>
    <row r="193" s="14" customFormat="1">
      <c r="A193" s="14"/>
      <c r="B193" s="241"/>
      <c r="C193" s="242"/>
      <c r="D193" s="232" t="s">
        <v>149</v>
      </c>
      <c r="E193" s="243" t="s">
        <v>19</v>
      </c>
      <c r="F193" s="244" t="s">
        <v>447</v>
      </c>
      <c r="G193" s="242"/>
      <c r="H193" s="245">
        <v>21.949999999999999</v>
      </c>
      <c r="I193" s="246"/>
      <c r="J193" s="242"/>
      <c r="K193" s="242"/>
      <c r="L193" s="247"/>
      <c r="M193" s="248"/>
      <c r="N193" s="249"/>
      <c r="O193" s="249"/>
      <c r="P193" s="249"/>
      <c r="Q193" s="249"/>
      <c r="R193" s="249"/>
      <c r="S193" s="249"/>
      <c r="T193" s="250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T193" s="251" t="s">
        <v>149</v>
      </c>
      <c r="AU193" s="251" t="s">
        <v>86</v>
      </c>
      <c r="AV193" s="14" t="s">
        <v>86</v>
      </c>
      <c r="AW193" s="14" t="s">
        <v>37</v>
      </c>
      <c r="AX193" s="14" t="s">
        <v>76</v>
      </c>
      <c r="AY193" s="251" t="s">
        <v>138</v>
      </c>
    </row>
    <row r="194" s="14" customFormat="1">
      <c r="A194" s="14"/>
      <c r="B194" s="241"/>
      <c r="C194" s="242"/>
      <c r="D194" s="232" t="s">
        <v>149</v>
      </c>
      <c r="E194" s="243" t="s">
        <v>19</v>
      </c>
      <c r="F194" s="244" t="s">
        <v>448</v>
      </c>
      <c r="G194" s="242"/>
      <c r="H194" s="245">
        <v>88.635999999999996</v>
      </c>
      <c r="I194" s="246"/>
      <c r="J194" s="242"/>
      <c r="K194" s="242"/>
      <c r="L194" s="247"/>
      <c r="M194" s="248"/>
      <c r="N194" s="249"/>
      <c r="O194" s="249"/>
      <c r="P194" s="249"/>
      <c r="Q194" s="249"/>
      <c r="R194" s="249"/>
      <c r="S194" s="249"/>
      <c r="T194" s="250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T194" s="251" t="s">
        <v>149</v>
      </c>
      <c r="AU194" s="251" t="s">
        <v>86</v>
      </c>
      <c r="AV194" s="14" t="s">
        <v>86</v>
      </c>
      <c r="AW194" s="14" t="s">
        <v>37</v>
      </c>
      <c r="AX194" s="14" t="s">
        <v>76</v>
      </c>
      <c r="AY194" s="251" t="s">
        <v>138</v>
      </c>
    </row>
    <row r="195" s="14" customFormat="1">
      <c r="A195" s="14"/>
      <c r="B195" s="241"/>
      <c r="C195" s="242"/>
      <c r="D195" s="232" t="s">
        <v>149</v>
      </c>
      <c r="E195" s="243" t="s">
        <v>19</v>
      </c>
      <c r="F195" s="244" t="s">
        <v>449</v>
      </c>
      <c r="G195" s="242"/>
      <c r="H195" s="245">
        <v>5.0380000000000003</v>
      </c>
      <c r="I195" s="246"/>
      <c r="J195" s="242"/>
      <c r="K195" s="242"/>
      <c r="L195" s="247"/>
      <c r="M195" s="248"/>
      <c r="N195" s="249"/>
      <c r="O195" s="249"/>
      <c r="P195" s="249"/>
      <c r="Q195" s="249"/>
      <c r="R195" s="249"/>
      <c r="S195" s="249"/>
      <c r="T195" s="250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T195" s="251" t="s">
        <v>149</v>
      </c>
      <c r="AU195" s="251" t="s">
        <v>86</v>
      </c>
      <c r="AV195" s="14" t="s">
        <v>86</v>
      </c>
      <c r="AW195" s="14" t="s">
        <v>37</v>
      </c>
      <c r="AX195" s="14" t="s">
        <v>76</v>
      </c>
      <c r="AY195" s="251" t="s">
        <v>138</v>
      </c>
    </row>
    <row r="196" s="14" customFormat="1">
      <c r="A196" s="14"/>
      <c r="B196" s="241"/>
      <c r="C196" s="242"/>
      <c r="D196" s="232" t="s">
        <v>149</v>
      </c>
      <c r="E196" s="243" t="s">
        <v>19</v>
      </c>
      <c r="F196" s="244" t="s">
        <v>450</v>
      </c>
      <c r="G196" s="242"/>
      <c r="H196" s="245">
        <v>7.7009999999999996</v>
      </c>
      <c r="I196" s="246"/>
      <c r="J196" s="242"/>
      <c r="K196" s="242"/>
      <c r="L196" s="247"/>
      <c r="M196" s="248"/>
      <c r="N196" s="249"/>
      <c r="O196" s="249"/>
      <c r="P196" s="249"/>
      <c r="Q196" s="249"/>
      <c r="R196" s="249"/>
      <c r="S196" s="249"/>
      <c r="T196" s="250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T196" s="251" t="s">
        <v>149</v>
      </c>
      <c r="AU196" s="251" t="s">
        <v>86</v>
      </c>
      <c r="AV196" s="14" t="s">
        <v>86</v>
      </c>
      <c r="AW196" s="14" t="s">
        <v>37</v>
      </c>
      <c r="AX196" s="14" t="s">
        <v>76</v>
      </c>
      <c r="AY196" s="251" t="s">
        <v>138</v>
      </c>
    </row>
    <row r="197" s="13" customFormat="1">
      <c r="A197" s="13"/>
      <c r="B197" s="230"/>
      <c r="C197" s="231"/>
      <c r="D197" s="232" t="s">
        <v>149</v>
      </c>
      <c r="E197" s="233" t="s">
        <v>19</v>
      </c>
      <c r="F197" s="234" t="s">
        <v>451</v>
      </c>
      <c r="G197" s="231"/>
      <c r="H197" s="233" t="s">
        <v>19</v>
      </c>
      <c r="I197" s="235"/>
      <c r="J197" s="231"/>
      <c r="K197" s="231"/>
      <c r="L197" s="236"/>
      <c r="M197" s="237"/>
      <c r="N197" s="238"/>
      <c r="O197" s="238"/>
      <c r="P197" s="238"/>
      <c r="Q197" s="238"/>
      <c r="R197" s="238"/>
      <c r="S197" s="238"/>
      <c r="T197" s="239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240" t="s">
        <v>149</v>
      </c>
      <c r="AU197" s="240" t="s">
        <v>86</v>
      </c>
      <c r="AV197" s="13" t="s">
        <v>84</v>
      </c>
      <c r="AW197" s="13" t="s">
        <v>37</v>
      </c>
      <c r="AX197" s="13" t="s">
        <v>76</v>
      </c>
      <c r="AY197" s="240" t="s">
        <v>138</v>
      </c>
    </row>
    <row r="198" s="14" customFormat="1">
      <c r="A198" s="14"/>
      <c r="B198" s="241"/>
      <c r="C198" s="242"/>
      <c r="D198" s="232" t="s">
        <v>149</v>
      </c>
      <c r="E198" s="243" t="s">
        <v>19</v>
      </c>
      <c r="F198" s="244" t="s">
        <v>452</v>
      </c>
      <c r="G198" s="242"/>
      <c r="H198" s="245">
        <v>139.554</v>
      </c>
      <c r="I198" s="246"/>
      <c r="J198" s="242"/>
      <c r="K198" s="242"/>
      <c r="L198" s="247"/>
      <c r="M198" s="248"/>
      <c r="N198" s="249"/>
      <c r="O198" s="249"/>
      <c r="P198" s="249"/>
      <c r="Q198" s="249"/>
      <c r="R198" s="249"/>
      <c r="S198" s="249"/>
      <c r="T198" s="250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T198" s="251" t="s">
        <v>149</v>
      </c>
      <c r="AU198" s="251" t="s">
        <v>86</v>
      </c>
      <c r="AV198" s="14" t="s">
        <v>86</v>
      </c>
      <c r="AW198" s="14" t="s">
        <v>37</v>
      </c>
      <c r="AX198" s="14" t="s">
        <v>76</v>
      </c>
      <c r="AY198" s="251" t="s">
        <v>138</v>
      </c>
    </row>
    <row r="199" s="14" customFormat="1">
      <c r="A199" s="14"/>
      <c r="B199" s="241"/>
      <c r="C199" s="242"/>
      <c r="D199" s="232" t="s">
        <v>149</v>
      </c>
      <c r="E199" s="243" t="s">
        <v>19</v>
      </c>
      <c r="F199" s="244" t="s">
        <v>453</v>
      </c>
      <c r="G199" s="242"/>
      <c r="H199" s="245">
        <v>86.522999999999996</v>
      </c>
      <c r="I199" s="246"/>
      <c r="J199" s="242"/>
      <c r="K199" s="242"/>
      <c r="L199" s="247"/>
      <c r="M199" s="248"/>
      <c r="N199" s="249"/>
      <c r="O199" s="249"/>
      <c r="P199" s="249"/>
      <c r="Q199" s="249"/>
      <c r="R199" s="249"/>
      <c r="S199" s="249"/>
      <c r="T199" s="250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T199" s="251" t="s">
        <v>149</v>
      </c>
      <c r="AU199" s="251" t="s">
        <v>86</v>
      </c>
      <c r="AV199" s="14" t="s">
        <v>86</v>
      </c>
      <c r="AW199" s="14" t="s">
        <v>37</v>
      </c>
      <c r="AX199" s="14" t="s">
        <v>76</v>
      </c>
      <c r="AY199" s="251" t="s">
        <v>138</v>
      </c>
    </row>
    <row r="200" s="14" customFormat="1">
      <c r="A200" s="14"/>
      <c r="B200" s="241"/>
      <c r="C200" s="242"/>
      <c r="D200" s="232" t="s">
        <v>149</v>
      </c>
      <c r="E200" s="243" t="s">
        <v>19</v>
      </c>
      <c r="F200" s="244" t="s">
        <v>454</v>
      </c>
      <c r="G200" s="242"/>
      <c r="H200" s="245">
        <v>157.34200000000001</v>
      </c>
      <c r="I200" s="246"/>
      <c r="J200" s="242"/>
      <c r="K200" s="242"/>
      <c r="L200" s="247"/>
      <c r="M200" s="248"/>
      <c r="N200" s="249"/>
      <c r="O200" s="249"/>
      <c r="P200" s="249"/>
      <c r="Q200" s="249"/>
      <c r="R200" s="249"/>
      <c r="S200" s="249"/>
      <c r="T200" s="250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T200" s="251" t="s">
        <v>149</v>
      </c>
      <c r="AU200" s="251" t="s">
        <v>86</v>
      </c>
      <c r="AV200" s="14" t="s">
        <v>86</v>
      </c>
      <c r="AW200" s="14" t="s">
        <v>37</v>
      </c>
      <c r="AX200" s="14" t="s">
        <v>76</v>
      </c>
      <c r="AY200" s="251" t="s">
        <v>138</v>
      </c>
    </row>
    <row r="201" s="15" customFormat="1">
      <c r="A201" s="15"/>
      <c r="B201" s="252"/>
      <c r="C201" s="253"/>
      <c r="D201" s="232" t="s">
        <v>149</v>
      </c>
      <c r="E201" s="254" t="s">
        <v>19</v>
      </c>
      <c r="F201" s="255" t="s">
        <v>170</v>
      </c>
      <c r="G201" s="253"/>
      <c r="H201" s="256">
        <v>510.74400000000003</v>
      </c>
      <c r="I201" s="257"/>
      <c r="J201" s="253"/>
      <c r="K201" s="253"/>
      <c r="L201" s="258"/>
      <c r="M201" s="259"/>
      <c r="N201" s="260"/>
      <c r="O201" s="260"/>
      <c r="P201" s="260"/>
      <c r="Q201" s="260"/>
      <c r="R201" s="260"/>
      <c r="S201" s="260"/>
      <c r="T201" s="261"/>
      <c r="U201" s="15"/>
      <c r="V201" s="15"/>
      <c r="W201" s="15"/>
      <c r="X201" s="15"/>
      <c r="Y201" s="15"/>
      <c r="Z201" s="15"/>
      <c r="AA201" s="15"/>
      <c r="AB201" s="15"/>
      <c r="AC201" s="15"/>
      <c r="AD201" s="15"/>
      <c r="AE201" s="15"/>
      <c r="AT201" s="262" t="s">
        <v>149</v>
      </c>
      <c r="AU201" s="262" t="s">
        <v>86</v>
      </c>
      <c r="AV201" s="15" t="s">
        <v>145</v>
      </c>
      <c r="AW201" s="15" t="s">
        <v>37</v>
      </c>
      <c r="AX201" s="15" t="s">
        <v>84</v>
      </c>
      <c r="AY201" s="262" t="s">
        <v>138</v>
      </c>
    </row>
    <row r="202" s="2" customFormat="1" ht="37.8" customHeight="1">
      <c r="A202" s="38"/>
      <c r="B202" s="39"/>
      <c r="C202" s="212" t="s">
        <v>455</v>
      </c>
      <c r="D202" s="212" t="s">
        <v>140</v>
      </c>
      <c r="E202" s="213" t="s">
        <v>456</v>
      </c>
      <c r="F202" s="214" t="s">
        <v>457</v>
      </c>
      <c r="G202" s="215" t="s">
        <v>143</v>
      </c>
      <c r="H202" s="216">
        <v>127.325</v>
      </c>
      <c r="I202" s="217"/>
      <c r="J202" s="218">
        <f>ROUND(I202*H202,2)</f>
        <v>0</v>
      </c>
      <c r="K202" s="214" t="s">
        <v>144</v>
      </c>
      <c r="L202" s="44"/>
      <c r="M202" s="219" t="s">
        <v>19</v>
      </c>
      <c r="N202" s="220" t="s">
        <v>47</v>
      </c>
      <c r="O202" s="84"/>
      <c r="P202" s="221">
        <f>O202*H202</f>
        <v>0</v>
      </c>
      <c r="Q202" s="221">
        <v>0.0043800000000000002</v>
      </c>
      <c r="R202" s="221">
        <f>Q202*H202</f>
        <v>0.5576835</v>
      </c>
      <c r="S202" s="221">
        <v>0</v>
      </c>
      <c r="T202" s="222">
        <f>S202*H202</f>
        <v>0</v>
      </c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R202" s="223" t="s">
        <v>145</v>
      </c>
      <c r="AT202" s="223" t="s">
        <v>140</v>
      </c>
      <c r="AU202" s="223" t="s">
        <v>86</v>
      </c>
      <c r="AY202" s="17" t="s">
        <v>138</v>
      </c>
      <c r="BE202" s="224">
        <f>IF(N202="základní",J202,0)</f>
        <v>0</v>
      </c>
      <c r="BF202" s="224">
        <f>IF(N202="snížená",J202,0)</f>
        <v>0</v>
      </c>
      <c r="BG202" s="224">
        <f>IF(N202="zákl. přenesená",J202,0)</f>
        <v>0</v>
      </c>
      <c r="BH202" s="224">
        <f>IF(N202="sníž. přenesená",J202,0)</f>
        <v>0</v>
      </c>
      <c r="BI202" s="224">
        <f>IF(N202="nulová",J202,0)</f>
        <v>0</v>
      </c>
      <c r="BJ202" s="17" t="s">
        <v>84</v>
      </c>
      <c r="BK202" s="224">
        <f>ROUND(I202*H202,2)</f>
        <v>0</v>
      </c>
      <c r="BL202" s="17" t="s">
        <v>145</v>
      </c>
      <c r="BM202" s="223" t="s">
        <v>458</v>
      </c>
    </row>
    <row r="203" s="2" customFormat="1">
      <c r="A203" s="38"/>
      <c r="B203" s="39"/>
      <c r="C203" s="40"/>
      <c r="D203" s="225" t="s">
        <v>147</v>
      </c>
      <c r="E203" s="40"/>
      <c r="F203" s="226" t="s">
        <v>459</v>
      </c>
      <c r="G203" s="40"/>
      <c r="H203" s="40"/>
      <c r="I203" s="227"/>
      <c r="J203" s="40"/>
      <c r="K203" s="40"/>
      <c r="L203" s="44"/>
      <c r="M203" s="228"/>
      <c r="N203" s="229"/>
      <c r="O203" s="84"/>
      <c r="P203" s="84"/>
      <c r="Q203" s="84"/>
      <c r="R203" s="84"/>
      <c r="S203" s="84"/>
      <c r="T203" s="85"/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T203" s="17" t="s">
        <v>147</v>
      </c>
      <c r="AU203" s="17" t="s">
        <v>86</v>
      </c>
    </row>
    <row r="204" s="2" customFormat="1" ht="37.8" customHeight="1">
      <c r="A204" s="38"/>
      <c r="B204" s="39"/>
      <c r="C204" s="212" t="s">
        <v>460</v>
      </c>
      <c r="D204" s="212" t="s">
        <v>140</v>
      </c>
      <c r="E204" s="213" t="s">
        <v>461</v>
      </c>
      <c r="F204" s="214" t="s">
        <v>462</v>
      </c>
      <c r="G204" s="215" t="s">
        <v>143</v>
      </c>
      <c r="H204" s="216">
        <v>127.325</v>
      </c>
      <c r="I204" s="217"/>
      <c r="J204" s="218">
        <f>ROUND(I204*H204,2)</f>
        <v>0</v>
      </c>
      <c r="K204" s="214" t="s">
        <v>144</v>
      </c>
      <c r="L204" s="44"/>
      <c r="M204" s="219" t="s">
        <v>19</v>
      </c>
      <c r="N204" s="220" t="s">
        <v>47</v>
      </c>
      <c r="O204" s="84"/>
      <c r="P204" s="221">
        <f>O204*H204</f>
        <v>0</v>
      </c>
      <c r="Q204" s="221">
        <v>0.015400000000000001</v>
      </c>
      <c r="R204" s="221">
        <f>Q204*H204</f>
        <v>1.9608050000000001</v>
      </c>
      <c r="S204" s="221">
        <v>0</v>
      </c>
      <c r="T204" s="222">
        <f>S204*H204</f>
        <v>0</v>
      </c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R204" s="223" t="s">
        <v>145</v>
      </c>
      <c r="AT204" s="223" t="s">
        <v>140</v>
      </c>
      <c r="AU204" s="223" t="s">
        <v>86</v>
      </c>
      <c r="AY204" s="17" t="s">
        <v>138</v>
      </c>
      <c r="BE204" s="224">
        <f>IF(N204="základní",J204,0)</f>
        <v>0</v>
      </c>
      <c r="BF204" s="224">
        <f>IF(N204="snížená",J204,0)</f>
        <v>0</v>
      </c>
      <c r="BG204" s="224">
        <f>IF(N204="zákl. přenesená",J204,0)</f>
        <v>0</v>
      </c>
      <c r="BH204" s="224">
        <f>IF(N204="sníž. přenesená",J204,0)</f>
        <v>0</v>
      </c>
      <c r="BI204" s="224">
        <f>IF(N204="nulová",J204,0)</f>
        <v>0</v>
      </c>
      <c r="BJ204" s="17" t="s">
        <v>84</v>
      </c>
      <c r="BK204" s="224">
        <f>ROUND(I204*H204,2)</f>
        <v>0</v>
      </c>
      <c r="BL204" s="17" t="s">
        <v>145</v>
      </c>
      <c r="BM204" s="223" t="s">
        <v>463</v>
      </c>
    </row>
    <row r="205" s="2" customFormat="1">
      <c r="A205" s="38"/>
      <c r="B205" s="39"/>
      <c r="C205" s="40"/>
      <c r="D205" s="225" t="s">
        <v>147</v>
      </c>
      <c r="E205" s="40"/>
      <c r="F205" s="226" t="s">
        <v>464</v>
      </c>
      <c r="G205" s="40"/>
      <c r="H205" s="40"/>
      <c r="I205" s="227"/>
      <c r="J205" s="40"/>
      <c r="K205" s="40"/>
      <c r="L205" s="44"/>
      <c r="M205" s="228"/>
      <c r="N205" s="229"/>
      <c r="O205" s="84"/>
      <c r="P205" s="84"/>
      <c r="Q205" s="84"/>
      <c r="R205" s="84"/>
      <c r="S205" s="84"/>
      <c r="T205" s="85"/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T205" s="17" t="s">
        <v>147</v>
      </c>
      <c r="AU205" s="17" t="s">
        <v>86</v>
      </c>
    </row>
    <row r="206" s="2" customFormat="1" ht="49.05" customHeight="1">
      <c r="A206" s="38"/>
      <c r="B206" s="39"/>
      <c r="C206" s="212" t="s">
        <v>465</v>
      </c>
      <c r="D206" s="212" t="s">
        <v>140</v>
      </c>
      <c r="E206" s="213" t="s">
        <v>466</v>
      </c>
      <c r="F206" s="214" t="s">
        <v>467</v>
      </c>
      <c r="G206" s="215" t="s">
        <v>143</v>
      </c>
      <c r="H206" s="216">
        <v>383.41899999999998</v>
      </c>
      <c r="I206" s="217"/>
      <c r="J206" s="218">
        <f>ROUND(I206*H206,2)</f>
        <v>0</v>
      </c>
      <c r="K206" s="214" t="s">
        <v>144</v>
      </c>
      <c r="L206" s="44"/>
      <c r="M206" s="219" t="s">
        <v>19</v>
      </c>
      <c r="N206" s="220" t="s">
        <v>47</v>
      </c>
      <c r="O206" s="84"/>
      <c r="P206" s="221">
        <f>O206*H206</f>
        <v>0</v>
      </c>
      <c r="Q206" s="221">
        <v>0.031800000000000002</v>
      </c>
      <c r="R206" s="221">
        <f>Q206*H206</f>
        <v>12.192724200000001</v>
      </c>
      <c r="S206" s="221">
        <v>0</v>
      </c>
      <c r="T206" s="222">
        <f>S206*H206</f>
        <v>0</v>
      </c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R206" s="223" t="s">
        <v>145</v>
      </c>
      <c r="AT206" s="223" t="s">
        <v>140</v>
      </c>
      <c r="AU206" s="223" t="s">
        <v>86</v>
      </c>
      <c r="AY206" s="17" t="s">
        <v>138</v>
      </c>
      <c r="BE206" s="224">
        <f>IF(N206="základní",J206,0)</f>
        <v>0</v>
      </c>
      <c r="BF206" s="224">
        <f>IF(N206="snížená",J206,0)</f>
        <v>0</v>
      </c>
      <c r="BG206" s="224">
        <f>IF(N206="zákl. přenesená",J206,0)</f>
        <v>0</v>
      </c>
      <c r="BH206" s="224">
        <f>IF(N206="sníž. přenesená",J206,0)</f>
        <v>0</v>
      </c>
      <c r="BI206" s="224">
        <f>IF(N206="nulová",J206,0)</f>
        <v>0</v>
      </c>
      <c r="BJ206" s="17" t="s">
        <v>84</v>
      </c>
      <c r="BK206" s="224">
        <f>ROUND(I206*H206,2)</f>
        <v>0</v>
      </c>
      <c r="BL206" s="17" t="s">
        <v>145</v>
      </c>
      <c r="BM206" s="223" t="s">
        <v>468</v>
      </c>
    </row>
    <row r="207" s="2" customFormat="1">
      <c r="A207" s="38"/>
      <c r="B207" s="39"/>
      <c r="C207" s="40"/>
      <c r="D207" s="225" t="s">
        <v>147</v>
      </c>
      <c r="E207" s="40"/>
      <c r="F207" s="226" t="s">
        <v>469</v>
      </c>
      <c r="G207" s="40"/>
      <c r="H207" s="40"/>
      <c r="I207" s="227"/>
      <c r="J207" s="40"/>
      <c r="K207" s="40"/>
      <c r="L207" s="44"/>
      <c r="M207" s="228"/>
      <c r="N207" s="229"/>
      <c r="O207" s="84"/>
      <c r="P207" s="84"/>
      <c r="Q207" s="84"/>
      <c r="R207" s="84"/>
      <c r="S207" s="84"/>
      <c r="T207" s="85"/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T207" s="17" t="s">
        <v>147</v>
      </c>
      <c r="AU207" s="17" t="s">
        <v>86</v>
      </c>
    </row>
    <row r="208" s="13" customFormat="1">
      <c r="A208" s="13"/>
      <c r="B208" s="230"/>
      <c r="C208" s="231"/>
      <c r="D208" s="232" t="s">
        <v>149</v>
      </c>
      <c r="E208" s="233" t="s">
        <v>19</v>
      </c>
      <c r="F208" s="234" t="s">
        <v>451</v>
      </c>
      <c r="G208" s="231"/>
      <c r="H208" s="233" t="s">
        <v>19</v>
      </c>
      <c r="I208" s="235"/>
      <c r="J208" s="231"/>
      <c r="K208" s="231"/>
      <c r="L208" s="236"/>
      <c r="M208" s="237"/>
      <c r="N208" s="238"/>
      <c r="O208" s="238"/>
      <c r="P208" s="238"/>
      <c r="Q208" s="238"/>
      <c r="R208" s="238"/>
      <c r="S208" s="238"/>
      <c r="T208" s="239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T208" s="240" t="s">
        <v>149</v>
      </c>
      <c r="AU208" s="240" t="s">
        <v>86</v>
      </c>
      <c r="AV208" s="13" t="s">
        <v>84</v>
      </c>
      <c r="AW208" s="13" t="s">
        <v>37</v>
      </c>
      <c r="AX208" s="13" t="s">
        <v>76</v>
      </c>
      <c r="AY208" s="240" t="s">
        <v>138</v>
      </c>
    </row>
    <row r="209" s="14" customFormat="1">
      <c r="A209" s="14"/>
      <c r="B209" s="241"/>
      <c r="C209" s="242"/>
      <c r="D209" s="232" t="s">
        <v>149</v>
      </c>
      <c r="E209" s="243" t="s">
        <v>19</v>
      </c>
      <c r="F209" s="244" t="s">
        <v>452</v>
      </c>
      <c r="G209" s="242"/>
      <c r="H209" s="245">
        <v>139.554</v>
      </c>
      <c r="I209" s="246"/>
      <c r="J209" s="242"/>
      <c r="K209" s="242"/>
      <c r="L209" s="247"/>
      <c r="M209" s="248"/>
      <c r="N209" s="249"/>
      <c r="O209" s="249"/>
      <c r="P209" s="249"/>
      <c r="Q209" s="249"/>
      <c r="R209" s="249"/>
      <c r="S209" s="249"/>
      <c r="T209" s="250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T209" s="251" t="s">
        <v>149</v>
      </c>
      <c r="AU209" s="251" t="s">
        <v>86</v>
      </c>
      <c r="AV209" s="14" t="s">
        <v>86</v>
      </c>
      <c r="AW209" s="14" t="s">
        <v>37</v>
      </c>
      <c r="AX209" s="14" t="s">
        <v>76</v>
      </c>
      <c r="AY209" s="251" t="s">
        <v>138</v>
      </c>
    </row>
    <row r="210" s="14" customFormat="1">
      <c r="A210" s="14"/>
      <c r="B210" s="241"/>
      <c r="C210" s="242"/>
      <c r="D210" s="232" t="s">
        <v>149</v>
      </c>
      <c r="E210" s="243" t="s">
        <v>19</v>
      </c>
      <c r="F210" s="244" t="s">
        <v>453</v>
      </c>
      <c r="G210" s="242"/>
      <c r="H210" s="245">
        <v>86.522999999999996</v>
      </c>
      <c r="I210" s="246"/>
      <c r="J210" s="242"/>
      <c r="K210" s="242"/>
      <c r="L210" s="247"/>
      <c r="M210" s="248"/>
      <c r="N210" s="249"/>
      <c r="O210" s="249"/>
      <c r="P210" s="249"/>
      <c r="Q210" s="249"/>
      <c r="R210" s="249"/>
      <c r="S210" s="249"/>
      <c r="T210" s="250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T210" s="251" t="s">
        <v>149</v>
      </c>
      <c r="AU210" s="251" t="s">
        <v>86</v>
      </c>
      <c r="AV210" s="14" t="s">
        <v>86</v>
      </c>
      <c r="AW210" s="14" t="s">
        <v>37</v>
      </c>
      <c r="AX210" s="14" t="s">
        <v>76</v>
      </c>
      <c r="AY210" s="251" t="s">
        <v>138</v>
      </c>
    </row>
    <row r="211" s="14" customFormat="1">
      <c r="A211" s="14"/>
      <c r="B211" s="241"/>
      <c r="C211" s="242"/>
      <c r="D211" s="232" t="s">
        <v>149</v>
      </c>
      <c r="E211" s="243" t="s">
        <v>19</v>
      </c>
      <c r="F211" s="244" t="s">
        <v>454</v>
      </c>
      <c r="G211" s="242"/>
      <c r="H211" s="245">
        <v>157.34200000000001</v>
      </c>
      <c r="I211" s="246"/>
      <c r="J211" s="242"/>
      <c r="K211" s="242"/>
      <c r="L211" s="247"/>
      <c r="M211" s="248"/>
      <c r="N211" s="249"/>
      <c r="O211" s="249"/>
      <c r="P211" s="249"/>
      <c r="Q211" s="249"/>
      <c r="R211" s="249"/>
      <c r="S211" s="249"/>
      <c r="T211" s="250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T211" s="251" t="s">
        <v>149</v>
      </c>
      <c r="AU211" s="251" t="s">
        <v>86</v>
      </c>
      <c r="AV211" s="14" t="s">
        <v>86</v>
      </c>
      <c r="AW211" s="14" t="s">
        <v>37</v>
      </c>
      <c r="AX211" s="14" t="s">
        <v>76</v>
      </c>
      <c r="AY211" s="251" t="s">
        <v>138</v>
      </c>
    </row>
    <row r="212" s="15" customFormat="1">
      <c r="A212" s="15"/>
      <c r="B212" s="252"/>
      <c r="C212" s="253"/>
      <c r="D212" s="232" t="s">
        <v>149</v>
      </c>
      <c r="E212" s="254" t="s">
        <v>19</v>
      </c>
      <c r="F212" s="255" t="s">
        <v>170</v>
      </c>
      <c r="G212" s="253"/>
      <c r="H212" s="256">
        <v>383.41899999999998</v>
      </c>
      <c r="I212" s="257"/>
      <c r="J212" s="253"/>
      <c r="K212" s="253"/>
      <c r="L212" s="258"/>
      <c r="M212" s="259"/>
      <c r="N212" s="260"/>
      <c r="O212" s="260"/>
      <c r="P212" s="260"/>
      <c r="Q212" s="260"/>
      <c r="R212" s="260"/>
      <c r="S212" s="260"/>
      <c r="T212" s="261"/>
      <c r="U212" s="15"/>
      <c r="V212" s="15"/>
      <c r="W212" s="15"/>
      <c r="X212" s="15"/>
      <c r="Y212" s="15"/>
      <c r="Z212" s="15"/>
      <c r="AA212" s="15"/>
      <c r="AB212" s="15"/>
      <c r="AC212" s="15"/>
      <c r="AD212" s="15"/>
      <c r="AE212" s="15"/>
      <c r="AT212" s="262" t="s">
        <v>149</v>
      </c>
      <c r="AU212" s="262" t="s">
        <v>86</v>
      </c>
      <c r="AV212" s="15" t="s">
        <v>145</v>
      </c>
      <c r="AW212" s="15" t="s">
        <v>37</v>
      </c>
      <c r="AX212" s="15" t="s">
        <v>84</v>
      </c>
      <c r="AY212" s="262" t="s">
        <v>138</v>
      </c>
    </row>
    <row r="213" s="2" customFormat="1" ht="37.8" customHeight="1">
      <c r="A213" s="38"/>
      <c r="B213" s="39"/>
      <c r="C213" s="212" t="s">
        <v>470</v>
      </c>
      <c r="D213" s="212" t="s">
        <v>140</v>
      </c>
      <c r="E213" s="213" t="s">
        <v>471</v>
      </c>
      <c r="F213" s="214" t="s">
        <v>472</v>
      </c>
      <c r="G213" s="215" t="s">
        <v>201</v>
      </c>
      <c r="H213" s="216">
        <v>8</v>
      </c>
      <c r="I213" s="217"/>
      <c r="J213" s="218">
        <f>ROUND(I213*H213,2)</f>
        <v>0</v>
      </c>
      <c r="K213" s="214" t="s">
        <v>144</v>
      </c>
      <c r="L213" s="44"/>
      <c r="M213" s="219" t="s">
        <v>19</v>
      </c>
      <c r="N213" s="220" t="s">
        <v>47</v>
      </c>
      <c r="O213" s="84"/>
      <c r="P213" s="221">
        <f>O213*H213</f>
        <v>0</v>
      </c>
      <c r="Q213" s="221">
        <v>0.017770000000000001</v>
      </c>
      <c r="R213" s="221">
        <f>Q213*H213</f>
        <v>0.14216000000000001</v>
      </c>
      <c r="S213" s="221">
        <v>0</v>
      </c>
      <c r="T213" s="222">
        <f>S213*H213</f>
        <v>0</v>
      </c>
      <c r="U213" s="38"/>
      <c r="V213" s="38"/>
      <c r="W213" s="38"/>
      <c r="X213" s="38"/>
      <c r="Y213" s="38"/>
      <c r="Z213" s="38"/>
      <c r="AA213" s="38"/>
      <c r="AB213" s="38"/>
      <c r="AC213" s="38"/>
      <c r="AD213" s="38"/>
      <c r="AE213" s="38"/>
      <c r="AR213" s="223" t="s">
        <v>145</v>
      </c>
      <c r="AT213" s="223" t="s">
        <v>140</v>
      </c>
      <c r="AU213" s="223" t="s">
        <v>86</v>
      </c>
      <c r="AY213" s="17" t="s">
        <v>138</v>
      </c>
      <c r="BE213" s="224">
        <f>IF(N213="základní",J213,0)</f>
        <v>0</v>
      </c>
      <c r="BF213" s="224">
        <f>IF(N213="snížená",J213,0)</f>
        <v>0</v>
      </c>
      <c r="BG213" s="224">
        <f>IF(N213="zákl. přenesená",J213,0)</f>
        <v>0</v>
      </c>
      <c r="BH213" s="224">
        <f>IF(N213="sníž. přenesená",J213,0)</f>
        <v>0</v>
      </c>
      <c r="BI213" s="224">
        <f>IF(N213="nulová",J213,0)</f>
        <v>0</v>
      </c>
      <c r="BJ213" s="17" t="s">
        <v>84</v>
      </c>
      <c r="BK213" s="224">
        <f>ROUND(I213*H213,2)</f>
        <v>0</v>
      </c>
      <c r="BL213" s="17" t="s">
        <v>145</v>
      </c>
      <c r="BM213" s="223" t="s">
        <v>473</v>
      </c>
    </row>
    <row r="214" s="2" customFormat="1">
      <c r="A214" s="38"/>
      <c r="B214" s="39"/>
      <c r="C214" s="40"/>
      <c r="D214" s="225" t="s">
        <v>147</v>
      </c>
      <c r="E214" s="40"/>
      <c r="F214" s="226" t="s">
        <v>474</v>
      </c>
      <c r="G214" s="40"/>
      <c r="H214" s="40"/>
      <c r="I214" s="227"/>
      <c r="J214" s="40"/>
      <c r="K214" s="40"/>
      <c r="L214" s="44"/>
      <c r="M214" s="228"/>
      <c r="N214" s="229"/>
      <c r="O214" s="84"/>
      <c r="P214" s="84"/>
      <c r="Q214" s="84"/>
      <c r="R214" s="84"/>
      <c r="S214" s="84"/>
      <c r="T214" s="85"/>
      <c r="U214" s="38"/>
      <c r="V214" s="38"/>
      <c r="W214" s="38"/>
      <c r="X214" s="38"/>
      <c r="Y214" s="38"/>
      <c r="Z214" s="38"/>
      <c r="AA214" s="38"/>
      <c r="AB214" s="38"/>
      <c r="AC214" s="38"/>
      <c r="AD214" s="38"/>
      <c r="AE214" s="38"/>
      <c r="AT214" s="17" t="s">
        <v>147</v>
      </c>
      <c r="AU214" s="17" t="s">
        <v>86</v>
      </c>
    </row>
    <row r="215" s="13" customFormat="1">
      <c r="A215" s="13"/>
      <c r="B215" s="230"/>
      <c r="C215" s="231"/>
      <c r="D215" s="232" t="s">
        <v>149</v>
      </c>
      <c r="E215" s="233" t="s">
        <v>19</v>
      </c>
      <c r="F215" s="234" t="s">
        <v>475</v>
      </c>
      <c r="G215" s="231"/>
      <c r="H215" s="233" t="s">
        <v>19</v>
      </c>
      <c r="I215" s="235"/>
      <c r="J215" s="231"/>
      <c r="K215" s="231"/>
      <c r="L215" s="236"/>
      <c r="M215" s="237"/>
      <c r="N215" s="238"/>
      <c r="O215" s="238"/>
      <c r="P215" s="238"/>
      <c r="Q215" s="238"/>
      <c r="R215" s="238"/>
      <c r="S215" s="238"/>
      <c r="T215" s="239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T215" s="240" t="s">
        <v>149</v>
      </c>
      <c r="AU215" s="240" t="s">
        <v>86</v>
      </c>
      <c r="AV215" s="13" t="s">
        <v>84</v>
      </c>
      <c r="AW215" s="13" t="s">
        <v>37</v>
      </c>
      <c r="AX215" s="13" t="s">
        <v>76</v>
      </c>
      <c r="AY215" s="240" t="s">
        <v>138</v>
      </c>
    </row>
    <row r="216" s="14" customFormat="1">
      <c r="A216" s="14"/>
      <c r="B216" s="241"/>
      <c r="C216" s="242"/>
      <c r="D216" s="232" t="s">
        <v>149</v>
      </c>
      <c r="E216" s="243" t="s">
        <v>19</v>
      </c>
      <c r="F216" s="244" t="s">
        <v>86</v>
      </c>
      <c r="G216" s="242"/>
      <c r="H216" s="245">
        <v>2</v>
      </c>
      <c r="I216" s="246"/>
      <c r="J216" s="242"/>
      <c r="K216" s="242"/>
      <c r="L216" s="247"/>
      <c r="M216" s="248"/>
      <c r="N216" s="249"/>
      <c r="O216" s="249"/>
      <c r="P216" s="249"/>
      <c r="Q216" s="249"/>
      <c r="R216" s="249"/>
      <c r="S216" s="249"/>
      <c r="T216" s="250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T216" s="251" t="s">
        <v>149</v>
      </c>
      <c r="AU216" s="251" t="s">
        <v>86</v>
      </c>
      <c r="AV216" s="14" t="s">
        <v>86</v>
      </c>
      <c r="AW216" s="14" t="s">
        <v>37</v>
      </c>
      <c r="AX216" s="14" t="s">
        <v>76</v>
      </c>
      <c r="AY216" s="251" t="s">
        <v>138</v>
      </c>
    </row>
    <row r="217" s="13" customFormat="1">
      <c r="A217" s="13"/>
      <c r="B217" s="230"/>
      <c r="C217" s="231"/>
      <c r="D217" s="232" t="s">
        <v>149</v>
      </c>
      <c r="E217" s="233" t="s">
        <v>19</v>
      </c>
      <c r="F217" s="234" t="s">
        <v>476</v>
      </c>
      <c r="G217" s="231"/>
      <c r="H217" s="233" t="s">
        <v>19</v>
      </c>
      <c r="I217" s="235"/>
      <c r="J217" s="231"/>
      <c r="K217" s="231"/>
      <c r="L217" s="236"/>
      <c r="M217" s="237"/>
      <c r="N217" s="238"/>
      <c r="O217" s="238"/>
      <c r="P217" s="238"/>
      <c r="Q217" s="238"/>
      <c r="R217" s="238"/>
      <c r="S217" s="238"/>
      <c r="T217" s="239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T217" s="240" t="s">
        <v>149</v>
      </c>
      <c r="AU217" s="240" t="s">
        <v>86</v>
      </c>
      <c r="AV217" s="13" t="s">
        <v>84</v>
      </c>
      <c r="AW217" s="13" t="s">
        <v>37</v>
      </c>
      <c r="AX217" s="13" t="s">
        <v>76</v>
      </c>
      <c r="AY217" s="240" t="s">
        <v>138</v>
      </c>
    </row>
    <row r="218" s="14" customFormat="1">
      <c r="A218" s="14"/>
      <c r="B218" s="241"/>
      <c r="C218" s="242"/>
      <c r="D218" s="232" t="s">
        <v>149</v>
      </c>
      <c r="E218" s="243" t="s">
        <v>19</v>
      </c>
      <c r="F218" s="244" t="s">
        <v>86</v>
      </c>
      <c r="G218" s="242"/>
      <c r="H218" s="245">
        <v>2</v>
      </c>
      <c r="I218" s="246"/>
      <c r="J218" s="242"/>
      <c r="K218" s="242"/>
      <c r="L218" s="247"/>
      <c r="M218" s="248"/>
      <c r="N218" s="249"/>
      <c r="O218" s="249"/>
      <c r="P218" s="249"/>
      <c r="Q218" s="249"/>
      <c r="R218" s="249"/>
      <c r="S218" s="249"/>
      <c r="T218" s="250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  <c r="AE218" s="14"/>
      <c r="AT218" s="251" t="s">
        <v>149</v>
      </c>
      <c r="AU218" s="251" t="s">
        <v>86</v>
      </c>
      <c r="AV218" s="14" t="s">
        <v>86</v>
      </c>
      <c r="AW218" s="14" t="s">
        <v>37</v>
      </c>
      <c r="AX218" s="14" t="s">
        <v>76</v>
      </c>
      <c r="AY218" s="251" t="s">
        <v>138</v>
      </c>
    </row>
    <row r="219" s="13" customFormat="1">
      <c r="A219" s="13"/>
      <c r="B219" s="230"/>
      <c r="C219" s="231"/>
      <c r="D219" s="232" t="s">
        <v>149</v>
      </c>
      <c r="E219" s="233" t="s">
        <v>19</v>
      </c>
      <c r="F219" s="234" t="s">
        <v>477</v>
      </c>
      <c r="G219" s="231"/>
      <c r="H219" s="233" t="s">
        <v>19</v>
      </c>
      <c r="I219" s="235"/>
      <c r="J219" s="231"/>
      <c r="K219" s="231"/>
      <c r="L219" s="236"/>
      <c r="M219" s="237"/>
      <c r="N219" s="238"/>
      <c r="O219" s="238"/>
      <c r="P219" s="238"/>
      <c r="Q219" s="238"/>
      <c r="R219" s="238"/>
      <c r="S219" s="238"/>
      <c r="T219" s="239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T219" s="240" t="s">
        <v>149</v>
      </c>
      <c r="AU219" s="240" t="s">
        <v>86</v>
      </c>
      <c r="AV219" s="13" t="s">
        <v>84</v>
      </c>
      <c r="AW219" s="13" t="s">
        <v>37</v>
      </c>
      <c r="AX219" s="13" t="s">
        <v>76</v>
      </c>
      <c r="AY219" s="240" t="s">
        <v>138</v>
      </c>
    </row>
    <row r="220" s="14" customFormat="1">
      <c r="A220" s="14"/>
      <c r="B220" s="241"/>
      <c r="C220" s="242"/>
      <c r="D220" s="232" t="s">
        <v>149</v>
      </c>
      <c r="E220" s="243" t="s">
        <v>19</v>
      </c>
      <c r="F220" s="244" t="s">
        <v>158</v>
      </c>
      <c r="G220" s="242"/>
      <c r="H220" s="245">
        <v>3</v>
      </c>
      <c r="I220" s="246"/>
      <c r="J220" s="242"/>
      <c r="K220" s="242"/>
      <c r="L220" s="247"/>
      <c r="M220" s="248"/>
      <c r="N220" s="249"/>
      <c r="O220" s="249"/>
      <c r="P220" s="249"/>
      <c r="Q220" s="249"/>
      <c r="R220" s="249"/>
      <c r="S220" s="249"/>
      <c r="T220" s="250"/>
      <c r="U220" s="14"/>
      <c r="V220" s="14"/>
      <c r="W220" s="14"/>
      <c r="X220" s="14"/>
      <c r="Y220" s="14"/>
      <c r="Z220" s="14"/>
      <c r="AA220" s="14"/>
      <c r="AB220" s="14"/>
      <c r="AC220" s="14"/>
      <c r="AD220" s="14"/>
      <c r="AE220" s="14"/>
      <c r="AT220" s="251" t="s">
        <v>149</v>
      </c>
      <c r="AU220" s="251" t="s">
        <v>86</v>
      </c>
      <c r="AV220" s="14" t="s">
        <v>86</v>
      </c>
      <c r="AW220" s="14" t="s">
        <v>37</v>
      </c>
      <c r="AX220" s="14" t="s">
        <v>76</v>
      </c>
      <c r="AY220" s="251" t="s">
        <v>138</v>
      </c>
    </row>
    <row r="221" s="13" customFormat="1">
      <c r="A221" s="13"/>
      <c r="B221" s="230"/>
      <c r="C221" s="231"/>
      <c r="D221" s="232" t="s">
        <v>149</v>
      </c>
      <c r="E221" s="233" t="s">
        <v>19</v>
      </c>
      <c r="F221" s="234" t="s">
        <v>478</v>
      </c>
      <c r="G221" s="231"/>
      <c r="H221" s="233" t="s">
        <v>19</v>
      </c>
      <c r="I221" s="235"/>
      <c r="J221" s="231"/>
      <c r="K221" s="231"/>
      <c r="L221" s="236"/>
      <c r="M221" s="237"/>
      <c r="N221" s="238"/>
      <c r="O221" s="238"/>
      <c r="P221" s="238"/>
      <c r="Q221" s="238"/>
      <c r="R221" s="238"/>
      <c r="S221" s="238"/>
      <c r="T221" s="239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T221" s="240" t="s">
        <v>149</v>
      </c>
      <c r="AU221" s="240" t="s">
        <v>86</v>
      </c>
      <c r="AV221" s="13" t="s">
        <v>84</v>
      </c>
      <c r="AW221" s="13" t="s">
        <v>37</v>
      </c>
      <c r="AX221" s="13" t="s">
        <v>76</v>
      </c>
      <c r="AY221" s="240" t="s">
        <v>138</v>
      </c>
    </row>
    <row r="222" s="14" customFormat="1">
      <c r="A222" s="14"/>
      <c r="B222" s="241"/>
      <c r="C222" s="242"/>
      <c r="D222" s="232" t="s">
        <v>149</v>
      </c>
      <c r="E222" s="243" t="s">
        <v>19</v>
      </c>
      <c r="F222" s="244" t="s">
        <v>84</v>
      </c>
      <c r="G222" s="242"/>
      <c r="H222" s="245">
        <v>1</v>
      </c>
      <c r="I222" s="246"/>
      <c r="J222" s="242"/>
      <c r="K222" s="242"/>
      <c r="L222" s="247"/>
      <c r="M222" s="248"/>
      <c r="N222" s="249"/>
      <c r="O222" s="249"/>
      <c r="P222" s="249"/>
      <c r="Q222" s="249"/>
      <c r="R222" s="249"/>
      <c r="S222" s="249"/>
      <c r="T222" s="250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  <c r="AT222" s="251" t="s">
        <v>149</v>
      </c>
      <c r="AU222" s="251" t="s">
        <v>86</v>
      </c>
      <c r="AV222" s="14" t="s">
        <v>86</v>
      </c>
      <c r="AW222" s="14" t="s">
        <v>37</v>
      </c>
      <c r="AX222" s="14" t="s">
        <v>76</v>
      </c>
      <c r="AY222" s="251" t="s">
        <v>138</v>
      </c>
    </row>
    <row r="223" s="15" customFormat="1">
      <c r="A223" s="15"/>
      <c r="B223" s="252"/>
      <c r="C223" s="253"/>
      <c r="D223" s="232" t="s">
        <v>149</v>
      </c>
      <c r="E223" s="254" t="s">
        <v>19</v>
      </c>
      <c r="F223" s="255" t="s">
        <v>170</v>
      </c>
      <c r="G223" s="253"/>
      <c r="H223" s="256">
        <v>8</v>
      </c>
      <c r="I223" s="257"/>
      <c r="J223" s="253"/>
      <c r="K223" s="253"/>
      <c r="L223" s="258"/>
      <c r="M223" s="259"/>
      <c r="N223" s="260"/>
      <c r="O223" s="260"/>
      <c r="P223" s="260"/>
      <c r="Q223" s="260"/>
      <c r="R223" s="260"/>
      <c r="S223" s="260"/>
      <c r="T223" s="261"/>
      <c r="U223" s="15"/>
      <c r="V223" s="15"/>
      <c r="W223" s="15"/>
      <c r="X223" s="15"/>
      <c r="Y223" s="15"/>
      <c r="Z223" s="15"/>
      <c r="AA223" s="15"/>
      <c r="AB223" s="15"/>
      <c r="AC223" s="15"/>
      <c r="AD223" s="15"/>
      <c r="AE223" s="15"/>
      <c r="AT223" s="262" t="s">
        <v>149</v>
      </c>
      <c r="AU223" s="262" t="s">
        <v>86</v>
      </c>
      <c r="AV223" s="15" t="s">
        <v>145</v>
      </c>
      <c r="AW223" s="15" t="s">
        <v>37</v>
      </c>
      <c r="AX223" s="15" t="s">
        <v>84</v>
      </c>
      <c r="AY223" s="262" t="s">
        <v>138</v>
      </c>
    </row>
    <row r="224" s="2" customFormat="1" ht="24.15" customHeight="1">
      <c r="A224" s="38"/>
      <c r="B224" s="39"/>
      <c r="C224" s="266" t="s">
        <v>479</v>
      </c>
      <c r="D224" s="266" t="s">
        <v>367</v>
      </c>
      <c r="E224" s="267" t="s">
        <v>480</v>
      </c>
      <c r="F224" s="268" t="s">
        <v>481</v>
      </c>
      <c r="G224" s="269" t="s">
        <v>201</v>
      </c>
      <c r="H224" s="270">
        <v>2</v>
      </c>
      <c r="I224" s="271"/>
      <c r="J224" s="272">
        <f>ROUND(I224*H224,2)</f>
        <v>0</v>
      </c>
      <c r="K224" s="268" t="s">
        <v>144</v>
      </c>
      <c r="L224" s="273"/>
      <c r="M224" s="274" t="s">
        <v>19</v>
      </c>
      <c r="N224" s="275" t="s">
        <v>47</v>
      </c>
      <c r="O224" s="84"/>
      <c r="P224" s="221">
        <f>O224*H224</f>
        <v>0</v>
      </c>
      <c r="Q224" s="221">
        <v>0.01553</v>
      </c>
      <c r="R224" s="221">
        <f>Q224*H224</f>
        <v>0.031060000000000001</v>
      </c>
      <c r="S224" s="221">
        <v>0</v>
      </c>
      <c r="T224" s="222">
        <f>S224*H224</f>
        <v>0</v>
      </c>
      <c r="U224" s="38"/>
      <c r="V224" s="38"/>
      <c r="W224" s="38"/>
      <c r="X224" s="38"/>
      <c r="Y224" s="38"/>
      <c r="Z224" s="38"/>
      <c r="AA224" s="38"/>
      <c r="AB224" s="38"/>
      <c r="AC224" s="38"/>
      <c r="AD224" s="38"/>
      <c r="AE224" s="38"/>
      <c r="AR224" s="223" t="s">
        <v>191</v>
      </c>
      <c r="AT224" s="223" t="s">
        <v>367</v>
      </c>
      <c r="AU224" s="223" t="s">
        <v>86</v>
      </c>
      <c r="AY224" s="17" t="s">
        <v>138</v>
      </c>
      <c r="BE224" s="224">
        <f>IF(N224="základní",J224,0)</f>
        <v>0</v>
      </c>
      <c r="BF224" s="224">
        <f>IF(N224="snížená",J224,0)</f>
        <v>0</v>
      </c>
      <c r="BG224" s="224">
        <f>IF(N224="zákl. přenesená",J224,0)</f>
        <v>0</v>
      </c>
      <c r="BH224" s="224">
        <f>IF(N224="sníž. přenesená",J224,0)</f>
        <v>0</v>
      </c>
      <c r="BI224" s="224">
        <f>IF(N224="nulová",J224,0)</f>
        <v>0</v>
      </c>
      <c r="BJ224" s="17" t="s">
        <v>84</v>
      </c>
      <c r="BK224" s="224">
        <f>ROUND(I224*H224,2)</f>
        <v>0</v>
      </c>
      <c r="BL224" s="17" t="s">
        <v>145</v>
      </c>
      <c r="BM224" s="223" t="s">
        <v>482</v>
      </c>
    </row>
    <row r="225" s="2" customFormat="1" ht="24.15" customHeight="1">
      <c r="A225" s="38"/>
      <c r="B225" s="39"/>
      <c r="C225" s="266" t="s">
        <v>483</v>
      </c>
      <c r="D225" s="266" t="s">
        <v>367</v>
      </c>
      <c r="E225" s="267" t="s">
        <v>484</v>
      </c>
      <c r="F225" s="268" t="s">
        <v>485</v>
      </c>
      <c r="G225" s="269" t="s">
        <v>201</v>
      </c>
      <c r="H225" s="270">
        <v>3</v>
      </c>
      <c r="I225" s="271"/>
      <c r="J225" s="272">
        <f>ROUND(I225*H225,2)</f>
        <v>0</v>
      </c>
      <c r="K225" s="268" t="s">
        <v>144</v>
      </c>
      <c r="L225" s="273"/>
      <c r="M225" s="274" t="s">
        <v>19</v>
      </c>
      <c r="N225" s="275" t="s">
        <v>47</v>
      </c>
      <c r="O225" s="84"/>
      <c r="P225" s="221">
        <f>O225*H225</f>
        <v>0</v>
      </c>
      <c r="Q225" s="221">
        <v>0.01272</v>
      </c>
      <c r="R225" s="221">
        <f>Q225*H225</f>
        <v>0.038159999999999999</v>
      </c>
      <c r="S225" s="221">
        <v>0</v>
      </c>
      <c r="T225" s="222">
        <f>S225*H225</f>
        <v>0</v>
      </c>
      <c r="U225" s="38"/>
      <c r="V225" s="38"/>
      <c r="W225" s="38"/>
      <c r="X225" s="38"/>
      <c r="Y225" s="38"/>
      <c r="Z225" s="38"/>
      <c r="AA225" s="38"/>
      <c r="AB225" s="38"/>
      <c r="AC225" s="38"/>
      <c r="AD225" s="38"/>
      <c r="AE225" s="38"/>
      <c r="AR225" s="223" t="s">
        <v>191</v>
      </c>
      <c r="AT225" s="223" t="s">
        <v>367</v>
      </c>
      <c r="AU225" s="223" t="s">
        <v>86</v>
      </c>
      <c r="AY225" s="17" t="s">
        <v>138</v>
      </c>
      <c r="BE225" s="224">
        <f>IF(N225="základní",J225,0)</f>
        <v>0</v>
      </c>
      <c r="BF225" s="224">
        <f>IF(N225="snížená",J225,0)</f>
        <v>0</v>
      </c>
      <c r="BG225" s="224">
        <f>IF(N225="zákl. přenesená",J225,0)</f>
        <v>0</v>
      </c>
      <c r="BH225" s="224">
        <f>IF(N225="sníž. přenesená",J225,0)</f>
        <v>0</v>
      </c>
      <c r="BI225" s="224">
        <f>IF(N225="nulová",J225,0)</f>
        <v>0</v>
      </c>
      <c r="BJ225" s="17" t="s">
        <v>84</v>
      </c>
      <c r="BK225" s="224">
        <f>ROUND(I225*H225,2)</f>
        <v>0</v>
      </c>
      <c r="BL225" s="17" t="s">
        <v>145</v>
      </c>
      <c r="BM225" s="223" t="s">
        <v>486</v>
      </c>
    </row>
    <row r="226" s="2" customFormat="1" ht="24.15" customHeight="1">
      <c r="A226" s="38"/>
      <c r="B226" s="39"/>
      <c r="C226" s="266" t="s">
        <v>487</v>
      </c>
      <c r="D226" s="266" t="s">
        <v>367</v>
      </c>
      <c r="E226" s="267" t="s">
        <v>488</v>
      </c>
      <c r="F226" s="268" t="s">
        <v>489</v>
      </c>
      <c r="G226" s="269" t="s">
        <v>201</v>
      </c>
      <c r="H226" s="270">
        <v>3</v>
      </c>
      <c r="I226" s="271"/>
      <c r="J226" s="272">
        <f>ROUND(I226*H226,2)</f>
        <v>0</v>
      </c>
      <c r="K226" s="268" t="s">
        <v>144</v>
      </c>
      <c r="L226" s="273"/>
      <c r="M226" s="274" t="s">
        <v>19</v>
      </c>
      <c r="N226" s="275" t="s">
        <v>47</v>
      </c>
      <c r="O226" s="84"/>
      <c r="P226" s="221">
        <f>O226*H226</f>
        <v>0</v>
      </c>
      <c r="Q226" s="221">
        <v>0.012250000000000001</v>
      </c>
      <c r="R226" s="221">
        <f>Q226*H226</f>
        <v>0.036750000000000005</v>
      </c>
      <c r="S226" s="221">
        <v>0</v>
      </c>
      <c r="T226" s="222">
        <f>S226*H226</f>
        <v>0</v>
      </c>
      <c r="U226" s="38"/>
      <c r="V226" s="38"/>
      <c r="W226" s="38"/>
      <c r="X226" s="38"/>
      <c r="Y226" s="38"/>
      <c r="Z226" s="38"/>
      <c r="AA226" s="38"/>
      <c r="AB226" s="38"/>
      <c r="AC226" s="38"/>
      <c r="AD226" s="38"/>
      <c r="AE226" s="38"/>
      <c r="AR226" s="223" t="s">
        <v>191</v>
      </c>
      <c r="AT226" s="223" t="s">
        <v>367</v>
      </c>
      <c r="AU226" s="223" t="s">
        <v>86</v>
      </c>
      <c r="AY226" s="17" t="s">
        <v>138</v>
      </c>
      <c r="BE226" s="224">
        <f>IF(N226="základní",J226,0)</f>
        <v>0</v>
      </c>
      <c r="BF226" s="224">
        <f>IF(N226="snížená",J226,0)</f>
        <v>0</v>
      </c>
      <c r="BG226" s="224">
        <f>IF(N226="zákl. přenesená",J226,0)</f>
        <v>0</v>
      </c>
      <c r="BH226" s="224">
        <f>IF(N226="sníž. přenesená",J226,0)</f>
        <v>0</v>
      </c>
      <c r="BI226" s="224">
        <f>IF(N226="nulová",J226,0)</f>
        <v>0</v>
      </c>
      <c r="BJ226" s="17" t="s">
        <v>84</v>
      </c>
      <c r="BK226" s="224">
        <f>ROUND(I226*H226,2)</f>
        <v>0</v>
      </c>
      <c r="BL226" s="17" t="s">
        <v>145</v>
      </c>
      <c r="BM226" s="223" t="s">
        <v>490</v>
      </c>
    </row>
    <row r="227" s="2" customFormat="1" ht="16.5" customHeight="1">
      <c r="A227" s="38"/>
      <c r="B227" s="39"/>
      <c r="C227" s="266" t="s">
        <v>491</v>
      </c>
      <c r="D227" s="266" t="s">
        <v>367</v>
      </c>
      <c r="E227" s="267" t="s">
        <v>492</v>
      </c>
      <c r="F227" s="268" t="s">
        <v>493</v>
      </c>
      <c r="G227" s="269" t="s">
        <v>201</v>
      </c>
      <c r="H227" s="270">
        <v>8</v>
      </c>
      <c r="I227" s="271"/>
      <c r="J227" s="272">
        <f>ROUND(I227*H227,2)</f>
        <v>0</v>
      </c>
      <c r="K227" s="268" t="s">
        <v>19</v>
      </c>
      <c r="L227" s="273"/>
      <c r="M227" s="274" t="s">
        <v>19</v>
      </c>
      <c r="N227" s="275" t="s">
        <v>47</v>
      </c>
      <c r="O227" s="84"/>
      <c r="P227" s="221">
        <f>O227*H227</f>
        <v>0</v>
      </c>
      <c r="Q227" s="221">
        <v>0</v>
      </c>
      <c r="R227" s="221">
        <f>Q227*H227</f>
        <v>0</v>
      </c>
      <c r="S227" s="221">
        <v>0</v>
      </c>
      <c r="T227" s="222">
        <f>S227*H227</f>
        <v>0</v>
      </c>
      <c r="U227" s="38"/>
      <c r="V227" s="38"/>
      <c r="W227" s="38"/>
      <c r="X227" s="38"/>
      <c r="Y227" s="38"/>
      <c r="Z227" s="38"/>
      <c r="AA227" s="38"/>
      <c r="AB227" s="38"/>
      <c r="AC227" s="38"/>
      <c r="AD227" s="38"/>
      <c r="AE227" s="38"/>
      <c r="AR227" s="223" t="s">
        <v>191</v>
      </c>
      <c r="AT227" s="223" t="s">
        <v>367</v>
      </c>
      <c r="AU227" s="223" t="s">
        <v>86</v>
      </c>
      <c r="AY227" s="17" t="s">
        <v>138</v>
      </c>
      <c r="BE227" s="224">
        <f>IF(N227="základní",J227,0)</f>
        <v>0</v>
      </c>
      <c r="BF227" s="224">
        <f>IF(N227="snížená",J227,0)</f>
        <v>0</v>
      </c>
      <c r="BG227" s="224">
        <f>IF(N227="zákl. přenesená",J227,0)</f>
        <v>0</v>
      </c>
      <c r="BH227" s="224">
        <f>IF(N227="sníž. přenesená",J227,0)</f>
        <v>0</v>
      </c>
      <c r="BI227" s="224">
        <f>IF(N227="nulová",J227,0)</f>
        <v>0</v>
      </c>
      <c r="BJ227" s="17" t="s">
        <v>84</v>
      </c>
      <c r="BK227" s="224">
        <f>ROUND(I227*H227,2)</f>
        <v>0</v>
      </c>
      <c r="BL227" s="17" t="s">
        <v>145</v>
      </c>
      <c r="BM227" s="223" t="s">
        <v>494</v>
      </c>
    </row>
    <row r="228" s="2" customFormat="1" ht="37.8" customHeight="1">
      <c r="A228" s="38"/>
      <c r="B228" s="39"/>
      <c r="C228" s="212" t="s">
        <v>495</v>
      </c>
      <c r="D228" s="212" t="s">
        <v>140</v>
      </c>
      <c r="E228" s="213" t="s">
        <v>496</v>
      </c>
      <c r="F228" s="214" t="s">
        <v>497</v>
      </c>
      <c r="G228" s="215" t="s">
        <v>201</v>
      </c>
      <c r="H228" s="216">
        <v>1</v>
      </c>
      <c r="I228" s="217"/>
      <c r="J228" s="218">
        <f>ROUND(I228*H228,2)</f>
        <v>0</v>
      </c>
      <c r="K228" s="214" t="s">
        <v>144</v>
      </c>
      <c r="L228" s="44"/>
      <c r="M228" s="219" t="s">
        <v>19</v>
      </c>
      <c r="N228" s="220" t="s">
        <v>47</v>
      </c>
      <c r="O228" s="84"/>
      <c r="P228" s="221">
        <f>O228*H228</f>
        <v>0</v>
      </c>
      <c r="Q228" s="221">
        <v>0.42153000000000002</v>
      </c>
      <c r="R228" s="221">
        <f>Q228*H228</f>
        <v>0.42153000000000002</v>
      </c>
      <c r="S228" s="221">
        <v>0</v>
      </c>
      <c r="T228" s="222">
        <f>S228*H228</f>
        <v>0</v>
      </c>
      <c r="U228" s="38"/>
      <c r="V228" s="38"/>
      <c r="W228" s="38"/>
      <c r="X228" s="38"/>
      <c r="Y228" s="38"/>
      <c r="Z228" s="38"/>
      <c r="AA228" s="38"/>
      <c r="AB228" s="38"/>
      <c r="AC228" s="38"/>
      <c r="AD228" s="38"/>
      <c r="AE228" s="38"/>
      <c r="AR228" s="223" t="s">
        <v>145</v>
      </c>
      <c r="AT228" s="223" t="s">
        <v>140</v>
      </c>
      <c r="AU228" s="223" t="s">
        <v>86</v>
      </c>
      <c r="AY228" s="17" t="s">
        <v>138</v>
      </c>
      <c r="BE228" s="224">
        <f>IF(N228="základní",J228,0)</f>
        <v>0</v>
      </c>
      <c r="BF228" s="224">
        <f>IF(N228="snížená",J228,0)</f>
        <v>0</v>
      </c>
      <c r="BG228" s="224">
        <f>IF(N228="zákl. přenesená",J228,0)</f>
        <v>0</v>
      </c>
      <c r="BH228" s="224">
        <f>IF(N228="sníž. přenesená",J228,0)</f>
        <v>0</v>
      </c>
      <c r="BI228" s="224">
        <f>IF(N228="nulová",J228,0)</f>
        <v>0</v>
      </c>
      <c r="BJ228" s="17" t="s">
        <v>84</v>
      </c>
      <c r="BK228" s="224">
        <f>ROUND(I228*H228,2)</f>
        <v>0</v>
      </c>
      <c r="BL228" s="17" t="s">
        <v>145</v>
      </c>
      <c r="BM228" s="223" t="s">
        <v>498</v>
      </c>
    </row>
    <row r="229" s="2" customFormat="1">
      <c r="A229" s="38"/>
      <c r="B229" s="39"/>
      <c r="C229" s="40"/>
      <c r="D229" s="225" t="s">
        <v>147</v>
      </c>
      <c r="E229" s="40"/>
      <c r="F229" s="226" t="s">
        <v>499</v>
      </c>
      <c r="G229" s="40"/>
      <c r="H229" s="40"/>
      <c r="I229" s="227"/>
      <c r="J229" s="40"/>
      <c r="K229" s="40"/>
      <c r="L229" s="44"/>
      <c r="M229" s="228"/>
      <c r="N229" s="229"/>
      <c r="O229" s="84"/>
      <c r="P229" s="84"/>
      <c r="Q229" s="84"/>
      <c r="R229" s="84"/>
      <c r="S229" s="84"/>
      <c r="T229" s="85"/>
      <c r="U229" s="38"/>
      <c r="V229" s="38"/>
      <c r="W229" s="38"/>
      <c r="X229" s="38"/>
      <c r="Y229" s="38"/>
      <c r="Z229" s="38"/>
      <c r="AA229" s="38"/>
      <c r="AB229" s="38"/>
      <c r="AC229" s="38"/>
      <c r="AD229" s="38"/>
      <c r="AE229" s="38"/>
      <c r="AT229" s="17" t="s">
        <v>147</v>
      </c>
      <c r="AU229" s="17" t="s">
        <v>86</v>
      </c>
    </row>
    <row r="230" s="13" customFormat="1">
      <c r="A230" s="13"/>
      <c r="B230" s="230"/>
      <c r="C230" s="231"/>
      <c r="D230" s="232" t="s">
        <v>149</v>
      </c>
      <c r="E230" s="233" t="s">
        <v>19</v>
      </c>
      <c r="F230" s="234" t="s">
        <v>500</v>
      </c>
      <c r="G230" s="231"/>
      <c r="H230" s="233" t="s">
        <v>19</v>
      </c>
      <c r="I230" s="235"/>
      <c r="J230" s="231"/>
      <c r="K230" s="231"/>
      <c r="L230" s="236"/>
      <c r="M230" s="237"/>
      <c r="N230" s="238"/>
      <c r="O230" s="238"/>
      <c r="P230" s="238"/>
      <c r="Q230" s="238"/>
      <c r="R230" s="238"/>
      <c r="S230" s="238"/>
      <c r="T230" s="239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T230" s="240" t="s">
        <v>149</v>
      </c>
      <c r="AU230" s="240" t="s">
        <v>86</v>
      </c>
      <c r="AV230" s="13" t="s">
        <v>84</v>
      </c>
      <c r="AW230" s="13" t="s">
        <v>37</v>
      </c>
      <c r="AX230" s="13" t="s">
        <v>76</v>
      </c>
      <c r="AY230" s="240" t="s">
        <v>138</v>
      </c>
    </row>
    <row r="231" s="14" customFormat="1">
      <c r="A231" s="14"/>
      <c r="B231" s="241"/>
      <c r="C231" s="242"/>
      <c r="D231" s="232" t="s">
        <v>149</v>
      </c>
      <c r="E231" s="243" t="s">
        <v>19</v>
      </c>
      <c r="F231" s="244" t="s">
        <v>84</v>
      </c>
      <c r="G231" s="242"/>
      <c r="H231" s="245">
        <v>1</v>
      </c>
      <c r="I231" s="246"/>
      <c r="J231" s="242"/>
      <c r="K231" s="242"/>
      <c r="L231" s="247"/>
      <c r="M231" s="248"/>
      <c r="N231" s="249"/>
      <c r="O231" s="249"/>
      <c r="P231" s="249"/>
      <c r="Q231" s="249"/>
      <c r="R231" s="249"/>
      <c r="S231" s="249"/>
      <c r="T231" s="250"/>
      <c r="U231" s="14"/>
      <c r="V231" s="14"/>
      <c r="W231" s="14"/>
      <c r="X231" s="14"/>
      <c r="Y231" s="14"/>
      <c r="Z231" s="14"/>
      <c r="AA231" s="14"/>
      <c r="AB231" s="14"/>
      <c r="AC231" s="14"/>
      <c r="AD231" s="14"/>
      <c r="AE231" s="14"/>
      <c r="AT231" s="251" t="s">
        <v>149</v>
      </c>
      <c r="AU231" s="251" t="s">
        <v>86</v>
      </c>
      <c r="AV231" s="14" t="s">
        <v>86</v>
      </c>
      <c r="AW231" s="14" t="s">
        <v>37</v>
      </c>
      <c r="AX231" s="14" t="s">
        <v>84</v>
      </c>
      <c r="AY231" s="251" t="s">
        <v>138</v>
      </c>
    </row>
    <row r="232" s="2" customFormat="1" ht="37.8" customHeight="1">
      <c r="A232" s="38"/>
      <c r="B232" s="39"/>
      <c r="C232" s="266" t="s">
        <v>501</v>
      </c>
      <c r="D232" s="266" t="s">
        <v>367</v>
      </c>
      <c r="E232" s="267" t="s">
        <v>502</v>
      </c>
      <c r="F232" s="268" t="s">
        <v>503</v>
      </c>
      <c r="G232" s="269" t="s">
        <v>201</v>
      </c>
      <c r="H232" s="270">
        <v>1</v>
      </c>
      <c r="I232" s="271"/>
      <c r="J232" s="272">
        <f>ROUND(I232*H232,2)</f>
        <v>0</v>
      </c>
      <c r="K232" s="268" t="s">
        <v>144</v>
      </c>
      <c r="L232" s="273"/>
      <c r="M232" s="274" t="s">
        <v>19</v>
      </c>
      <c r="N232" s="275" t="s">
        <v>47</v>
      </c>
      <c r="O232" s="84"/>
      <c r="P232" s="221">
        <f>O232*H232</f>
        <v>0</v>
      </c>
      <c r="Q232" s="221">
        <v>0.01521</v>
      </c>
      <c r="R232" s="221">
        <f>Q232*H232</f>
        <v>0.01521</v>
      </c>
      <c r="S232" s="221">
        <v>0</v>
      </c>
      <c r="T232" s="222">
        <f>S232*H232</f>
        <v>0</v>
      </c>
      <c r="U232" s="38"/>
      <c r="V232" s="38"/>
      <c r="W232" s="38"/>
      <c r="X232" s="38"/>
      <c r="Y232" s="38"/>
      <c r="Z232" s="38"/>
      <c r="AA232" s="38"/>
      <c r="AB232" s="38"/>
      <c r="AC232" s="38"/>
      <c r="AD232" s="38"/>
      <c r="AE232" s="38"/>
      <c r="AR232" s="223" t="s">
        <v>191</v>
      </c>
      <c r="AT232" s="223" t="s">
        <v>367</v>
      </c>
      <c r="AU232" s="223" t="s">
        <v>86</v>
      </c>
      <c r="AY232" s="17" t="s">
        <v>138</v>
      </c>
      <c r="BE232" s="224">
        <f>IF(N232="základní",J232,0)</f>
        <v>0</v>
      </c>
      <c r="BF232" s="224">
        <f>IF(N232="snížená",J232,0)</f>
        <v>0</v>
      </c>
      <c r="BG232" s="224">
        <f>IF(N232="zákl. přenesená",J232,0)</f>
        <v>0</v>
      </c>
      <c r="BH232" s="224">
        <f>IF(N232="sníž. přenesená",J232,0)</f>
        <v>0</v>
      </c>
      <c r="BI232" s="224">
        <f>IF(N232="nulová",J232,0)</f>
        <v>0</v>
      </c>
      <c r="BJ232" s="17" t="s">
        <v>84</v>
      </c>
      <c r="BK232" s="224">
        <f>ROUND(I232*H232,2)</f>
        <v>0</v>
      </c>
      <c r="BL232" s="17" t="s">
        <v>145</v>
      </c>
      <c r="BM232" s="223" t="s">
        <v>504</v>
      </c>
    </row>
    <row r="233" s="2" customFormat="1" ht="16.5" customHeight="1">
      <c r="A233" s="38"/>
      <c r="B233" s="39"/>
      <c r="C233" s="266" t="s">
        <v>505</v>
      </c>
      <c r="D233" s="266" t="s">
        <v>367</v>
      </c>
      <c r="E233" s="267" t="s">
        <v>506</v>
      </c>
      <c r="F233" s="268" t="s">
        <v>493</v>
      </c>
      <c r="G233" s="269" t="s">
        <v>201</v>
      </c>
      <c r="H233" s="270">
        <v>1</v>
      </c>
      <c r="I233" s="271"/>
      <c r="J233" s="272">
        <f>ROUND(I233*H233,2)</f>
        <v>0</v>
      </c>
      <c r="K233" s="268" t="s">
        <v>19</v>
      </c>
      <c r="L233" s="273"/>
      <c r="M233" s="274" t="s">
        <v>19</v>
      </c>
      <c r="N233" s="275" t="s">
        <v>47</v>
      </c>
      <c r="O233" s="84"/>
      <c r="P233" s="221">
        <f>O233*H233</f>
        <v>0</v>
      </c>
      <c r="Q233" s="221">
        <v>0</v>
      </c>
      <c r="R233" s="221">
        <f>Q233*H233</f>
        <v>0</v>
      </c>
      <c r="S233" s="221">
        <v>0</v>
      </c>
      <c r="T233" s="222">
        <f>S233*H233</f>
        <v>0</v>
      </c>
      <c r="U233" s="38"/>
      <c r="V233" s="38"/>
      <c r="W233" s="38"/>
      <c r="X233" s="38"/>
      <c r="Y233" s="38"/>
      <c r="Z233" s="38"/>
      <c r="AA233" s="38"/>
      <c r="AB233" s="38"/>
      <c r="AC233" s="38"/>
      <c r="AD233" s="38"/>
      <c r="AE233" s="38"/>
      <c r="AR233" s="223" t="s">
        <v>191</v>
      </c>
      <c r="AT233" s="223" t="s">
        <v>367</v>
      </c>
      <c r="AU233" s="223" t="s">
        <v>86</v>
      </c>
      <c r="AY233" s="17" t="s">
        <v>138</v>
      </c>
      <c r="BE233" s="224">
        <f>IF(N233="základní",J233,0)</f>
        <v>0</v>
      </c>
      <c r="BF233" s="224">
        <f>IF(N233="snížená",J233,0)</f>
        <v>0</v>
      </c>
      <c r="BG233" s="224">
        <f>IF(N233="zákl. přenesená",J233,0)</f>
        <v>0</v>
      </c>
      <c r="BH233" s="224">
        <f>IF(N233="sníž. přenesená",J233,0)</f>
        <v>0</v>
      </c>
      <c r="BI233" s="224">
        <f>IF(N233="nulová",J233,0)</f>
        <v>0</v>
      </c>
      <c r="BJ233" s="17" t="s">
        <v>84</v>
      </c>
      <c r="BK233" s="224">
        <f>ROUND(I233*H233,2)</f>
        <v>0</v>
      </c>
      <c r="BL233" s="17" t="s">
        <v>145</v>
      </c>
      <c r="BM233" s="223" t="s">
        <v>507</v>
      </c>
    </row>
    <row r="234" s="12" customFormat="1" ht="22.8" customHeight="1">
      <c r="A234" s="12"/>
      <c r="B234" s="196"/>
      <c r="C234" s="197"/>
      <c r="D234" s="198" t="s">
        <v>75</v>
      </c>
      <c r="E234" s="210" t="s">
        <v>191</v>
      </c>
      <c r="F234" s="210" t="s">
        <v>508</v>
      </c>
      <c r="G234" s="197"/>
      <c r="H234" s="197"/>
      <c r="I234" s="200"/>
      <c r="J234" s="211">
        <f>BK234</f>
        <v>0</v>
      </c>
      <c r="K234" s="197"/>
      <c r="L234" s="202"/>
      <c r="M234" s="203"/>
      <c r="N234" s="204"/>
      <c r="O234" s="204"/>
      <c r="P234" s="205">
        <f>SUM(P235:P240)</f>
        <v>0</v>
      </c>
      <c r="Q234" s="204"/>
      <c r="R234" s="205">
        <f>SUM(R235:R240)</f>
        <v>0.4098</v>
      </c>
      <c r="S234" s="204"/>
      <c r="T234" s="206">
        <f>SUM(T235:T240)</f>
        <v>0</v>
      </c>
      <c r="U234" s="12"/>
      <c r="V234" s="12"/>
      <c r="W234" s="12"/>
      <c r="X234" s="12"/>
      <c r="Y234" s="12"/>
      <c r="Z234" s="12"/>
      <c r="AA234" s="12"/>
      <c r="AB234" s="12"/>
      <c r="AC234" s="12"/>
      <c r="AD234" s="12"/>
      <c r="AE234" s="12"/>
      <c r="AR234" s="207" t="s">
        <v>84</v>
      </c>
      <c r="AT234" s="208" t="s">
        <v>75</v>
      </c>
      <c r="AU234" s="208" t="s">
        <v>84</v>
      </c>
      <c r="AY234" s="207" t="s">
        <v>138</v>
      </c>
      <c r="BK234" s="209">
        <f>SUM(BK235:BK240)</f>
        <v>0</v>
      </c>
    </row>
    <row r="235" s="2" customFormat="1" ht="37.8" customHeight="1">
      <c r="A235" s="38"/>
      <c r="B235" s="39"/>
      <c r="C235" s="212" t="s">
        <v>509</v>
      </c>
      <c r="D235" s="212" t="s">
        <v>140</v>
      </c>
      <c r="E235" s="213" t="s">
        <v>510</v>
      </c>
      <c r="F235" s="214" t="s">
        <v>511</v>
      </c>
      <c r="G235" s="215" t="s">
        <v>201</v>
      </c>
      <c r="H235" s="216">
        <v>3</v>
      </c>
      <c r="I235" s="217"/>
      <c r="J235" s="218">
        <f>ROUND(I235*H235,2)</f>
        <v>0</v>
      </c>
      <c r="K235" s="214" t="s">
        <v>144</v>
      </c>
      <c r="L235" s="44"/>
      <c r="M235" s="219" t="s">
        <v>19</v>
      </c>
      <c r="N235" s="220" t="s">
        <v>47</v>
      </c>
      <c r="O235" s="84"/>
      <c r="P235" s="221">
        <f>O235*H235</f>
        <v>0</v>
      </c>
      <c r="Q235" s="221">
        <v>0.082000000000000003</v>
      </c>
      <c r="R235" s="221">
        <f>Q235*H235</f>
        <v>0.246</v>
      </c>
      <c r="S235" s="221">
        <v>0</v>
      </c>
      <c r="T235" s="222">
        <f>S235*H235</f>
        <v>0</v>
      </c>
      <c r="U235" s="38"/>
      <c r="V235" s="38"/>
      <c r="W235" s="38"/>
      <c r="X235" s="38"/>
      <c r="Y235" s="38"/>
      <c r="Z235" s="38"/>
      <c r="AA235" s="38"/>
      <c r="AB235" s="38"/>
      <c r="AC235" s="38"/>
      <c r="AD235" s="38"/>
      <c r="AE235" s="38"/>
      <c r="AR235" s="223" t="s">
        <v>145</v>
      </c>
      <c r="AT235" s="223" t="s">
        <v>140</v>
      </c>
      <c r="AU235" s="223" t="s">
        <v>86</v>
      </c>
      <c r="AY235" s="17" t="s">
        <v>138</v>
      </c>
      <c r="BE235" s="224">
        <f>IF(N235="základní",J235,0)</f>
        <v>0</v>
      </c>
      <c r="BF235" s="224">
        <f>IF(N235="snížená",J235,0)</f>
        <v>0</v>
      </c>
      <c r="BG235" s="224">
        <f>IF(N235="zákl. přenesená",J235,0)</f>
        <v>0</v>
      </c>
      <c r="BH235" s="224">
        <f>IF(N235="sníž. přenesená",J235,0)</f>
        <v>0</v>
      </c>
      <c r="BI235" s="224">
        <f>IF(N235="nulová",J235,0)</f>
        <v>0</v>
      </c>
      <c r="BJ235" s="17" t="s">
        <v>84</v>
      </c>
      <c r="BK235" s="224">
        <f>ROUND(I235*H235,2)</f>
        <v>0</v>
      </c>
      <c r="BL235" s="17" t="s">
        <v>145</v>
      </c>
      <c r="BM235" s="223" t="s">
        <v>512</v>
      </c>
    </row>
    <row r="236" s="2" customFormat="1">
      <c r="A236" s="38"/>
      <c r="B236" s="39"/>
      <c r="C236" s="40"/>
      <c r="D236" s="225" t="s">
        <v>147</v>
      </c>
      <c r="E236" s="40"/>
      <c r="F236" s="226" t="s">
        <v>513</v>
      </c>
      <c r="G236" s="40"/>
      <c r="H236" s="40"/>
      <c r="I236" s="227"/>
      <c r="J236" s="40"/>
      <c r="K236" s="40"/>
      <c r="L236" s="44"/>
      <c r="M236" s="228"/>
      <c r="N236" s="229"/>
      <c r="O236" s="84"/>
      <c r="P236" s="84"/>
      <c r="Q236" s="84"/>
      <c r="R236" s="84"/>
      <c r="S236" s="84"/>
      <c r="T236" s="85"/>
      <c r="U236" s="38"/>
      <c r="V236" s="38"/>
      <c r="W236" s="38"/>
      <c r="X236" s="38"/>
      <c r="Y236" s="38"/>
      <c r="Z236" s="38"/>
      <c r="AA236" s="38"/>
      <c r="AB236" s="38"/>
      <c r="AC236" s="38"/>
      <c r="AD236" s="38"/>
      <c r="AE236" s="38"/>
      <c r="AT236" s="17" t="s">
        <v>147</v>
      </c>
      <c r="AU236" s="17" t="s">
        <v>86</v>
      </c>
    </row>
    <row r="237" s="13" customFormat="1">
      <c r="A237" s="13"/>
      <c r="B237" s="230"/>
      <c r="C237" s="231"/>
      <c r="D237" s="232" t="s">
        <v>149</v>
      </c>
      <c r="E237" s="233" t="s">
        <v>19</v>
      </c>
      <c r="F237" s="234" t="s">
        <v>514</v>
      </c>
      <c r="G237" s="231"/>
      <c r="H237" s="233" t="s">
        <v>19</v>
      </c>
      <c r="I237" s="235"/>
      <c r="J237" s="231"/>
      <c r="K237" s="231"/>
      <c r="L237" s="236"/>
      <c r="M237" s="237"/>
      <c r="N237" s="238"/>
      <c r="O237" s="238"/>
      <c r="P237" s="238"/>
      <c r="Q237" s="238"/>
      <c r="R237" s="238"/>
      <c r="S237" s="238"/>
      <c r="T237" s="239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T237" s="240" t="s">
        <v>149</v>
      </c>
      <c r="AU237" s="240" t="s">
        <v>86</v>
      </c>
      <c r="AV237" s="13" t="s">
        <v>84</v>
      </c>
      <c r="AW237" s="13" t="s">
        <v>37</v>
      </c>
      <c r="AX237" s="13" t="s">
        <v>76</v>
      </c>
      <c r="AY237" s="240" t="s">
        <v>138</v>
      </c>
    </row>
    <row r="238" s="14" customFormat="1">
      <c r="A238" s="14"/>
      <c r="B238" s="241"/>
      <c r="C238" s="242"/>
      <c r="D238" s="232" t="s">
        <v>149</v>
      </c>
      <c r="E238" s="243" t="s">
        <v>19</v>
      </c>
      <c r="F238" s="244" t="s">
        <v>158</v>
      </c>
      <c r="G238" s="242"/>
      <c r="H238" s="245">
        <v>3</v>
      </c>
      <c r="I238" s="246"/>
      <c r="J238" s="242"/>
      <c r="K238" s="242"/>
      <c r="L238" s="247"/>
      <c r="M238" s="248"/>
      <c r="N238" s="249"/>
      <c r="O238" s="249"/>
      <c r="P238" s="249"/>
      <c r="Q238" s="249"/>
      <c r="R238" s="249"/>
      <c r="S238" s="249"/>
      <c r="T238" s="250"/>
      <c r="U238" s="14"/>
      <c r="V238" s="14"/>
      <c r="W238" s="14"/>
      <c r="X238" s="14"/>
      <c r="Y238" s="14"/>
      <c r="Z238" s="14"/>
      <c r="AA238" s="14"/>
      <c r="AB238" s="14"/>
      <c r="AC238" s="14"/>
      <c r="AD238" s="14"/>
      <c r="AE238" s="14"/>
      <c r="AT238" s="251" t="s">
        <v>149</v>
      </c>
      <c r="AU238" s="251" t="s">
        <v>86</v>
      </c>
      <c r="AV238" s="14" t="s">
        <v>86</v>
      </c>
      <c r="AW238" s="14" t="s">
        <v>37</v>
      </c>
      <c r="AX238" s="14" t="s">
        <v>84</v>
      </c>
      <c r="AY238" s="251" t="s">
        <v>138</v>
      </c>
    </row>
    <row r="239" s="2" customFormat="1" ht="24.15" customHeight="1">
      <c r="A239" s="38"/>
      <c r="B239" s="39"/>
      <c r="C239" s="266" t="s">
        <v>515</v>
      </c>
      <c r="D239" s="266" t="s">
        <v>367</v>
      </c>
      <c r="E239" s="267" t="s">
        <v>516</v>
      </c>
      <c r="F239" s="268" t="s">
        <v>517</v>
      </c>
      <c r="G239" s="269" t="s">
        <v>143</v>
      </c>
      <c r="H239" s="270">
        <v>2.73</v>
      </c>
      <c r="I239" s="271"/>
      <c r="J239" s="272">
        <f>ROUND(I239*H239,2)</f>
        <v>0</v>
      </c>
      <c r="K239" s="268" t="s">
        <v>144</v>
      </c>
      <c r="L239" s="273"/>
      <c r="M239" s="274" t="s">
        <v>19</v>
      </c>
      <c r="N239" s="275" t="s">
        <v>47</v>
      </c>
      <c r="O239" s="84"/>
      <c r="P239" s="221">
        <f>O239*H239</f>
        <v>0</v>
      </c>
      <c r="Q239" s="221">
        <v>0.059999999999999998</v>
      </c>
      <c r="R239" s="221">
        <f>Q239*H239</f>
        <v>0.1638</v>
      </c>
      <c r="S239" s="221">
        <v>0</v>
      </c>
      <c r="T239" s="222">
        <f>S239*H239</f>
        <v>0</v>
      </c>
      <c r="U239" s="38"/>
      <c r="V239" s="38"/>
      <c r="W239" s="38"/>
      <c r="X239" s="38"/>
      <c r="Y239" s="38"/>
      <c r="Z239" s="38"/>
      <c r="AA239" s="38"/>
      <c r="AB239" s="38"/>
      <c r="AC239" s="38"/>
      <c r="AD239" s="38"/>
      <c r="AE239" s="38"/>
      <c r="AR239" s="223" t="s">
        <v>191</v>
      </c>
      <c r="AT239" s="223" t="s">
        <v>367</v>
      </c>
      <c r="AU239" s="223" t="s">
        <v>86</v>
      </c>
      <c r="AY239" s="17" t="s">
        <v>138</v>
      </c>
      <c r="BE239" s="224">
        <f>IF(N239="základní",J239,0)</f>
        <v>0</v>
      </c>
      <c r="BF239" s="224">
        <f>IF(N239="snížená",J239,0)</f>
        <v>0</v>
      </c>
      <c r="BG239" s="224">
        <f>IF(N239="zákl. přenesená",J239,0)</f>
        <v>0</v>
      </c>
      <c r="BH239" s="224">
        <f>IF(N239="sníž. přenesená",J239,0)</f>
        <v>0</v>
      </c>
      <c r="BI239" s="224">
        <f>IF(N239="nulová",J239,0)</f>
        <v>0</v>
      </c>
      <c r="BJ239" s="17" t="s">
        <v>84</v>
      </c>
      <c r="BK239" s="224">
        <f>ROUND(I239*H239,2)</f>
        <v>0</v>
      </c>
      <c r="BL239" s="17" t="s">
        <v>145</v>
      </c>
      <c r="BM239" s="223" t="s">
        <v>518</v>
      </c>
    </row>
    <row r="240" s="14" customFormat="1">
      <c r="A240" s="14"/>
      <c r="B240" s="241"/>
      <c r="C240" s="242"/>
      <c r="D240" s="232" t="s">
        <v>149</v>
      </c>
      <c r="E240" s="243" t="s">
        <v>19</v>
      </c>
      <c r="F240" s="244" t="s">
        <v>519</v>
      </c>
      <c r="G240" s="242"/>
      <c r="H240" s="245">
        <v>2.73</v>
      </c>
      <c r="I240" s="246"/>
      <c r="J240" s="242"/>
      <c r="K240" s="242"/>
      <c r="L240" s="247"/>
      <c r="M240" s="248"/>
      <c r="N240" s="249"/>
      <c r="O240" s="249"/>
      <c r="P240" s="249"/>
      <c r="Q240" s="249"/>
      <c r="R240" s="249"/>
      <c r="S240" s="249"/>
      <c r="T240" s="250"/>
      <c r="U240" s="14"/>
      <c r="V240" s="14"/>
      <c r="W240" s="14"/>
      <c r="X240" s="14"/>
      <c r="Y240" s="14"/>
      <c r="Z240" s="14"/>
      <c r="AA240" s="14"/>
      <c r="AB240" s="14"/>
      <c r="AC240" s="14"/>
      <c r="AD240" s="14"/>
      <c r="AE240" s="14"/>
      <c r="AT240" s="251" t="s">
        <v>149</v>
      </c>
      <c r="AU240" s="251" t="s">
        <v>86</v>
      </c>
      <c r="AV240" s="14" t="s">
        <v>86</v>
      </c>
      <c r="AW240" s="14" t="s">
        <v>37</v>
      </c>
      <c r="AX240" s="14" t="s">
        <v>84</v>
      </c>
      <c r="AY240" s="251" t="s">
        <v>138</v>
      </c>
    </row>
    <row r="241" s="12" customFormat="1" ht="22.8" customHeight="1">
      <c r="A241" s="12"/>
      <c r="B241" s="196"/>
      <c r="C241" s="197"/>
      <c r="D241" s="198" t="s">
        <v>75</v>
      </c>
      <c r="E241" s="210" t="s">
        <v>156</v>
      </c>
      <c r="F241" s="210" t="s">
        <v>157</v>
      </c>
      <c r="G241" s="197"/>
      <c r="H241" s="197"/>
      <c r="I241" s="200"/>
      <c r="J241" s="211">
        <f>BK241</f>
        <v>0</v>
      </c>
      <c r="K241" s="197"/>
      <c r="L241" s="202"/>
      <c r="M241" s="203"/>
      <c r="N241" s="204"/>
      <c r="O241" s="204"/>
      <c r="P241" s="205">
        <f>SUM(P242:P268)</f>
        <v>0</v>
      </c>
      <c r="Q241" s="204"/>
      <c r="R241" s="205">
        <f>SUM(R242:R268)</f>
        <v>0.1423548</v>
      </c>
      <c r="S241" s="204"/>
      <c r="T241" s="206">
        <f>SUM(T242:T268)</f>
        <v>0</v>
      </c>
      <c r="U241" s="12"/>
      <c r="V241" s="12"/>
      <c r="W241" s="12"/>
      <c r="X241" s="12"/>
      <c r="Y241" s="12"/>
      <c r="Z241" s="12"/>
      <c r="AA241" s="12"/>
      <c r="AB241" s="12"/>
      <c r="AC241" s="12"/>
      <c r="AD241" s="12"/>
      <c r="AE241" s="12"/>
      <c r="AR241" s="207" t="s">
        <v>84</v>
      </c>
      <c r="AT241" s="208" t="s">
        <v>75</v>
      </c>
      <c r="AU241" s="208" t="s">
        <v>84</v>
      </c>
      <c r="AY241" s="207" t="s">
        <v>138</v>
      </c>
      <c r="BK241" s="209">
        <f>SUM(BK242:BK268)</f>
        <v>0</v>
      </c>
    </row>
    <row r="242" s="2" customFormat="1" ht="37.8" customHeight="1">
      <c r="A242" s="38"/>
      <c r="B242" s="39"/>
      <c r="C242" s="212" t="s">
        <v>520</v>
      </c>
      <c r="D242" s="212" t="s">
        <v>140</v>
      </c>
      <c r="E242" s="213" t="s">
        <v>159</v>
      </c>
      <c r="F242" s="214" t="s">
        <v>160</v>
      </c>
      <c r="G242" s="215" t="s">
        <v>143</v>
      </c>
      <c r="H242" s="216">
        <v>200</v>
      </c>
      <c r="I242" s="217"/>
      <c r="J242" s="218">
        <f>ROUND(I242*H242,2)</f>
        <v>0</v>
      </c>
      <c r="K242" s="214" t="s">
        <v>144</v>
      </c>
      <c r="L242" s="44"/>
      <c r="M242" s="219" t="s">
        <v>19</v>
      </c>
      <c r="N242" s="220" t="s">
        <v>47</v>
      </c>
      <c r="O242" s="84"/>
      <c r="P242" s="221">
        <f>O242*H242</f>
        <v>0</v>
      </c>
      <c r="Q242" s="221">
        <v>0</v>
      </c>
      <c r="R242" s="221">
        <f>Q242*H242</f>
        <v>0</v>
      </c>
      <c r="S242" s="221">
        <v>0</v>
      </c>
      <c r="T242" s="222">
        <f>S242*H242</f>
        <v>0</v>
      </c>
      <c r="U242" s="38"/>
      <c r="V242" s="38"/>
      <c r="W242" s="38"/>
      <c r="X242" s="38"/>
      <c r="Y242" s="38"/>
      <c r="Z242" s="38"/>
      <c r="AA242" s="38"/>
      <c r="AB242" s="38"/>
      <c r="AC242" s="38"/>
      <c r="AD242" s="38"/>
      <c r="AE242" s="38"/>
      <c r="AR242" s="223" t="s">
        <v>145</v>
      </c>
      <c r="AT242" s="223" t="s">
        <v>140</v>
      </c>
      <c r="AU242" s="223" t="s">
        <v>86</v>
      </c>
      <c r="AY242" s="17" t="s">
        <v>138</v>
      </c>
      <c r="BE242" s="224">
        <f>IF(N242="základní",J242,0)</f>
        <v>0</v>
      </c>
      <c r="BF242" s="224">
        <f>IF(N242="snížená",J242,0)</f>
        <v>0</v>
      </c>
      <c r="BG242" s="224">
        <f>IF(N242="zákl. přenesená",J242,0)</f>
        <v>0</v>
      </c>
      <c r="BH242" s="224">
        <f>IF(N242="sníž. přenesená",J242,0)</f>
        <v>0</v>
      </c>
      <c r="BI242" s="224">
        <f>IF(N242="nulová",J242,0)</f>
        <v>0</v>
      </c>
      <c r="BJ242" s="17" t="s">
        <v>84</v>
      </c>
      <c r="BK242" s="224">
        <f>ROUND(I242*H242,2)</f>
        <v>0</v>
      </c>
      <c r="BL242" s="17" t="s">
        <v>145</v>
      </c>
      <c r="BM242" s="223" t="s">
        <v>521</v>
      </c>
    </row>
    <row r="243" s="2" customFormat="1">
      <c r="A243" s="38"/>
      <c r="B243" s="39"/>
      <c r="C243" s="40"/>
      <c r="D243" s="225" t="s">
        <v>147</v>
      </c>
      <c r="E243" s="40"/>
      <c r="F243" s="226" t="s">
        <v>162</v>
      </c>
      <c r="G243" s="40"/>
      <c r="H243" s="40"/>
      <c r="I243" s="227"/>
      <c r="J243" s="40"/>
      <c r="K243" s="40"/>
      <c r="L243" s="44"/>
      <c r="M243" s="228"/>
      <c r="N243" s="229"/>
      <c r="O243" s="84"/>
      <c r="P243" s="84"/>
      <c r="Q243" s="84"/>
      <c r="R243" s="84"/>
      <c r="S243" s="84"/>
      <c r="T243" s="85"/>
      <c r="U243" s="38"/>
      <c r="V243" s="38"/>
      <c r="W243" s="38"/>
      <c r="X243" s="38"/>
      <c r="Y243" s="38"/>
      <c r="Z243" s="38"/>
      <c r="AA243" s="38"/>
      <c r="AB243" s="38"/>
      <c r="AC243" s="38"/>
      <c r="AD243" s="38"/>
      <c r="AE243" s="38"/>
      <c r="AT243" s="17" t="s">
        <v>147</v>
      </c>
      <c r="AU243" s="17" t="s">
        <v>86</v>
      </c>
    </row>
    <row r="244" s="2" customFormat="1" ht="37.8" customHeight="1">
      <c r="A244" s="38"/>
      <c r="B244" s="39"/>
      <c r="C244" s="212" t="s">
        <v>522</v>
      </c>
      <c r="D244" s="212" t="s">
        <v>140</v>
      </c>
      <c r="E244" s="213" t="s">
        <v>523</v>
      </c>
      <c r="F244" s="214" t="s">
        <v>524</v>
      </c>
      <c r="G244" s="215" t="s">
        <v>143</v>
      </c>
      <c r="H244" s="216">
        <v>200</v>
      </c>
      <c r="I244" s="217"/>
      <c r="J244" s="218">
        <f>ROUND(I244*H244,2)</f>
        <v>0</v>
      </c>
      <c r="K244" s="214" t="s">
        <v>144</v>
      </c>
      <c r="L244" s="44"/>
      <c r="M244" s="219" t="s">
        <v>19</v>
      </c>
      <c r="N244" s="220" t="s">
        <v>47</v>
      </c>
      <c r="O244" s="84"/>
      <c r="P244" s="221">
        <f>O244*H244</f>
        <v>0</v>
      </c>
      <c r="Q244" s="221">
        <v>4.0000000000000003E-05</v>
      </c>
      <c r="R244" s="221">
        <f>Q244*H244</f>
        <v>0.0080000000000000002</v>
      </c>
      <c r="S244" s="221">
        <v>0</v>
      </c>
      <c r="T244" s="222">
        <f>S244*H244</f>
        <v>0</v>
      </c>
      <c r="U244" s="38"/>
      <c r="V244" s="38"/>
      <c r="W244" s="38"/>
      <c r="X244" s="38"/>
      <c r="Y244" s="38"/>
      <c r="Z244" s="38"/>
      <c r="AA244" s="38"/>
      <c r="AB244" s="38"/>
      <c r="AC244" s="38"/>
      <c r="AD244" s="38"/>
      <c r="AE244" s="38"/>
      <c r="AR244" s="223" t="s">
        <v>145</v>
      </c>
      <c r="AT244" s="223" t="s">
        <v>140</v>
      </c>
      <c r="AU244" s="223" t="s">
        <v>86</v>
      </c>
      <c r="AY244" s="17" t="s">
        <v>138</v>
      </c>
      <c r="BE244" s="224">
        <f>IF(N244="základní",J244,0)</f>
        <v>0</v>
      </c>
      <c r="BF244" s="224">
        <f>IF(N244="snížená",J244,0)</f>
        <v>0</v>
      </c>
      <c r="BG244" s="224">
        <f>IF(N244="zákl. přenesená",J244,0)</f>
        <v>0</v>
      </c>
      <c r="BH244" s="224">
        <f>IF(N244="sníž. přenesená",J244,0)</f>
        <v>0</v>
      </c>
      <c r="BI244" s="224">
        <f>IF(N244="nulová",J244,0)</f>
        <v>0</v>
      </c>
      <c r="BJ244" s="17" t="s">
        <v>84</v>
      </c>
      <c r="BK244" s="224">
        <f>ROUND(I244*H244,2)</f>
        <v>0</v>
      </c>
      <c r="BL244" s="17" t="s">
        <v>145</v>
      </c>
      <c r="BM244" s="223" t="s">
        <v>525</v>
      </c>
    </row>
    <row r="245" s="2" customFormat="1">
      <c r="A245" s="38"/>
      <c r="B245" s="39"/>
      <c r="C245" s="40"/>
      <c r="D245" s="225" t="s">
        <v>147</v>
      </c>
      <c r="E245" s="40"/>
      <c r="F245" s="226" t="s">
        <v>526</v>
      </c>
      <c r="G245" s="40"/>
      <c r="H245" s="40"/>
      <c r="I245" s="227"/>
      <c r="J245" s="40"/>
      <c r="K245" s="40"/>
      <c r="L245" s="44"/>
      <c r="M245" s="228"/>
      <c r="N245" s="229"/>
      <c r="O245" s="84"/>
      <c r="P245" s="84"/>
      <c r="Q245" s="84"/>
      <c r="R245" s="84"/>
      <c r="S245" s="84"/>
      <c r="T245" s="85"/>
      <c r="U245" s="38"/>
      <c r="V245" s="38"/>
      <c r="W245" s="38"/>
      <c r="X245" s="38"/>
      <c r="Y245" s="38"/>
      <c r="Z245" s="38"/>
      <c r="AA245" s="38"/>
      <c r="AB245" s="38"/>
      <c r="AC245" s="38"/>
      <c r="AD245" s="38"/>
      <c r="AE245" s="38"/>
      <c r="AT245" s="17" t="s">
        <v>147</v>
      </c>
      <c r="AU245" s="17" t="s">
        <v>86</v>
      </c>
    </row>
    <row r="246" s="2" customFormat="1" ht="24.15" customHeight="1">
      <c r="A246" s="38"/>
      <c r="B246" s="39"/>
      <c r="C246" s="212" t="s">
        <v>527</v>
      </c>
      <c r="D246" s="212" t="s">
        <v>140</v>
      </c>
      <c r="E246" s="213" t="s">
        <v>528</v>
      </c>
      <c r="F246" s="214" t="s">
        <v>529</v>
      </c>
      <c r="G246" s="215" t="s">
        <v>201</v>
      </c>
      <c r="H246" s="216">
        <v>2</v>
      </c>
      <c r="I246" s="217"/>
      <c r="J246" s="218">
        <f>ROUND(I246*H246,2)</f>
        <v>0</v>
      </c>
      <c r="K246" s="214" t="s">
        <v>144</v>
      </c>
      <c r="L246" s="44"/>
      <c r="M246" s="219" t="s">
        <v>19</v>
      </c>
      <c r="N246" s="220" t="s">
        <v>47</v>
      </c>
      <c r="O246" s="84"/>
      <c r="P246" s="221">
        <f>O246*H246</f>
        <v>0</v>
      </c>
      <c r="Q246" s="221">
        <v>0.00011</v>
      </c>
      <c r="R246" s="221">
        <f>Q246*H246</f>
        <v>0.00022000000000000001</v>
      </c>
      <c r="S246" s="221">
        <v>0</v>
      </c>
      <c r="T246" s="222">
        <f>S246*H246</f>
        <v>0</v>
      </c>
      <c r="U246" s="38"/>
      <c r="V246" s="38"/>
      <c r="W246" s="38"/>
      <c r="X246" s="38"/>
      <c r="Y246" s="38"/>
      <c r="Z246" s="38"/>
      <c r="AA246" s="38"/>
      <c r="AB246" s="38"/>
      <c r="AC246" s="38"/>
      <c r="AD246" s="38"/>
      <c r="AE246" s="38"/>
      <c r="AR246" s="223" t="s">
        <v>145</v>
      </c>
      <c r="AT246" s="223" t="s">
        <v>140</v>
      </c>
      <c r="AU246" s="223" t="s">
        <v>86</v>
      </c>
      <c r="AY246" s="17" t="s">
        <v>138</v>
      </c>
      <c r="BE246" s="224">
        <f>IF(N246="základní",J246,0)</f>
        <v>0</v>
      </c>
      <c r="BF246" s="224">
        <f>IF(N246="snížená",J246,0)</f>
        <v>0</v>
      </c>
      <c r="BG246" s="224">
        <f>IF(N246="zákl. přenesená",J246,0)</f>
        <v>0</v>
      </c>
      <c r="BH246" s="224">
        <f>IF(N246="sníž. přenesená",J246,0)</f>
        <v>0</v>
      </c>
      <c r="BI246" s="224">
        <f>IF(N246="nulová",J246,0)</f>
        <v>0</v>
      </c>
      <c r="BJ246" s="17" t="s">
        <v>84</v>
      </c>
      <c r="BK246" s="224">
        <f>ROUND(I246*H246,2)</f>
        <v>0</v>
      </c>
      <c r="BL246" s="17" t="s">
        <v>145</v>
      </c>
      <c r="BM246" s="223" t="s">
        <v>530</v>
      </c>
    </row>
    <row r="247" s="2" customFormat="1">
      <c r="A247" s="38"/>
      <c r="B247" s="39"/>
      <c r="C247" s="40"/>
      <c r="D247" s="225" t="s">
        <v>147</v>
      </c>
      <c r="E247" s="40"/>
      <c r="F247" s="226" t="s">
        <v>531</v>
      </c>
      <c r="G247" s="40"/>
      <c r="H247" s="40"/>
      <c r="I247" s="227"/>
      <c r="J247" s="40"/>
      <c r="K247" s="40"/>
      <c r="L247" s="44"/>
      <c r="M247" s="228"/>
      <c r="N247" s="229"/>
      <c r="O247" s="84"/>
      <c r="P247" s="84"/>
      <c r="Q247" s="84"/>
      <c r="R247" s="84"/>
      <c r="S247" s="84"/>
      <c r="T247" s="85"/>
      <c r="U247" s="38"/>
      <c r="V247" s="38"/>
      <c r="W247" s="38"/>
      <c r="X247" s="38"/>
      <c r="Y247" s="38"/>
      <c r="Z247" s="38"/>
      <c r="AA247" s="38"/>
      <c r="AB247" s="38"/>
      <c r="AC247" s="38"/>
      <c r="AD247" s="38"/>
      <c r="AE247" s="38"/>
      <c r="AT247" s="17" t="s">
        <v>147</v>
      </c>
      <c r="AU247" s="17" t="s">
        <v>86</v>
      </c>
    </row>
    <row r="248" s="13" customFormat="1">
      <c r="A248" s="13"/>
      <c r="B248" s="230"/>
      <c r="C248" s="231"/>
      <c r="D248" s="232" t="s">
        <v>149</v>
      </c>
      <c r="E248" s="233" t="s">
        <v>19</v>
      </c>
      <c r="F248" s="234" t="s">
        <v>532</v>
      </c>
      <c r="G248" s="231"/>
      <c r="H248" s="233" t="s">
        <v>19</v>
      </c>
      <c r="I248" s="235"/>
      <c r="J248" s="231"/>
      <c r="K248" s="231"/>
      <c r="L248" s="236"/>
      <c r="M248" s="237"/>
      <c r="N248" s="238"/>
      <c r="O248" s="238"/>
      <c r="P248" s="238"/>
      <c r="Q248" s="238"/>
      <c r="R248" s="238"/>
      <c r="S248" s="238"/>
      <c r="T248" s="239"/>
      <c r="U248" s="13"/>
      <c r="V248" s="13"/>
      <c r="W248" s="13"/>
      <c r="X248" s="13"/>
      <c r="Y248" s="13"/>
      <c r="Z248" s="13"/>
      <c r="AA248" s="13"/>
      <c r="AB248" s="13"/>
      <c r="AC248" s="13"/>
      <c r="AD248" s="13"/>
      <c r="AE248" s="13"/>
      <c r="AT248" s="240" t="s">
        <v>149</v>
      </c>
      <c r="AU248" s="240" t="s">
        <v>86</v>
      </c>
      <c r="AV248" s="13" t="s">
        <v>84</v>
      </c>
      <c r="AW248" s="13" t="s">
        <v>37</v>
      </c>
      <c r="AX248" s="13" t="s">
        <v>76</v>
      </c>
      <c r="AY248" s="240" t="s">
        <v>138</v>
      </c>
    </row>
    <row r="249" s="14" customFormat="1">
      <c r="A249" s="14"/>
      <c r="B249" s="241"/>
      <c r="C249" s="242"/>
      <c r="D249" s="232" t="s">
        <v>149</v>
      </c>
      <c r="E249" s="243" t="s">
        <v>19</v>
      </c>
      <c r="F249" s="244" t="s">
        <v>86</v>
      </c>
      <c r="G249" s="242"/>
      <c r="H249" s="245">
        <v>2</v>
      </c>
      <c r="I249" s="246"/>
      <c r="J249" s="242"/>
      <c r="K249" s="242"/>
      <c r="L249" s="247"/>
      <c r="M249" s="248"/>
      <c r="N249" s="249"/>
      <c r="O249" s="249"/>
      <c r="P249" s="249"/>
      <c r="Q249" s="249"/>
      <c r="R249" s="249"/>
      <c r="S249" s="249"/>
      <c r="T249" s="250"/>
      <c r="U249" s="14"/>
      <c r="V249" s="14"/>
      <c r="W249" s="14"/>
      <c r="X249" s="14"/>
      <c r="Y249" s="14"/>
      <c r="Z249" s="14"/>
      <c r="AA249" s="14"/>
      <c r="AB249" s="14"/>
      <c r="AC249" s="14"/>
      <c r="AD249" s="14"/>
      <c r="AE249" s="14"/>
      <c r="AT249" s="251" t="s">
        <v>149</v>
      </c>
      <c r="AU249" s="251" t="s">
        <v>86</v>
      </c>
      <c r="AV249" s="14" t="s">
        <v>86</v>
      </c>
      <c r="AW249" s="14" t="s">
        <v>37</v>
      </c>
      <c r="AX249" s="14" t="s">
        <v>84</v>
      </c>
      <c r="AY249" s="251" t="s">
        <v>138</v>
      </c>
    </row>
    <row r="250" s="2" customFormat="1" ht="24.15" customHeight="1">
      <c r="A250" s="38"/>
      <c r="B250" s="39"/>
      <c r="C250" s="266" t="s">
        <v>533</v>
      </c>
      <c r="D250" s="266" t="s">
        <v>367</v>
      </c>
      <c r="E250" s="267" t="s">
        <v>534</v>
      </c>
      <c r="F250" s="268" t="s">
        <v>535</v>
      </c>
      <c r="G250" s="269" t="s">
        <v>201</v>
      </c>
      <c r="H250" s="270">
        <v>2</v>
      </c>
      <c r="I250" s="271"/>
      <c r="J250" s="272">
        <f>ROUND(I250*H250,2)</f>
        <v>0</v>
      </c>
      <c r="K250" s="268" t="s">
        <v>144</v>
      </c>
      <c r="L250" s="273"/>
      <c r="M250" s="274" t="s">
        <v>19</v>
      </c>
      <c r="N250" s="275" t="s">
        <v>47</v>
      </c>
      <c r="O250" s="84"/>
      <c r="P250" s="221">
        <f>O250*H250</f>
        <v>0</v>
      </c>
      <c r="Q250" s="221">
        <v>0.010699999999999999</v>
      </c>
      <c r="R250" s="221">
        <f>Q250*H250</f>
        <v>0.021399999999999999</v>
      </c>
      <c r="S250" s="221">
        <v>0</v>
      </c>
      <c r="T250" s="222">
        <f>S250*H250</f>
        <v>0</v>
      </c>
      <c r="U250" s="38"/>
      <c r="V250" s="38"/>
      <c r="W250" s="38"/>
      <c r="X250" s="38"/>
      <c r="Y250" s="38"/>
      <c r="Z250" s="38"/>
      <c r="AA250" s="38"/>
      <c r="AB250" s="38"/>
      <c r="AC250" s="38"/>
      <c r="AD250" s="38"/>
      <c r="AE250" s="38"/>
      <c r="AR250" s="223" t="s">
        <v>191</v>
      </c>
      <c r="AT250" s="223" t="s">
        <v>367</v>
      </c>
      <c r="AU250" s="223" t="s">
        <v>86</v>
      </c>
      <c r="AY250" s="17" t="s">
        <v>138</v>
      </c>
      <c r="BE250" s="224">
        <f>IF(N250="základní",J250,0)</f>
        <v>0</v>
      </c>
      <c r="BF250" s="224">
        <f>IF(N250="snížená",J250,0)</f>
        <v>0</v>
      </c>
      <c r="BG250" s="224">
        <f>IF(N250="zákl. přenesená",J250,0)</f>
        <v>0</v>
      </c>
      <c r="BH250" s="224">
        <f>IF(N250="sníž. přenesená",J250,0)</f>
        <v>0</v>
      </c>
      <c r="BI250" s="224">
        <f>IF(N250="nulová",J250,0)</f>
        <v>0</v>
      </c>
      <c r="BJ250" s="17" t="s">
        <v>84</v>
      </c>
      <c r="BK250" s="224">
        <f>ROUND(I250*H250,2)</f>
        <v>0</v>
      </c>
      <c r="BL250" s="17" t="s">
        <v>145</v>
      </c>
      <c r="BM250" s="223" t="s">
        <v>536</v>
      </c>
    </row>
    <row r="251" s="2" customFormat="1" ht="33" customHeight="1">
      <c r="A251" s="38"/>
      <c r="B251" s="39"/>
      <c r="C251" s="212" t="s">
        <v>537</v>
      </c>
      <c r="D251" s="212" t="s">
        <v>140</v>
      </c>
      <c r="E251" s="213" t="s">
        <v>538</v>
      </c>
      <c r="F251" s="214" t="s">
        <v>539</v>
      </c>
      <c r="G251" s="215" t="s">
        <v>258</v>
      </c>
      <c r="H251" s="216">
        <v>21.16</v>
      </c>
      <c r="I251" s="217"/>
      <c r="J251" s="218">
        <f>ROUND(I251*H251,2)</f>
        <v>0</v>
      </c>
      <c r="K251" s="214" t="s">
        <v>144</v>
      </c>
      <c r="L251" s="44"/>
      <c r="M251" s="219" t="s">
        <v>19</v>
      </c>
      <c r="N251" s="220" t="s">
        <v>47</v>
      </c>
      <c r="O251" s="84"/>
      <c r="P251" s="221">
        <f>O251*H251</f>
        <v>0</v>
      </c>
      <c r="Q251" s="221">
        <v>0</v>
      </c>
      <c r="R251" s="221">
        <f>Q251*H251</f>
        <v>0</v>
      </c>
      <c r="S251" s="221">
        <v>0</v>
      </c>
      <c r="T251" s="222">
        <f>S251*H251</f>
        <v>0</v>
      </c>
      <c r="U251" s="38"/>
      <c r="V251" s="38"/>
      <c r="W251" s="38"/>
      <c r="X251" s="38"/>
      <c r="Y251" s="38"/>
      <c r="Z251" s="38"/>
      <c r="AA251" s="38"/>
      <c r="AB251" s="38"/>
      <c r="AC251" s="38"/>
      <c r="AD251" s="38"/>
      <c r="AE251" s="38"/>
      <c r="AR251" s="223" t="s">
        <v>145</v>
      </c>
      <c r="AT251" s="223" t="s">
        <v>140</v>
      </c>
      <c r="AU251" s="223" t="s">
        <v>86</v>
      </c>
      <c r="AY251" s="17" t="s">
        <v>138</v>
      </c>
      <c r="BE251" s="224">
        <f>IF(N251="základní",J251,0)</f>
        <v>0</v>
      </c>
      <c r="BF251" s="224">
        <f>IF(N251="snížená",J251,0)</f>
        <v>0</v>
      </c>
      <c r="BG251" s="224">
        <f>IF(N251="zákl. přenesená",J251,0)</f>
        <v>0</v>
      </c>
      <c r="BH251" s="224">
        <f>IF(N251="sníž. přenesená",J251,0)</f>
        <v>0</v>
      </c>
      <c r="BI251" s="224">
        <f>IF(N251="nulová",J251,0)</f>
        <v>0</v>
      </c>
      <c r="BJ251" s="17" t="s">
        <v>84</v>
      </c>
      <c r="BK251" s="224">
        <f>ROUND(I251*H251,2)</f>
        <v>0</v>
      </c>
      <c r="BL251" s="17" t="s">
        <v>145</v>
      </c>
      <c r="BM251" s="223" t="s">
        <v>540</v>
      </c>
    </row>
    <row r="252" s="2" customFormat="1">
      <c r="A252" s="38"/>
      <c r="B252" s="39"/>
      <c r="C252" s="40"/>
      <c r="D252" s="225" t="s">
        <v>147</v>
      </c>
      <c r="E252" s="40"/>
      <c r="F252" s="226" t="s">
        <v>541</v>
      </c>
      <c r="G252" s="40"/>
      <c r="H252" s="40"/>
      <c r="I252" s="227"/>
      <c r="J252" s="40"/>
      <c r="K252" s="40"/>
      <c r="L252" s="44"/>
      <c r="M252" s="228"/>
      <c r="N252" s="229"/>
      <c r="O252" s="84"/>
      <c r="P252" s="84"/>
      <c r="Q252" s="84"/>
      <c r="R252" s="84"/>
      <c r="S252" s="84"/>
      <c r="T252" s="85"/>
      <c r="U252" s="38"/>
      <c r="V252" s="38"/>
      <c r="W252" s="38"/>
      <c r="X252" s="38"/>
      <c r="Y252" s="38"/>
      <c r="Z252" s="38"/>
      <c r="AA252" s="38"/>
      <c r="AB252" s="38"/>
      <c r="AC252" s="38"/>
      <c r="AD252" s="38"/>
      <c r="AE252" s="38"/>
      <c r="AT252" s="17" t="s">
        <v>147</v>
      </c>
      <c r="AU252" s="17" t="s">
        <v>86</v>
      </c>
    </row>
    <row r="253" s="14" customFormat="1">
      <c r="A253" s="14"/>
      <c r="B253" s="241"/>
      <c r="C253" s="242"/>
      <c r="D253" s="232" t="s">
        <v>149</v>
      </c>
      <c r="E253" s="243" t="s">
        <v>19</v>
      </c>
      <c r="F253" s="244" t="s">
        <v>542</v>
      </c>
      <c r="G253" s="242"/>
      <c r="H253" s="245">
        <v>21.16</v>
      </c>
      <c r="I253" s="246"/>
      <c r="J253" s="242"/>
      <c r="K253" s="242"/>
      <c r="L253" s="247"/>
      <c r="M253" s="248"/>
      <c r="N253" s="249"/>
      <c r="O253" s="249"/>
      <c r="P253" s="249"/>
      <c r="Q253" s="249"/>
      <c r="R253" s="249"/>
      <c r="S253" s="249"/>
      <c r="T253" s="250"/>
      <c r="U253" s="14"/>
      <c r="V253" s="14"/>
      <c r="W253" s="14"/>
      <c r="X253" s="14"/>
      <c r="Y253" s="14"/>
      <c r="Z253" s="14"/>
      <c r="AA253" s="14"/>
      <c r="AB253" s="14"/>
      <c r="AC253" s="14"/>
      <c r="AD253" s="14"/>
      <c r="AE253" s="14"/>
      <c r="AT253" s="251" t="s">
        <v>149</v>
      </c>
      <c r="AU253" s="251" t="s">
        <v>86</v>
      </c>
      <c r="AV253" s="14" t="s">
        <v>86</v>
      </c>
      <c r="AW253" s="14" t="s">
        <v>37</v>
      </c>
      <c r="AX253" s="14" t="s">
        <v>84</v>
      </c>
      <c r="AY253" s="251" t="s">
        <v>138</v>
      </c>
    </row>
    <row r="254" s="2" customFormat="1" ht="24.15" customHeight="1">
      <c r="A254" s="38"/>
      <c r="B254" s="39"/>
      <c r="C254" s="266" t="s">
        <v>543</v>
      </c>
      <c r="D254" s="266" t="s">
        <v>367</v>
      </c>
      <c r="E254" s="267" t="s">
        <v>544</v>
      </c>
      <c r="F254" s="268" t="s">
        <v>545</v>
      </c>
      <c r="G254" s="269" t="s">
        <v>258</v>
      </c>
      <c r="H254" s="270">
        <v>23.276</v>
      </c>
      <c r="I254" s="271"/>
      <c r="J254" s="272">
        <f>ROUND(I254*H254,2)</f>
        <v>0</v>
      </c>
      <c r="K254" s="268" t="s">
        <v>19</v>
      </c>
      <c r="L254" s="273"/>
      <c r="M254" s="274" t="s">
        <v>19</v>
      </c>
      <c r="N254" s="275" t="s">
        <v>47</v>
      </c>
      <c r="O254" s="84"/>
      <c r="P254" s="221">
        <f>O254*H254</f>
        <v>0</v>
      </c>
      <c r="Q254" s="221">
        <v>0.0047999999999999996</v>
      </c>
      <c r="R254" s="221">
        <f>Q254*H254</f>
        <v>0.11172479999999999</v>
      </c>
      <c r="S254" s="221">
        <v>0</v>
      </c>
      <c r="T254" s="222">
        <f>S254*H254</f>
        <v>0</v>
      </c>
      <c r="U254" s="38"/>
      <c r="V254" s="38"/>
      <c r="W254" s="38"/>
      <c r="X254" s="38"/>
      <c r="Y254" s="38"/>
      <c r="Z254" s="38"/>
      <c r="AA254" s="38"/>
      <c r="AB254" s="38"/>
      <c r="AC254" s="38"/>
      <c r="AD254" s="38"/>
      <c r="AE254" s="38"/>
      <c r="AR254" s="223" t="s">
        <v>191</v>
      </c>
      <c r="AT254" s="223" t="s">
        <v>367</v>
      </c>
      <c r="AU254" s="223" t="s">
        <v>86</v>
      </c>
      <c r="AY254" s="17" t="s">
        <v>138</v>
      </c>
      <c r="BE254" s="224">
        <f>IF(N254="základní",J254,0)</f>
        <v>0</v>
      </c>
      <c r="BF254" s="224">
        <f>IF(N254="snížená",J254,0)</f>
        <v>0</v>
      </c>
      <c r="BG254" s="224">
        <f>IF(N254="zákl. přenesená",J254,0)</f>
        <v>0</v>
      </c>
      <c r="BH254" s="224">
        <f>IF(N254="sníž. přenesená",J254,0)</f>
        <v>0</v>
      </c>
      <c r="BI254" s="224">
        <f>IF(N254="nulová",J254,0)</f>
        <v>0</v>
      </c>
      <c r="BJ254" s="17" t="s">
        <v>84</v>
      </c>
      <c r="BK254" s="224">
        <f>ROUND(I254*H254,2)</f>
        <v>0</v>
      </c>
      <c r="BL254" s="17" t="s">
        <v>145</v>
      </c>
      <c r="BM254" s="223" t="s">
        <v>546</v>
      </c>
    </row>
    <row r="255" s="14" customFormat="1">
      <c r="A255" s="14"/>
      <c r="B255" s="241"/>
      <c r="C255" s="242"/>
      <c r="D255" s="232" t="s">
        <v>149</v>
      </c>
      <c r="E255" s="242"/>
      <c r="F255" s="244" t="s">
        <v>547</v>
      </c>
      <c r="G255" s="242"/>
      <c r="H255" s="245">
        <v>23.276</v>
      </c>
      <c r="I255" s="246"/>
      <c r="J255" s="242"/>
      <c r="K255" s="242"/>
      <c r="L255" s="247"/>
      <c r="M255" s="248"/>
      <c r="N255" s="249"/>
      <c r="O255" s="249"/>
      <c r="P255" s="249"/>
      <c r="Q255" s="249"/>
      <c r="R255" s="249"/>
      <c r="S255" s="249"/>
      <c r="T255" s="250"/>
      <c r="U255" s="14"/>
      <c r="V255" s="14"/>
      <c r="W255" s="14"/>
      <c r="X255" s="14"/>
      <c r="Y255" s="14"/>
      <c r="Z255" s="14"/>
      <c r="AA255" s="14"/>
      <c r="AB255" s="14"/>
      <c r="AC255" s="14"/>
      <c r="AD255" s="14"/>
      <c r="AE255" s="14"/>
      <c r="AT255" s="251" t="s">
        <v>149</v>
      </c>
      <c r="AU255" s="251" t="s">
        <v>86</v>
      </c>
      <c r="AV255" s="14" t="s">
        <v>86</v>
      </c>
      <c r="AW255" s="14" t="s">
        <v>4</v>
      </c>
      <c r="AX255" s="14" t="s">
        <v>84</v>
      </c>
      <c r="AY255" s="251" t="s">
        <v>138</v>
      </c>
    </row>
    <row r="256" s="2" customFormat="1" ht="24.15" customHeight="1">
      <c r="A256" s="38"/>
      <c r="B256" s="39"/>
      <c r="C256" s="212" t="s">
        <v>548</v>
      </c>
      <c r="D256" s="212" t="s">
        <v>140</v>
      </c>
      <c r="E256" s="213" t="s">
        <v>549</v>
      </c>
      <c r="F256" s="214" t="s">
        <v>550</v>
      </c>
      <c r="G256" s="215" t="s">
        <v>201</v>
      </c>
      <c r="H256" s="216">
        <v>32</v>
      </c>
      <c r="I256" s="217"/>
      <c r="J256" s="218">
        <f>ROUND(I256*H256,2)</f>
        <v>0</v>
      </c>
      <c r="K256" s="214" t="s">
        <v>144</v>
      </c>
      <c r="L256" s="44"/>
      <c r="M256" s="219" t="s">
        <v>19</v>
      </c>
      <c r="N256" s="220" t="s">
        <v>47</v>
      </c>
      <c r="O256" s="84"/>
      <c r="P256" s="221">
        <f>O256*H256</f>
        <v>0</v>
      </c>
      <c r="Q256" s="221">
        <v>0</v>
      </c>
      <c r="R256" s="221">
        <f>Q256*H256</f>
        <v>0</v>
      </c>
      <c r="S256" s="221">
        <v>0</v>
      </c>
      <c r="T256" s="222">
        <f>S256*H256</f>
        <v>0</v>
      </c>
      <c r="U256" s="38"/>
      <c r="V256" s="38"/>
      <c r="W256" s="38"/>
      <c r="X256" s="38"/>
      <c r="Y256" s="38"/>
      <c r="Z256" s="38"/>
      <c r="AA256" s="38"/>
      <c r="AB256" s="38"/>
      <c r="AC256" s="38"/>
      <c r="AD256" s="38"/>
      <c r="AE256" s="38"/>
      <c r="AR256" s="223" t="s">
        <v>145</v>
      </c>
      <c r="AT256" s="223" t="s">
        <v>140</v>
      </c>
      <c r="AU256" s="223" t="s">
        <v>86</v>
      </c>
      <c r="AY256" s="17" t="s">
        <v>138</v>
      </c>
      <c r="BE256" s="224">
        <f>IF(N256="základní",J256,0)</f>
        <v>0</v>
      </c>
      <c r="BF256" s="224">
        <f>IF(N256="snížená",J256,0)</f>
        <v>0</v>
      </c>
      <c r="BG256" s="224">
        <f>IF(N256="zákl. přenesená",J256,0)</f>
        <v>0</v>
      </c>
      <c r="BH256" s="224">
        <f>IF(N256="sníž. přenesená",J256,0)</f>
        <v>0</v>
      </c>
      <c r="BI256" s="224">
        <f>IF(N256="nulová",J256,0)</f>
        <v>0</v>
      </c>
      <c r="BJ256" s="17" t="s">
        <v>84</v>
      </c>
      <c r="BK256" s="224">
        <f>ROUND(I256*H256,2)</f>
        <v>0</v>
      </c>
      <c r="BL256" s="17" t="s">
        <v>145</v>
      </c>
      <c r="BM256" s="223" t="s">
        <v>551</v>
      </c>
    </row>
    <row r="257" s="2" customFormat="1">
      <c r="A257" s="38"/>
      <c r="B257" s="39"/>
      <c r="C257" s="40"/>
      <c r="D257" s="225" t="s">
        <v>147</v>
      </c>
      <c r="E257" s="40"/>
      <c r="F257" s="226" t="s">
        <v>552</v>
      </c>
      <c r="G257" s="40"/>
      <c r="H257" s="40"/>
      <c r="I257" s="227"/>
      <c r="J257" s="40"/>
      <c r="K257" s="40"/>
      <c r="L257" s="44"/>
      <c r="M257" s="228"/>
      <c r="N257" s="229"/>
      <c r="O257" s="84"/>
      <c r="P257" s="84"/>
      <c r="Q257" s="84"/>
      <c r="R257" s="84"/>
      <c r="S257" s="84"/>
      <c r="T257" s="85"/>
      <c r="U257" s="38"/>
      <c r="V257" s="38"/>
      <c r="W257" s="38"/>
      <c r="X257" s="38"/>
      <c r="Y257" s="38"/>
      <c r="Z257" s="38"/>
      <c r="AA257" s="38"/>
      <c r="AB257" s="38"/>
      <c r="AC257" s="38"/>
      <c r="AD257" s="38"/>
      <c r="AE257" s="38"/>
      <c r="AT257" s="17" t="s">
        <v>147</v>
      </c>
      <c r="AU257" s="17" t="s">
        <v>86</v>
      </c>
    </row>
    <row r="258" s="13" customFormat="1">
      <c r="A258" s="13"/>
      <c r="B258" s="230"/>
      <c r="C258" s="231"/>
      <c r="D258" s="232" t="s">
        <v>149</v>
      </c>
      <c r="E258" s="233" t="s">
        <v>19</v>
      </c>
      <c r="F258" s="234" t="s">
        <v>553</v>
      </c>
      <c r="G258" s="231"/>
      <c r="H258" s="233" t="s">
        <v>19</v>
      </c>
      <c r="I258" s="235"/>
      <c r="J258" s="231"/>
      <c r="K258" s="231"/>
      <c r="L258" s="236"/>
      <c r="M258" s="237"/>
      <c r="N258" s="238"/>
      <c r="O258" s="238"/>
      <c r="P258" s="238"/>
      <c r="Q258" s="238"/>
      <c r="R258" s="238"/>
      <c r="S258" s="238"/>
      <c r="T258" s="239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T258" s="240" t="s">
        <v>149</v>
      </c>
      <c r="AU258" s="240" t="s">
        <v>86</v>
      </c>
      <c r="AV258" s="13" t="s">
        <v>84</v>
      </c>
      <c r="AW258" s="13" t="s">
        <v>37</v>
      </c>
      <c r="AX258" s="13" t="s">
        <v>76</v>
      </c>
      <c r="AY258" s="240" t="s">
        <v>138</v>
      </c>
    </row>
    <row r="259" s="14" customFormat="1">
      <c r="A259" s="14"/>
      <c r="B259" s="241"/>
      <c r="C259" s="242"/>
      <c r="D259" s="232" t="s">
        <v>149</v>
      </c>
      <c r="E259" s="243" t="s">
        <v>19</v>
      </c>
      <c r="F259" s="244" t="s">
        <v>185</v>
      </c>
      <c r="G259" s="242"/>
      <c r="H259" s="245">
        <v>7</v>
      </c>
      <c r="I259" s="246"/>
      <c r="J259" s="242"/>
      <c r="K259" s="242"/>
      <c r="L259" s="247"/>
      <c r="M259" s="248"/>
      <c r="N259" s="249"/>
      <c r="O259" s="249"/>
      <c r="P259" s="249"/>
      <c r="Q259" s="249"/>
      <c r="R259" s="249"/>
      <c r="S259" s="249"/>
      <c r="T259" s="250"/>
      <c r="U259" s="14"/>
      <c r="V259" s="14"/>
      <c r="W259" s="14"/>
      <c r="X259" s="14"/>
      <c r="Y259" s="14"/>
      <c r="Z259" s="14"/>
      <c r="AA259" s="14"/>
      <c r="AB259" s="14"/>
      <c r="AC259" s="14"/>
      <c r="AD259" s="14"/>
      <c r="AE259" s="14"/>
      <c r="AT259" s="251" t="s">
        <v>149</v>
      </c>
      <c r="AU259" s="251" t="s">
        <v>86</v>
      </c>
      <c r="AV259" s="14" t="s">
        <v>86</v>
      </c>
      <c r="AW259" s="14" t="s">
        <v>37</v>
      </c>
      <c r="AX259" s="14" t="s">
        <v>76</v>
      </c>
      <c r="AY259" s="251" t="s">
        <v>138</v>
      </c>
    </row>
    <row r="260" s="13" customFormat="1">
      <c r="A260" s="13"/>
      <c r="B260" s="230"/>
      <c r="C260" s="231"/>
      <c r="D260" s="232" t="s">
        <v>149</v>
      </c>
      <c r="E260" s="233" t="s">
        <v>19</v>
      </c>
      <c r="F260" s="234" t="s">
        <v>554</v>
      </c>
      <c r="G260" s="231"/>
      <c r="H260" s="233" t="s">
        <v>19</v>
      </c>
      <c r="I260" s="235"/>
      <c r="J260" s="231"/>
      <c r="K260" s="231"/>
      <c r="L260" s="236"/>
      <c r="M260" s="237"/>
      <c r="N260" s="238"/>
      <c r="O260" s="238"/>
      <c r="P260" s="238"/>
      <c r="Q260" s="238"/>
      <c r="R260" s="238"/>
      <c r="S260" s="238"/>
      <c r="T260" s="239"/>
      <c r="U260" s="13"/>
      <c r="V260" s="13"/>
      <c r="W260" s="13"/>
      <c r="X260" s="13"/>
      <c r="Y260" s="13"/>
      <c r="Z260" s="13"/>
      <c r="AA260" s="13"/>
      <c r="AB260" s="13"/>
      <c r="AC260" s="13"/>
      <c r="AD260" s="13"/>
      <c r="AE260" s="13"/>
      <c r="AT260" s="240" t="s">
        <v>149</v>
      </c>
      <c r="AU260" s="240" t="s">
        <v>86</v>
      </c>
      <c r="AV260" s="13" t="s">
        <v>84</v>
      </c>
      <c r="AW260" s="13" t="s">
        <v>37</v>
      </c>
      <c r="AX260" s="13" t="s">
        <v>76</v>
      </c>
      <c r="AY260" s="240" t="s">
        <v>138</v>
      </c>
    </row>
    <row r="261" s="14" customFormat="1">
      <c r="A261" s="14"/>
      <c r="B261" s="241"/>
      <c r="C261" s="242"/>
      <c r="D261" s="232" t="s">
        <v>149</v>
      </c>
      <c r="E261" s="243" t="s">
        <v>19</v>
      </c>
      <c r="F261" s="244" t="s">
        <v>283</v>
      </c>
      <c r="G261" s="242"/>
      <c r="H261" s="245">
        <v>20</v>
      </c>
      <c r="I261" s="246"/>
      <c r="J261" s="242"/>
      <c r="K261" s="242"/>
      <c r="L261" s="247"/>
      <c r="M261" s="248"/>
      <c r="N261" s="249"/>
      <c r="O261" s="249"/>
      <c r="P261" s="249"/>
      <c r="Q261" s="249"/>
      <c r="R261" s="249"/>
      <c r="S261" s="249"/>
      <c r="T261" s="250"/>
      <c r="U261" s="14"/>
      <c r="V261" s="14"/>
      <c r="W261" s="14"/>
      <c r="X261" s="14"/>
      <c r="Y261" s="14"/>
      <c r="Z261" s="14"/>
      <c r="AA261" s="14"/>
      <c r="AB261" s="14"/>
      <c r="AC261" s="14"/>
      <c r="AD261" s="14"/>
      <c r="AE261" s="14"/>
      <c r="AT261" s="251" t="s">
        <v>149</v>
      </c>
      <c r="AU261" s="251" t="s">
        <v>86</v>
      </c>
      <c r="AV261" s="14" t="s">
        <v>86</v>
      </c>
      <c r="AW261" s="14" t="s">
        <v>37</v>
      </c>
      <c r="AX261" s="14" t="s">
        <v>76</v>
      </c>
      <c r="AY261" s="251" t="s">
        <v>138</v>
      </c>
    </row>
    <row r="262" s="13" customFormat="1">
      <c r="A262" s="13"/>
      <c r="B262" s="230"/>
      <c r="C262" s="231"/>
      <c r="D262" s="232" t="s">
        <v>149</v>
      </c>
      <c r="E262" s="233" t="s">
        <v>19</v>
      </c>
      <c r="F262" s="234" t="s">
        <v>555</v>
      </c>
      <c r="G262" s="231"/>
      <c r="H262" s="233" t="s">
        <v>19</v>
      </c>
      <c r="I262" s="235"/>
      <c r="J262" s="231"/>
      <c r="K262" s="231"/>
      <c r="L262" s="236"/>
      <c r="M262" s="237"/>
      <c r="N262" s="238"/>
      <c r="O262" s="238"/>
      <c r="P262" s="238"/>
      <c r="Q262" s="238"/>
      <c r="R262" s="238"/>
      <c r="S262" s="238"/>
      <c r="T262" s="239"/>
      <c r="U262" s="13"/>
      <c r="V262" s="13"/>
      <c r="W262" s="13"/>
      <c r="X262" s="13"/>
      <c r="Y262" s="13"/>
      <c r="Z262" s="13"/>
      <c r="AA262" s="13"/>
      <c r="AB262" s="13"/>
      <c r="AC262" s="13"/>
      <c r="AD262" s="13"/>
      <c r="AE262" s="13"/>
      <c r="AT262" s="240" t="s">
        <v>149</v>
      </c>
      <c r="AU262" s="240" t="s">
        <v>86</v>
      </c>
      <c r="AV262" s="13" t="s">
        <v>84</v>
      </c>
      <c r="AW262" s="13" t="s">
        <v>37</v>
      </c>
      <c r="AX262" s="13" t="s">
        <v>76</v>
      </c>
      <c r="AY262" s="240" t="s">
        <v>138</v>
      </c>
    </row>
    <row r="263" s="14" customFormat="1">
      <c r="A263" s="14"/>
      <c r="B263" s="241"/>
      <c r="C263" s="242"/>
      <c r="D263" s="232" t="s">
        <v>149</v>
      </c>
      <c r="E263" s="243" t="s">
        <v>19</v>
      </c>
      <c r="F263" s="244" t="s">
        <v>171</v>
      </c>
      <c r="G263" s="242"/>
      <c r="H263" s="245">
        <v>5</v>
      </c>
      <c r="I263" s="246"/>
      <c r="J263" s="242"/>
      <c r="K263" s="242"/>
      <c r="L263" s="247"/>
      <c r="M263" s="248"/>
      <c r="N263" s="249"/>
      <c r="O263" s="249"/>
      <c r="P263" s="249"/>
      <c r="Q263" s="249"/>
      <c r="R263" s="249"/>
      <c r="S263" s="249"/>
      <c r="T263" s="250"/>
      <c r="U263" s="14"/>
      <c r="V263" s="14"/>
      <c r="W263" s="14"/>
      <c r="X263" s="14"/>
      <c r="Y263" s="14"/>
      <c r="Z263" s="14"/>
      <c r="AA263" s="14"/>
      <c r="AB263" s="14"/>
      <c r="AC263" s="14"/>
      <c r="AD263" s="14"/>
      <c r="AE263" s="14"/>
      <c r="AT263" s="251" t="s">
        <v>149</v>
      </c>
      <c r="AU263" s="251" t="s">
        <v>86</v>
      </c>
      <c r="AV263" s="14" t="s">
        <v>86</v>
      </c>
      <c r="AW263" s="14" t="s">
        <v>37</v>
      </c>
      <c r="AX263" s="14" t="s">
        <v>76</v>
      </c>
      <c r="AY263" s="251" t="s">
        <v>138</v>
      </c>
    </row>
    <row r="264" s="15" customFormat="1">
      <c r="A264" s="15"/>
      <c r="B264" s="252"/>
      <c r="C264" s="253"/>
      <c r="D264" s="232" t="s">
        <v>149</v>
      </c>
      <c r="E264" s="254" t="s">
        <v>19</v>
      </c>
      <c r="F264" s="255" t="s">
        <v>170</v>
      </c>
      <c r="G264" s="253"/>
      <c r="H264" s="256">
        <v>32</v>
      </c>
      <c r="I264" s="257"/>
      <c r="J264" s="253"/>
      <c r="K264" s="253"/>
      <c r="L264" s="258"/>
      <c r="M264" s="259"/>
      <c r="N264" s="260"/>
      <c r="O264" s="260"/>
      <c r="P264" s="260"/>
      <c r="Q264" s="260"/>
      <c r="R264" s="260"/>
      <c r="S264" s="260"/>
      <c r="T264" s="261"/>
      <c r="U264" s="15"/>
      <c r="V264" s="15"/>
      <c r="W264" s="15"/>
      <c r="X264" s="15"/>
      <c r="Y264" s="15"/>
      <c r="Z264" s="15"/>
      <c r="AA264" s="15"/>
      <c r="AB264" s="15"/>
      <c r="AC264" s="15"/>
      <c r="AD264" s="15"/>
      <c r="AE264" s="15"/>
      <c r="AT264" s="262" t="s">
        <v>149</v>
      </c>
      <c r="AU264" s="262" t="s">
        <v>86</v>
      </c>
      <c r="AV264" s="15" t="s">
        <v>145</v>
      </c>
      <c r="AW264" s="15" t="s">
        <v>37</v>
      </c>
      <c r="AX264" s="15" t="s">
        <v>84</v>
      </c>
      <c r="AY264" s="262" t="s">
        <v>138</v>
      </c>
    </row>
    <row r="265" s="2" customFormat="1" ht="24.15" customHeight="1">
      <c r="A265" s="38"/>
      <c r="B265" s="39"/>
      <c r="C265" s="266" t="s">
        <v>556</v>
      </c>
      <c r="D265" s="266" t="s">
        <v>367</v>
      </c>
      <c r="E265" s="267" t="s">
        <v>557</v>
      </c>
      <c r="F265" s="268" t="s">
        <v>558</v>
      </c>
      <c r="G265" s="269" t="s">
        <v>201</v>
      </c>
      <c r="H265" s="270">
        <v>7</v>
      </c>
      <c r="I265" s="271"/>
      <c r="J265" s="272">
        <f>ROUND(I265*H265,2)</f>
        <v>0</v>
      </c>
      <c r="K265" s="268" t="s">
        <v>144</v>
      </c>
      <c r="L265" s="273"/>
      <c r="M265" s="274" t="s">
        <v>19</v>
      </c>
      <c r="N265" s="275" t="s">
        <v>47</v>
      </c>
      <c r="O265" s="84"/>
      <c r="P265" s="221">
        <f>O265*H265</f>
        <v>0</v>
      </c>
      <c r="Q265" s="221">
        <v>3.0000000000000001E-05</v>
      </c>
      <c r="R265" s="221">
        <f>Q265*H265</f>
        <v>0.00021000000000000001</v>
      </c>
      <c r="S265" s="221">
        <v>0</v>
      </c>
      <c r="T265" s="222">
        <f>S265*H265</f>
        <v>0</v>
      </c>
      <c r="U265" s="38"/>
      <c r="V265" s="38"/>
      <c r="W265" s="38"/>
      <c r="X265" s="38"/>
      <c r="Y265" s="38"/>
      <c r="Z265" s="38"/>
      <c r="AA265" s="38"/>
      <c r="AB265" s="38"/>
      <c r="AC265" s="38"/>
      <c r="AD265" s="38"/>
      <c r="AE265" s="38"/>
      <c r="AR265" s="223" t="s">
        <v>191</v>
      </c>
      <c r="AT265" s="223" t="s">
        <v>367</v>
      </c>
      <c r="AU265" s="223" t="s">
        <v>86</v>
      </c>
      <c r="AY265" s="17" t="s">
        <v>138</v>
      </c>
      <c r="BE265" s="224">
        <f>IF(N265="základní",J265,0)</f>
        <v>0</v>
      </c>
      <c r="BF265" s="224">
        <f>IF(N265="snížená",J265,0)</f>
        <v>0</v>
      </c>
      <c r="BG265" s="224">
        <f>IF(N265="zákl. přenesená",J265,0)</f>
        <v>0</v>
      </c>
      <c r="BH265" s="224">
        <f>IF(N265="sníž. přenesená",J265,0)</f>
        <v>0</v>
      </c>
      <c r="BI265" s="224">
        <f>IF(N265="nulová",J265,0)</f>
        <v>0</v>
      </c>
      <c r="BJ265" s="17" t="s">
        <v>84</v>
      </c>
      <c r="BK265" s="224">
        <f>ROUND(I265*H265,2)</f>
        <v>0</v>
      </c>
      <c r="BL265" s="17" t="s">
        <v>145</v>
      </c>
      <c r="BM265" s="223" t="s">
        <v>559</v>
      </c>
    </row>
    <row r="266" s="2" customFormat="1" ht="24.15" customHeight="1">
      <c r="A266" s="38"/>
      <c r="B266" s="39"/>
      <c r="C266" s="266" t="s">
        <v>560</v>
      </c>
      <c r="D266" s="266" t="s">
        <v>367</v>
      </c>
      <c r="E266" s="267" t="s">
        <v>561</v>
      </c>
      <c r="F266" s="268" t="s">
        <v>562</v>
      </c>
      <c r="G266" s="269" t="s">
        <v>201</v>
      </c>
      <c r="H266" s="270">
        <v>10</v>
      </c>
      <c r="I266" s="271"/>
      <c r="J266" s="272">
        <f>ROUND(I266*H266,2)</f>
        <v>0</v>
      </c>
      <c r="K266" s="268" t="s">
        <v>144</v>
      </c>
      <c r="L266" s="273"/>
      <c r="M266" s="274" t="s">
        <v>19</v>
      </c>
      <c r="N266" s="275" t="s">
        <v>47</v>
      </c>
      <c r="O266" s="84"/>
      <c r="P266" s="221">
        <f>O266*H266</f>
        <v>0</v>
      </c>
      <c r="Q266" s="221">
        <v>4.0000000000000003E-05</v>
      </c>
      <c r="R266" s="221">
        <f>Q266*H266</f>
        <v>0.00040000000000000002</v>
      </c>
      <c r="S266" s="221">
        <v>0</v>
      </c>
      <c r="T266" s="222">
        <f>S266*H266</f>
        <v>0</v>
      </c>
      <c r="U266" s="38"/>
      <c r="V266" s="38"/>
      <c r="W266" s="38"/>
      <c r="X266" s="38"/>
      <c r="Y266" s="38"/>
      <c r="Z266" s="38"/>
      <c r="AA266" s="38"/>
      <c r="AB266" s="38"/>
      <c r="AC266" s="38"/>
      <c r="AD266" s="38"/>
      <c r="AE266" s="38"/>
      <c r="AR266" s="223" t="s">
        <v>191</v>
      </c>
      <c r="AT266" s="223" t="s">
        <v>367</v>
      </c>
      <c r="AU266" s="223" t="s">
        <v>86</v>
      </c>
      <c r="AY266" s="17" t="s">
        <v>138</v>
      </c>
      <c r="BE266" s="224">
        <f>IF(N266="základní",J266,0)</f>
        <v>0</v>
      </c>
      <c r="BF266" s="224">
        <f>IF(N266="snížená",J266,0)</f>
        <v>0</v>
      </c>
      <c r="BG266" s="224">
        <f>IF(N266="zákl. přenesená",J266,0)</f>
        <v>0</v>
      </c>
      <c r="BH266" s="224">
        <f>IF(N266="sníž. přenesená",J266,0)</f>
        <v>0</v>
      </c>
      <c r="BI266" s="224">
        <f>IF(N266="nulová",J266,0)</f>
        <v>0</v>
      </c>
      <c r="BJ266" s="17" t="s">
        <v>84</v>
      </c>
      <c r="BK266" s="224">
        <f>ROUND(I266*H266,2)</f>
        <v>0</v>
      </c>
      <c r="BL266" s="17" t="s">
        <v>145</v>
      </c>
      <c r="BM266" s="223" t="s">
        <v>563</v>
      </c>
    </row>
    <row r="267" s="2" customFormat="1" ht="24.15" customHeight="1">
      <c r="A267" s="38"/>
      <c r="B267" s="39"/>
      <c r="C267" s="266" t="s">
        <v>564</v>
      </c>
      <c r="D267" s="266" t="s">
        <v>367</v>
      </c>
      <c r="E267" s="267" t="s">
        <v>565</v>
      </c>
      <c r="F267" s="268" t="s">
        <v>566</v>
      </c>
      <c r="G267" s="269" t="s">
        <v>201</v>
      </c>
      <c r="H267" s="270">
        <v>10</v>
      </c>
      <c r="I267" s="271"/>
      <c r="J267" s="272">
        <f>ROUND(I267*H267,2)</f>
        <v>0</v>
      </c>
      <c r="K267" s="268" t="s">
        <v>144</v>
      </c>
      <c r="L267" s="273"/>
      <c r="M267" s="274" t="s">
        <v>19</v>
      </c>
      <c r="N267" s="275" t="s">
        <v>47</v>
      </c>
      <c r="O267" s="84"/>
      <c r="P267" s="221">
        <f>O267*H267</f>
        <v>0</v>
      </c>
      <c r="Q267" s="221">
        <v>4.0000000000000003E-05</v>
      </c>
      <c r="R267" s="221">
        <f>Q267*H267</f>
        <v>0.00040000000000000002</v>
      </c>
      <c r="S267" s="221">
        <v>0</v>
      </c>
      <c r="T267" s="222">
        <f>S267*H267</f>
        <v>0</v>
      </c>
      <c r="U267" s="38"/>
      <c r="V267" s="38"/>
      <c r="W267" s="38"/>
      <c r="X267" s="38"/>
      <c r="Y267" s="38"/>
      <c r="Z267" s="38"/>
      <c r="AA267" s="38"/>
      <c r="AB267" s="38"/>
      <c r="AC267" s="38"/>
      <c r="AD267" s="38"/>
      <c r="AE267" s="38"/>
      <c r="AR267" s="223" t="s">
        <v>191</v>
      </c>
      <c r="AT267" s="223" t="s">
        <v>367</v>
      </c>
      <c r="AU267" s="223" t="s">
        <v>86</v>
      </c>
      <c r="AY267" s="17" t="s">
        <v>138</v>
      </c>
      <c r="BE267" s="224">
        <f>IF(N267="základní",J267,0)</f>
        <v>0</v>
      </c>
      <c r="BF267" s="224">
        <f>IF(N267="snížená",J267,0)</f>
        <v>0</v>
      </c>
      <c r="BG267" s="224">
        <f>IF(N267="zákl. přenesená",J267,0)</f>
        <v>0</v>
      </c>
      <c r="BH267" s="224">
        <f>IF(N267="sníž. přenesená",J267,0)</f>
        <v>0</v>
      </c>
      <c r="BI267" s="224">
        <f>IF(N267="nulová",J267,0)</f>
        <v>0</v>
      </c>
      <c r="BJ267" s="17" t="s">
        <v>84</v>
      </c>
      <c r="BK267" s="224">
        <f>ROUND(I267*H267,2)</f>
        <v>0</v>
      </c>
      <c r="BL267" s="17" t="s">
        <v>145</v>
      </c>
      <c r="BM267" s="223" t="s">
        <v>567</v>
      </c>
    </row>
    <row r="268" s="2" customFormat="1" ht="16.5" customHeight="1">
      <c r="A268" s="38"/>
      <c r="B268" s="39"/>
      <c r="C268" s="266" t="s">
        <v>568</v>
      </c>
      <c r="D268" s="266" t="s">
        <v>367</v>
      </c>
      <c r="E268" s="267" t="s">
        <v>569</v>
      </c>
      <c r="F268" s="268" t="s">
        <v>570</v>
      </c>
      <c r="G268" s="269" t="s">
        <v>571</v>
      </c>
      <c r="H268" s="270">
        <v>5</v>
      </c>
      <c r="I268" s="271"/>
      <c r="J268" s="272">
        <f>ROUND(I268*H268,2)</f>
        <v>0</v>
      </c>
      <c r="K268" s="268" t="s">
        <v>19</v>
      </c>
      <c r="L268" s="273"/>
      <c r="M268" s="274" t="s">
        <v>19</v>
      </c>
      <c r="N268" s="275" t="s">
        <v>47</v>
      </c>
      <c r="O268" s="84"/>
      <c r="P268" s="221">
        <f>O268*H268</f>
        <v>0</v>
      </c>
      <c r="Q268" s="221">
        <v>0</v>
      </c>
      <c r="R268" s="221">
        <f>Q268*H268</f>
        <v>0</v>
      </c>
      <c r="S268" s="221">
        <v>0</v>
      </c>
      <c r="T268" s="222">
        <f>S268*H268</f>
        <v>0</v>
      </c>
      <c r="U268" s="38"/>
      <c r="V268" s="38"/>
      <c r="W268" s="38"/>
      <c r="X268" s="38"/>
      <c r="Y268" s="38"/>
      <c r="Z268" s="38"/>
      <c r="AA268" s="38"/>
      <c r="AB268" s="38"/>
      <c r="AC268" s="38"/>
      <c r="AD268" s="38"/>
      <c r="AE268" s="38"/>
      <c r="AR268" s="223" t="s">
        <v>191</v>
      </c>
      <c r="AT268" s="223" t="s">
        <v>367</v>
      </c>
      <c r="AU268" s="223" t="s">
        <v>86</v>
      </c>
      <c r="AY268" s="17" t="s">
        <v>138</v>
      </c>
      <c r="BE268" s="224">
        <f>IF(N268="základní",J268,0)</f>
        <v>0</v>
      </c>
      <c r="BF268" s="224">
        <f>IF(N268="snížená",J268,0)</f>
        <v>0</v>
      </c>
      <c r="BG268" s="224">
        <f>IF(N268="zákl. přenesená",J268,0)</f>
        <v>0</v>
      </c>
      <c r="BH268" s="224">
        <f>IF(N268="sníž. přenesená",J268,0)</f>
        <v>0</v>
      </c>
      <c r="BI268" s="224">
        <f>IF(N268="nulová",J268,0)</f>
        <v>0</v>
      </c>
      <c r="BJ268" s="17" t="s">
        <v>84</v>
      </c>
      <c r="BK268" s="224">
        <f>ROUND(I268*H268,2)</f>
        <v>0</v>
      </c>
      <c r="BL268" s="17" t="s">
        <v>145</v>
      </c>
      <c r="BM268" s="223" t="s">
        <v>572</v>
      </c>
    </row>
    <row r="269" s="12" customFormat="1" ht="22.8" customHeight="1">
      <c r="A269" s="12"/>
      <c r="B269" s="196"/>
      <c r="C269" s="197"/>
      <c r="D269" s="198" t="s">
        <v>75</v>
      </c>
      <c r="E269" s="210" t="s">
        <v>573</v>
      </c>
      <c r="F269" s="210" t="s">
        <v>574</v>
      </c>
      <c r="G269" s="197"/>
      <c r="H269" s="197"/>
      <c r="I269" s="200"/>
      <c r="J269" s="211">
        <f>BK269</f>
        <v>0</v>
      </c>
      <c r="K269" s="197"/>
      <c r="L269" s="202"/>
      <c r="M269" s="203"/>
      <c r="N269" s="204"/>
      <c r="O269" s="204"/>
      <c r="P269" s="205">
        <f>SUM(P270:P271)</f>
        <v>0</v>
      </c>
      <c r="Q269" s="204"/>
      <c r="R269" s="205">
        <f>SUM(R270:R271)</f>
        <v>0</v>
      </c>
      <c r="S269" s="204"/>
      <c r="T269" s="206">
        <f>SUM(T270:T271)</f>
        <v>0</v>
      </c>
      <c r="U269" s="12"/>
      <c r="V269" s="12"/>
      <c r="W269" s="12"/>
      <c r="X269" s="12"/>
      <c r="Y269" s="12"/>
      <c r="Z269" s="12"/>
      <c r="AA269" s="12"/>
      <c r="AB269" s="12"/>
      <c r="AC269" s="12"/>
      <c r="AD269" s="12"/>
      <c r="AE269" s="12"/>
      <c r="AR269" s="207" t="s">
        <v>84</v>
      </c>
      <c r="AT269" s="208" t="s">
        <v>75</v>
      </c>
      <c r="AU269" s="208" t="s">
        <v>84</v>
      </c>
      <c r="AY269" s="207" t="s">
        <v>138</v>
      </c>
      <c r="BK269" s="209">
        <f>SUM(BK270:BK271)</f>
        <v>0</v>
      </c>
    </row>
    <row r="270" s="2" customFormat="1" ht="55.5" customHeight="1">
      <c r="A270" s="38"/>
      <c r="B270" s="39"/>
      <c r="C270" s="212" t="s">
        <v>575</v>
      </c>
      <c r="D270" s="212" t="s">
        <v>140</v>
      </c>
      <c r="E270" s="213" t="s">
        <v>576</v>
      </c>
      <c r="F270" s="214" t="s">
        <v>577</v>
      </c>
      <c r="G270" s="215" t="s">
        <v>209</v>
      </c>
      <c r="H270" s="216">
        <v>37.457999999999998</v>
      </c>
      <c r="I270" s="217"/>
      <c r="J270" s="218">
        <f>ROUND(I270*H270,2)</f>
        <v>0</v>
      </c>
      <c r="K270" s="214" t="s">
        <v>144</v>
      </c>
      <c r="L270" s="44"/>
      <c r="M270" s="219" t="s">
        <v>19</v>
      </c>
      <c r="N270" s="220" t="s">
        <v>47</v>
      </c>
      <c r="O270" s="84"/>
      <c r="P270" s="221">
        <f>O270*H270</f>
        <v>0</v>
      </c>
      <c r="Q270" s="221">
        <v>0</v>
      </c>
      <c r="R270" s="221">
        <f>Q270*H270</f>
        <v>0</v>
      </c>
      <c r="S270" s="221">
        <v>0</v>
      </c>
      <c r="T270" s="222">
        <f>S270*H270</f>
        <v>0</v>
      </c>
      <c r="U270" s="38"/>
      <c r="V270" s="38"/>
      <c r="W270" s="38"/>
      <c r="X270" s="38"/>
      <c r="Y270" s="38"/>
      <c r="Z270" s="38"/>
      <c r="AA270" s="38"/>
      <c r="AB270" s="38"/>
      <c r="AC270" s="38"/>
      <c r="AD270" s="38"/>
      <c r="AE270" s="38"/>
      <c r="AR270" s="223" t="s">
        <v>145</v>
      </c>
      <c r="AT270" s="223" t="s">
        <v>140</v>
      </c>
      <c r="AU270" s="223" t="s">
        <v>86</v>
      </c>
      <c r="AY270" s="17" t="s">
        <v>138</v>
      </c>
      <c r="BE270" s="224">
        <f>IF(N270="základní",J270,0)</f>
        <v>0</v>
      </c>
      <c r="BF270" s="224">
        <f>IF(N270="snížená",J270,0)</f>
        <v>0</v>
      </c>
      <c r="BG270" s="224">
        <f>IF(N270="zákl. přenesená",J270,0)</f>
        <v>0</v>
      </c>
      <c r="BH270" s="224">
        <f>IF(N270="sníž. přenesená",J270,0)</f>
        <v>0</v>
      </c>
      <c r="BI270" s="224">
        <f>IF(N270="nulová",J270,0)</f>
        <v>0</v>
      </c>
      <c r="BJ270" s="17" t="s">
        <v>84</v>
      </c>
      <c r="BK270" s="224">
        <f>ROUND(I270*H270,2)</f>
        <v>0</v>
      </c>
      <c r="BL270" s="17" t="s">
        <v>145</v>
      </c>
      <c r="BM270" s="223" t="s">
        <v>578</v>
      </c>
    </row>
    <row r="271" s="2" customFormat="1">
      <c r="A271" s="38"/>
      <c r="B271" s="39"/>
      <c r="C271" s="40"/>
      <c r="D271" s="225" t="s">
        <v>147</v>
      </c>
      <c r="E271" s="40"/>
      <c r="F271" s="226" t="s">
        <v>579</v>
      </c>
      <c r="G271" s="40"/>
      <c r="H271" s="40"/>
      <c r="I271" s="227"/>
      <c r="J271" s="40"/>
      <c r="K271" s="40"/>
      <c r="L271" s="44"/>
      <c r="M271" s="228"/>
      <c r="N271" s="229"/>
      <c r="O271" s="84"/>
      <c r="P271" s="84"/>
      <c r="Q271" s="84"/>
      <c r="R271" s="84"/>
      <c r="S271" s="84"/>
      <c r="T271" s="85"/>
      <c r="U271" s="38"/>
      <c r="V271" s="38"/>
      <c r="W271" s="38"/>
      <c r="X271" s="38"/>
      <c r="Y271" s="38"/>
      <c r="Z271" s="38"/>
      <c r="AA271" s="38"/>
      <c r="AB271" s="38"/>
      <c r="AC271" s="38"/>
      <c r="AD271" s="38"/>
      <c r="AE271" s="38"/>
      <c r="AT271" s="17" t="s">
        <v>147</v>
      </c>
      <c r="AU271" s="17" t="s">
        <v>86</v>
      </c>
    </row>
    <row r="272" s="12" customFormat="1" ht="25.92" customHeight="1">
      <c r="A272" s="12"/>
      <c r="B272" s="196"/>
      <c r="C272" s="197"/>
      <c r="D272" s="198" t="s">
        <v>75</v>
      </c>
      <c r="E272" s="199" t="s">
        <v>251</v>
      </c>
      <c r="F272" s="199" t="s">
        <v>252</v>
      </c>
      <c r="G272" s="197"/>
      <c r="H272" s="197"/>
      <c r="I272" s="200"/>
      <c r="J272" s="201">
        <f>BK272</f>
        <v>0</v>
      </c>
      <c r="K272" s="197"/>
      <c r="L272" s="202"/>
      <c r="M272" s="203"/>
      <c r="N272" s="204"/>
      <c r="O272" s="204"/>
      <c r="P272" s="205">
        <f>P273+P296+P333+P368+P404+P450+P492+P531</f>
        <v>0</v>
      </c>
      <c r="Q272" s="204"/>
      <c r="R272" s="205">
        <f>R273+R296+R333+R368+R404+R450+R492+R531</f>
        <v>9.2089572400000002</v>
      </c>
      <c r="S272" s="204"/>
      <c r="T272" s="206">
        <f>T273+T296+T333+T368+T404+T450+T492+T531</f>
        <v>0.0071999999999999998</v>
      </c>
      <c r="U272" s="12"/>
      <c r="V272" s="12"/>
      <c r="W272" s="12"/>
      <c r="X272" s="12"/>
      <c r="Y272" s="12"/>
      <c r="Z272" s="12"/>
      <c r="AA272" s="12"/>
      <c r="AB272" s="12"/>
      <c r="AC272" s="12"/>
      <c r="AD272" s="12"/>
      <c r="AE272" s="12"/>
      <c r="AR272" s="207" t="s">
        <v>86</v>
      </c>
      <c r="AT272" s="208" t="s">
        <v>75</v>
      </c>
      <c r="AU272" s="208" t="s">
        <v>76</v>
      </c>
      <c r="AY272" s="207" t="s">
        <v>138</v>
      </c>
      <c r="BK272" s="209">
        <f>BK273+BK296+BK333+BK368+BK404+BK450+BK492+BK531</f>
        <v>0</v>
      </c>
    </row>
    <row r="273" s="12" customFormat="1" ht="22.8" customHeight="1">
      <c r="A273" s="12"/>
      <c r="B273" s="196"/>
      <c r="C273" s="197"/>
      <c r="D273" s="198" t="s">
        <v>75</v>
      </c>
      <c r="E273" s="210" t="s">
        <v>580</v>
      </c>
      <c r="F273" s="210" t="s">
        <v>581</v>
      </c>
      <c r="G273" s="197"/>
      <c r="H273" s="197"/>
      <c r="I273" s="200"/>
      <c r="J273" s="211">
        <f>BK273</f>
        <v>0</v>
      </c>
      <c r="K273" s="197"/>
      <c r="L273" s="202"/>
      <c r="M273" s="203"/>
      <c r="N273" s="204"/>
      <c r="O273" s="204"/>
      <c r="P273" s="205">
        <f>SUM(P274:P295)</f>
        <v>0</v>
      </c>
      <c r="Q273" s="204"/>
      <c r="R273" s="205">
        <f>SUM(R274:R295)</f>
        <v>0.034588000000000001</v>
      </c>
      <c r="S273" s="204"/>
      <c r="T273" s="206">
        <f>SUM(T274:T295)</f>
        <v>0</v>
      </c>
      <c r="U273" s="12"/>
      <c r="V273" s="12"/>
      <c r="W273" s="12"/>
      <c r="X273" s="12"/>
      <c r="Y273" s="12"/>
      <c r="Z273" s="12"/>
      <c r="AA273" s="12"/>
      <c r="AB273" s="12"/>
      <c r="AC273" s="12"/>
      <c r="AD273" s="12"/>
      <c r="AE273" s="12"/>
      <c r="AR273" s="207" t="s">
        <v>86</v>
      </c>
      <c r="AT273" s="208" t="s">
        <v>75</v>
      </c>
      <c r="AU273" s="208" t="s">
        <v>84</v>
      </c>
      <c r="AY273" s="207" t="s">
        <v>138</v>
      </c>
      <c r="BK273" s="209">
        <f>SUM(BK274:BK295)</f>
        <v>0</v>
      </c>
    </row>
    <row r="274" s="2" customFormat="1" ht="24.15" customHeight="1">
      <c r="A274" s="38"/>
      <c r="B274" s="39"/>
      <c r="C274" s="212" t="s">
        <v>582</v>
      </c>
      <c r="D274" s="212" t="s">
        <v>140</v>
      </c>
      <c r="E274" s="213" t="s">
        <v>583</v>
      </c>
      <c r="F274" s="214" t="s">
        <v>584</v>
      </c>
      <c r="G274" s="215" t="s">
        <v>201</v>
      </c>
      <c r="H274" s="216">
        <v>4</v>
      </c>
      <c r="I274" s="217"/>
      <c r="J274" s="218">
        <f>ROUND(I274*H274,2)</f>
        <v>0</v>
      </c>
      <c r="K274" s="214" t="s">
        <v>144</v>
      </c>
      <c r="L274" s="44"/>
      <c r="M274" s="219" t="s">
        <v>19</v>
      </c>
      <c r="N274" s="220" t="s">
        <v>47</v>
      </c>
      <c r="O274" s="84"/>
      <c r="P274" s="221">
        <f>O274*H274</f>
        <v>0</v>
      </c>
      <c r="Q274" s="221">
        <v>0</v>
      </c>
      <c r="R274" s="221">
        <f>Q274*H274</f>
        <v>0</v>
      </c>
      <c r="S274" s="221">
        <v>0</v>
      </c>
      <c r="T274" s="222">
        <f>S274*H274</f>
        <v>0</v>
      </c>
      <c r="U274" s="38"/>
      <c r="V274" s="38"/>
      <c r="W274" s="38"/>
      <c r="X274" s="38"/>
      <c r="Y274" s="38"/>
      <c r="Z274" s="38"/>
      <c r="AA274" s="38"/>
      <c r="AB274" s="38"/>
      <c r="AC274" s="38"/>
      <c r="AD274" s="38"/>
      <c r="AE274" s="38"/>
      <c r="AR274" s="223" t="s">
        <v>240</v>
      </c>
      <c r="AT274" s="223" t="s">
        <v>140</v>
      </c>
      <c r="AU274" s="223" t="s">
        <v>86</v>
      </c>
      <c r="AY274" s="17" t="s">
        <v>138</v>
      </c>
      <c r="BE274" s="224">
        <f>IF(N274="základní",J274,0)</f>
        <v>0</v>
      </c>
      <c r="BF274" s="224">
        <f>IF(N274="snížená",J274,0)</f>
        <v>0</v>
      </c>
      <c r="BG274" s="224">
        <f>IF(N274="zákl. přenesená",J274,0)</f>
        <v>0</v>
      </c>
      <c r="BH274" s="224">
        <f>IF(N274="sníž. přenesená",J274,0)</f>
        <v>0</v>
      </c>
      <c r="BI274" s="224">
        <f>IF(N274="nulová",J274,0)</f>
        <v>0</v>
      </c>
      <c r="BJ274" s="17" t="s">
        <v>84</v>
      </c>
      <c r="BK274" s="224">
        <f>ROUND(I274*H274,2)</f>
        <v>0</v>
      </c>
      <c r="BL274" s="17" t="s">
        <v>240</v>
      </c>
      <c r="BM274" s="223" t="s">
        <v>585</v>
      </c>
    </row>
    <row r="275" s="2" customFormat="1">
      <c r="A275" s="38"/>
      <c r="B275" s="39"/>
      <c r="C275" s="40"/>
      <c r="D275" s="225" t="s">
        <v>147</v>
      </c>
      <c r="E275" s="40"/>
      <c r="F275" s="226" t="s">
        <v>586</v>
      </c>
      <c r="G275" s="40"/>
      <c r="H275" s="40"/>
      <c r="I275" s="227"/>
      <c r="J275" s="40"/>
      <c r="K275" s="40"/>
      <c r="L275" s="44"/>
      <c r="M275" s="228"/>
      <c r="N275" s="229"/>
      <c r="O275" s="84"/>
      <c r="P275" s="84"/>
      <c r="Q275" s="84"/>
      <c r="R275" s="84"/>
      <c r="S275" s="84"/>
      <c r="T275" s="85"/>
      <c r="U275" s="38"/>
      <c r="V275" s="38"/>
      <c r="W275" s="38"/>
      <c r="X275" s="38"/>
      <c r="Y275" s="38"/>
      <c r="Z275" s="38"/>
      <c r="AA275" s="38"/>
      <c r="AB275" s="38"/>
      <c r="AC275" s="38"/>
      <c r="AD275" s="38"/>
      <c r="AE275" s="38"/>
      <c r="AT275" s="17" t="s">
        <v>147</v>
      </c>
      <c r="AU275" s="17" t="s">
        <v>86</v>
      </c>
    </row>
    <row r="276" s="2" customFormat="1" ht="33" customHeight="1">
      <c r="A276" s="38"/>
      <c r="B276" s="39"/>
      <c r="C276" s="266" t="s">
        <v>587</v>
      </c>
      <c r="D276" s="266" t="s">
        <v>367</v>
      </c>
      <c r="E276" s="267" t="s">
        <v>588</v>
      </c>
      <c r="F276" s="268" t="s">
        <v>589</v>
      </c>
      <c r="G276" s="269" t="s">
        <v>201</v>
      </c>
      <c r="H276" s="270">
        <v>4</v>
      </c>
      <c r="I276" s="271"/>
      <c r="J276" s="272">
        <f>ROUND(I276*H276,2)</f>
        <v>0</v>
      </c>
      <c r="K276" s="268" t="s">
        <v>144</v>
      </c>
      <c r="L276" s="273"/>
      <c r="M276" s="274" t="s">
        <v>19</v>
      </c>
      <c r="N276" s="275" t="s">
        <v>47</v>
      </c>
      <c r="O276" s="84"/>
      <c r="P276" s="221">
        <f>O276*H276</f>
        <v>0</v>
      </c>
      <c r="Q276" s="221">
        <v>0.00056999999999999998</v>
      </c>
      <c r="R276" s="221">
        <f>Q276*H276</f>
        <v>0.0022799999999999999</v>
      </c>
      <c r="S276" s="221">
        <v>0</v>
      </c>
      <c r="T276" s="222">
        <f>S276*H276</f>
        <v>0</v>
      </c>
      <c r="U276" s="38"/>
      <c r="V276" s="38"/>
      <c r="W276" s="38"/>
      <c r="X276" s="38"/>
      <c r="Y276" s="38"/>
      <c r="Z276" s="38"/>
      <c r="AA276" s="38"/>
      <c r="AB276" s="38"/>
      <c r="AC276" s="38"/>
      <c r="AD276" s="38"/>
      <c r="AE276" s="38"/>
      <c r="AR276" s="223" t="s">
        <v>501</v>
      </c>
      <c r="AT276" s="223" t="s">
        <v>367</v>
      </c>
      <c r="AU276" s="223" t="s">
        <v>86</v>
      </c>
      <c r="AY276" s="17" t="s">
        <v>138</v>
      </c>
      <c r="BE276" s="224">
        <f>IF(N276="základní",J276,0)</f>
        <v>0</v>
      </c>
      <c r="BF276" s="224">
        <f>IF(N276="snížená",J276,0)</f>
        <v>0</v>
      </c>
      <c r="BG276" s="224">
        <f>IF(N276="zákl. přenesená",J276,0)</f>
        <v>0</v>
      </c>
      <c r="BH276" s="224">
        <f>IF(N276="sníž. přenesená",J276,0)</f>
        <v>0</v>
      </c>
      <c r="BI276" s="224">
        <f>IF(N276="nulová",J276,0)</f>
        <v>0</v>
      </c>
      <c r="BJ276" s="17" t="s">
        <v>84</v>
      </c>
      <c r="BK276" s="224">
        <f>ROUND(I276*H276,2)</f>
        <v>0</v>
      </c>
      <c r="BL276" s="17" t="s">
        <v>240</v>
      </c>
      <c r="BM276" s="223" t="s">
        <v>590</v>
      </c>
    </row>
    <row r="277" s="2" customFormat="1" ht="24.15" customHeight="1">
      <c r="A277" s="38"/>
      <c r="B277" s="39"/>
      <c r="C277" s="212" t="s">
        <v>591</v>
      </c>
      <c r="D277" s="212" t="s">
        <v>140</v>
      </c>
      <c r="E277" s="213" t="s">
        <v>592</v>
      </c>
      <c r="F277" s="214" t="s">
        <v>593</v>
      </c>
      <c r="G277" s="215" t="s">
        <v>201</v>
      </c>
      <c r="H277" s="216">
        <v>5</v>
      </c>
      <c r="I277" s="217"/>
      <c r="J277" s="218">
        <f>ROUND(I277*H277,2)</f>
        <v>0</v>
      </c>
      <c r="K277" s="214" t="s">
        <v>144</v>
      </c>
      <c r="L277" s="44"/>
      <c r="M277" s="219" t="s">
        <v>19</v>
      </c>
      <c r="N277" s="220" t="s">
        <v>47</v>
      </c>
      <c r="O277" s="84"/>
      <c r="P277" s="221">
        <f>O277*H277</f>
        <v>0</v>
      </c>
      <c r="Q277" s="221">
        <v>0</v>
      </c>
      <c r="R277" s="221">
        <f>Q277*H277</f>
        <v>0</v>
      </c>
      <c r="S277" s="221">
        <v>0</v>
      </c>
      <c r="T277" s="222">
        <f>S277*H277</f>
        <v>0</v>
      </c>
      <c r="U277" s="38"/>
      <c r="V277" s="38"/>
      <c r="W277" s="38"/>
      <c r="X277" s="38"/>
      <c r="Y277" s="38"/>
      <c r="Z277" s="38"/>
      <c r="AA277" s="38"/>
      <c r="AB277" s="38"/>
      <c r="AC277" s="38"/>
      <c r="AD277" s="38"/>
      <c r="AE277" s="38"/>
      <c r="AR277" s="223" t="s">
        <v>240</v>
      </c>
      <c r="AT277" s="223" t="s">
        <v>140</v>
      </c>
      <c r="AU277" s="223" t="s">
        <v>86</v>
      </c>
      <c r="AY277" s="17" t="s">
        <v>138</v>
      </c>
      <c r="BE277" s="224">
        <f>IF(N277="základní",J277,0)</f>
        <v>0</v>
      </c>
      <c r="BF277" s="224">
        <f>IF(N277="snížená",J277,0)</f>
        <v>0</v>
      </c>
      <c r="BG277" s="224">
        <f>IF(N277="zákl. přenesená",J277,0)</f>
        <v>0</v>
      </c>
      <c r="BH277" s="224">
        <f>IF(N277="sníž. přenesená",J277,0)</f>
        <v>0</v>
      </c>
      <c r="BI277" s="224">
        <f>IF(N277="nulová",J277,0)</f>
        <v>0</v>
      </c>
      <c r="BJ277" s="17" t="s">
        <v>84</v>
      </c>
      <c r="BK277" s="224">
        <f>ROUND(I277*H277,2)</f>
        <v>0</v>
      </c>
      <c r="BL277" s="17" t="s">
        <v>240</v>
      </c>
      <c r="BM277" s="223" t="s">
        <v>594</v>
      </c>
    </row>
    <row r="278" s="2" customFormat="1">
      <c r="A278" s="38"/>
      <c r="B278" s="39"/>
      <c r="C278" s="40"/>
      <c r="D278" s="225" t="s">
        <v>147</v>
      </c>
      <c r="E278" s="40"/>
      <c r="F278" s="226" t="s">
        <v>595</v>
      </c>
      <c r="G278" s="40"/>
      <c r="H278" s="40"/>
      <c r="I278" s="227"/>
      <c r="J278" s="40"/>
      <c r="K278" s="40"/>
      <c r="L278" s="44"/>
      <c r="M278" s="228"/>
      <c r="N278" s="229"/>
      <c r="O278" s="84"/>
      <c r="P278" s="84"/>
      <c r="Q278" s="84"/>
      <c r="R278" s="84"/>
      <c r="S278" s="84"/>
      <c r="T278" s="85"/>
      <c r="U278" s="38"/>
      <c r="V278" s="38"/>
      <c r="W278" s="38"/>
      <c r="X278" s="38"/>
      <c r="Y278" s="38"/>
      <c r="Z278" s="38"/>
      <c r="AA278" s="38"/>
      <c r="AB278" s="38"/>
      <c r="AC278" s="38"/>
      <c r="AD278" s="38"/>
      <c r="AE278" s="38"/>
      <c r="AT278" s="17" t="s">
        <v>147</v>
      </c>
      <c r="AU278" s="17" t="s">
        <v>86</v>
      </c>
    </row>
    <row r="279" s="13" customFormat="1">
      <c r="A279" s="13"/>
      <c r="B279" s="230"/>
      <c r="C279" s="231"/>
      <c r="D279" s="232" t="s">
        <v>149</v>
      </c>
      <c r="E279" s="233" t="s">
        <v>19</v>
      </c>
      <c r="F279" s="234" t="s">
        <v>596</v>
      </c>
      <c r="G279" s="231"/>
      <c r="H279" s="233" t="s">
        <v>19</v>
      </c>
      <c r="I279" s="235"/>
      <c r="J279" s="231"/>
      <c r="K279" s="231"/>
      <c r="L279" s="236"/>
      <c r="M279" s="237"/>
      <c r="N279" s="238"/>
      <c r="O279" s="238"/>
      <c r="P279" s="238"/>
      <c r="Q279" s="238"/>
      <c r="R279" s="238"/>
      <c r="S279" s="238"/>
      <c r="T279" s="239"/>
      <c r="U279" s="13"/>
      <c r="V279" s="13"/>
      <c r="W279" s="13"/>
      <c r="X279" s="13"/>
      <c r="Y279" s="13"/>
      <c r="Z279" s="13"/>
      <c r="AA279" s="13"/>
      <c r="AB279" s="13"/>
      <c r="AC279" s="13"/>
      <c r="AD279" s="13"/>
      <c r="AE279" s="13"/>
      <c r="AT279" s="240" t="s">
        <v>149</v>
      </c>
      <c r="AU279" s="240" t="s">
        <v>86</v>
      </c>
      <c r="AV279" s="13" t="s">
        <v>84</v>
      </c>
      <c r="AW279" s="13" t="s">
        <v>37</v>
      </c>
      <c r="AX279" s="13" t="s">
        <v>76</v>
      </c>
      <c r="AY279" s="240" t="s">
        <v>138</v>
      </c>
    </row>
    <row r="280" s="14" customFormat="1">
      <c r="A280" s="14"/>
      <c r="B280" s="241"/>
      <c r="C280" s="242"/>
      <c r="D280" s="232" t="s">
        <v>149</v>
      </c>
      <c r="E280" s="243" t="s">
        <v>19</v>
      </c>
      <c r="F280" s="244" t="s">
        <v>171</v>
      </c>
      <c r="G280" s="242"/>
      <c r="H280" s="245">
        <v>5</v>
      </c>
      <c r="I280" s="246"/>
      <c r="J280" s="242"/>
      <c r="K280" s="242"/>
      <c r="L280" s="247"/>
      <c r="M280" s="248"/>
      <c r="N280" s="249"/>
      <c r="O280" s="249"/>
      <c r="P280" s="249"/>
      <c r="Q280" s="249"/>
      <c r="R280" s="249"/>
      <c r="S280" s="249"/>
      <c r="T280" s="250"/>
      <c r="U280" s="14"/>
      <c r="V280" s="14"/>
      <c r="W280" s="14"/>
      <c r="X280" s="14"/>
      <c r="Y280" s="14"/>
      <c r="Z280" s="14"/>
      <c r="AA280" s="14"/>
      <c r="AB280" s="14"/>
      <c r="AC280" s="14"/>
      <c r="AD280" s="14"/>
      <c r="AE280" s="14"/>
      <c r="AT280" s="251" t="s">
        <v>149</v>
      </c>
      <c r="AU280" s="251" t="s">
        <v>86</v>
      </c>
      <c r="AV280" s="14" t="s">
        <v>86</v>
      </c>
      <c r="AW280" s="14" t="s">
        <v>37</v>
      </c>
      <c r="AX280" s="14" t="s">
        <v>84</v>
      </c>
      <c r="AY280" s="251" t="s">
        <v>138</v>
      </c>
    </row>
    <row r="281" s="2" customFormat="1" ht="24.15" customHeight="1">
      <c r="A281" s="38"/>
      <c r="B281" s="39"/>
      <c r="C281" s="266" t="s">
        <v>597</v>
      </c>
      <c r="D281" s="266" t="s">
        <v>367</v>
      </c>
      <c r="E281" s="267" t="s">
        <v>598</v>
      </c>
      <c r="F281" s="268" t="s">
        <v>599</v>
      </c>
      <c r="G281" s="269" t="s">
        <v>201</v>
      </c>
      <c r="H281" s="270">
        <v>5</v>
      </c>
      <c r="I281" s="271"/>
      <c r="J281" s="272">
        <f>ROUND(I281*H281,2)</f>
        <v>0</v>
      </c>
      <c r="K281" s="268" t="s">
        <v>144</v>
      </c>
      <c r="L281" s="273"/>
      <c r="M281" s="274" t="s">
        <v>19</v>
      </c>
      <c r="N281" s="275" t="s">
        <v>47</v>
      </c>
      <c r="O281" s="84"/>
      <c r="P281" s="221">
        <f>O281*H281</f>
        <v>0</v>
      </c>
      <c r="Q281" s="221">
        <v>0.00020000000000000001</v>
      </c>
      <c r="R281" s="221">
        <f>Q281*H281</f>
        <v>0.001</v>
      </c>
      <c r="S281" s="221">
        <v>0</v>
      </c>
      <c r="T281" s="222">
        <f>S281*H281</f>
        <v>0</v>
      </c>
      <c r="U281" s="38"/>
      <c r="V281" s="38"/>
      <c r="W281" s="38"/>
      <c r="X281" s="38"/>
      <c r="Y281" s="38"/>
      <c r="Z281" s="38"/>
      <c r="AA281" s="38"/>
      <c r="AB281" s="38"/>
      <c r="AC281" s="38"/>
      <c r="AD281" s="38"/>
      <c r="AE281" s="38"/>
      <c r="AR281" s="223" t="s">
        <v>501</v>
      </c>
      <c r="AT281" s="223" t="s">
        <v>367</v>
      </c>
      <c r="AU281" s="223" t="s">
        <v>86</v>
      </c>
      <c r="AY281" s="17" t="s">
        <v>138</v>
      </c>
      <c r="BE281" s="224">
        <f>IF(N281="základní",J281,0)</f>
        <v>0</v>
      </c>
      <c r="BF281" s="224">
        <f>IF(N281="snížená",J281,0)</f>
        <v>0</v>
      </c>
      <c r="BG281" s="224">
        <f>IF(N281="zákl. přenesená",J281,0)</f>
        <v>0</v>
      </c>
      <c r="BH281" s="224">
        <f>IF(N281="sníž. přenesená",J281,0)</f>
        <v>0</v>
      </c>
      <c r="BI281" s="224">
        <f>IF(N281="nulová",J281,0)</f>
        <v>0</v>
      </c>
      <c r="BJ281" s="17" t="s">
        <v>84</v>
      </c>
      <c r="BK281" s="224">
        <f>ROUND(I281*H281,2)</f>
        <v>0</v>
      </c>
      <c r="BL281" s="17" t="s">
        <v>240</v>
      </c>
      <c r="BM281" s="223" t="s">
        <v>600</v>
      </c>
    </row>
    <row r="282" s="2" customFormat="1" ht="24.15" customHeight="1">
      <c r="A282" s="38"/>
      <c r="B282" s="39"/>
      <c r="C282" s="212" t="s">
        <v>601</v>
      </c>
      <c r="D282" s="212" t="s">
        <v>140</v>
      </c>
      <c r="E282" s="213" t="s">
        <v>602</v>
      </c>
      <c r="F282" s="214" t="s">
        <v>603</v>
      </c>
      <c r="G282" s="215" t="s">
        <v>201</v>
      </c>
      <c r="H282" s="216">
        <v>2</v>
      </c>
      <c r="I282" s="217"/>
      <c r="J282" s="218">
        <f>ROUND(I282*H282,2)</f>
        <v>0</v>
      </c>
      <c r="K282" s="214" t="s">
        <v>144</v>
      </c>
      <c r="L282" s="44"/>
      <c r="M282" s="219" t="s">
        <v>19</v>
      </c>
      <c r="N282" s="220" t="s">
        <v>47</v>
      </c>
      <c r="O282" s="84"/>
      <c r="P282" s="221">
        <f>O282*H282</f>
        <v>0</v>
      </c>
      <c r="Q282" s="221">
        <v>0</v>
      </c>
      <c r="R282" s="221">
        <f>Q282*H282</f>
        <v>0</v>
      </c>
      <c r="S282" s="221">
        <v>0</v>
      </c>
      <c r="T282" s="222">
        <f>S282*H282</f>
        <v>0</v>
      </c>
      <c r="U282" s="38"/>
      <c r="V282" s="38"/>
      <c r="W282" s="38"/>
      <c r="X282" s="38"/>
      <c r="Y282" s="38"/>
      <c r="Z282" s="38"/>
      <c r="AA282" s="38"/>
      <c r="AB282" s="38"/>
      <c r="AC282" s="38"/>
      <c r="AD282" s="38"/>
      <c r="AE282" s="38"/>
      <c r="AR282" s="223" t="s">
        <v>240</v>
      </c>
      <c r="AT282" s="223" t="s">
        <v>140</v>
      </c>
      <c r="AU282" s="223" t="s">
        <v>86</v>
      </c>
      <c r="AY282" s="17" t="s">
        <v>138</v>
      </c>
      <c r="BE282" s="224">
        <f>IF(N282="základní",J282,0)</f>
        <v>0</v>
      </c>
      <c r="BF282" s="224">
        <f>IF(N282="snížená",J282,0)</f>
        <v>0</v>
      </c>
      <c r="BG282" s="224">
        <f>IF(N282="zákl. přenesená",J282,0)</f>
        <v>0</v>
      </c>
      <c r="BH282" s="224">
        <f>IF(N282="sníž. přenesená",J282,0)</f>
        <v>0</v>
      </c>
      <c r="BI282" s="224">
        <f>IF(N282="nulová",J282,0)</f>
        <v>0</v>
      </c>
      <c r="BJ282" s="17" t="s">
        <v>84</v>
      </c>
      <c r="BK282" s="224">
        <f>ROUND(I282*H282,2)</f>
        <v>0</v>
      </c>
      <c r="BL282" s="17" t="s">
        <v>240</v>
      </c>
      <c r="BM282" s="223" t="s">
        <v>604</v>
      </c>
    </row>
    <row r="283" s="2" customFormat="1">
      <c r="A283" s="38"/>
      <c r="B283" s="39"/>
      <c r="C283" s="40"/>
      <c r="D283" s="225" t="s">
        <v>147</v>
      </c>
      <c r="E283" s="40"/>
      <c r="F283" s="226" t="s">
        <v>605</v>
      </c>
      <c r="G283" s="40"/>
      <c r="H283" s="40"/>
      <c r="I283" s="227"/>
      <c r="J283" s="40"/>
      <c r="K283" s="40"/>
      <c r="L283" s="44"/>
      <c r="M283" s="228"/>
      <c r="N283" s="229"/>
      <c r="O283" s="84"/>
      <c r="P283" s="84"/>
      <c r="Q283" s="84"/>
      <c r="R283" s="84"/>
      <c r="S283" s="84"/>
      <c r="T283" s="85"/>
      <c r="U283" s="38"/>
      <c r="V283" s="38"/>
      <c r="W283" s="38"/>
      <c r="X283" s="38"/>
      <c r="Y283" s="38"/>
      <c r="Z283" s="38"/>
      <c r="AA283" s="38"/>
      <c r="AB283" s="38"/>
      <c r="AC283" s="38"/>
      <c r="AD283" s="38"/>
      <c r="AE283" s="38"/>
      <c r="AT283" s="17" t="s">
        <v>147</v>
      </c>
      <c r="AU283" s="17" t="s">
        <v>86</v>
      </c>
    </row>
    <row r="284" s="13" customFormat="1">
      <c r="A284" s="13"/>
      <c r="B284" s="230"/>
      <c r="C284" s="231"/>
      <c r="D284" s="232" t="s">
        <v>149</v>
      </c>
      <c r="E284" s="233" t="s">
        <v>19</v>
      </c>
      <c r="F284" s="234" t="s">
        <v>606</v>
      </c>
      <c r="G284" s="231"/>
      <c r="H284" s="233" t="s">
        <v>19</v>
      </c>
      <c r="I284" s="235"/>
      <c r="J284" s="231"/>
      <c r="K284" s="231"/>
      <c r="L284" s="236"/>
      <c r="M284" s="237"/>
      <c r="N284" s="238"/>
      <c r="O284" s="238"/>
      <c r="P284" s="238"/>
      <c r="Q284" s="238"/>
      <c r="R284" s="238"/>
      <c r="S284" s="238"/>
      <c r="T284" s="239"/>
      <c r="U284" s="13"/>
      <c r="V284" s="13"/>
      <c r="W284" s="13"/>
      <c r="X284" s="13"/>
      <c r="Y284" s="13"/>
      <c r="Z284" s="13"/>
      <c r="AA284" s="13"/>
      <c r="AB284" s="13"/>
      <c r="AC284" s="13"/>
      <c r="AD284" s="13"/>
      <c r="AE284" s="13"/>
      <c r="AT284" s="240" t="s">
        <v>149</v>
      </c>
      <c r="AU284" s="240" t="s">
        <v>86</v>
      </c>
      <c r="AV284" s="13" t="s">
        <v>84</v>
      </c>
      <c r="AW284" s="13" t="s">
        <v>37</v>
      </c>
      <c r="AX284" s="13" t="s">
        <v>76</v>
      </c>
      <c r="AY284" s="240" t="s">
        <v>138</v>
      </c>
    </row>
    <row r="285" s="14" customFormat="1">
      <c r="A285" s="14"/>
      <c r="B285" s="241"/>
      <c r="C285" s="242"/>
      <c r="D285" s="232" t="s">
        <v>149</v>
      </c>
      <c r="E285" s="243" t="s">
        <v>19</v>
      </c>
      <c r="F285" s="244" t="s">
        <v>86</v>
      </c>
      <c r="G285" s="242"/>
      <c r="H285" s="245">
        <v>2</v>
      </c>
      <c r="I285" s="246"/>
      <c r="J285" s="242"/>
      <c r="K285" s="242"/>
      <c r="L285" s="247"/>
      <c r="M285" s="248"/>
      <c r="N285" s="249"/>
      <c r="O285" s="249"/>
      <c r="P285" s="249"/>
      <c r="Q285" s="249"/>
      <c r="R285" s="249"/>
      <c r="S285" s="249"/>
      <c r="T285" s="250"/>
      <c r="U285" s="14"/>
      <c r="V285" s="14"/>
      <c r="W285" s="14"/>
      <c r="X285" s="14"/>
      <c r="Y285" s="14"/>
      <c r="Z285" s="14"/>
      <c r="AA285" s="14"/>
      <c r="AB285" s="14"/>
      <c r="AC285" s="14"/>
      <c r="AD285" s="14"/>
      <c r="AE285" s="14"/>
      <c r="AT285" s="251" t="s">
        <v>149</v>
      </c>
      <c r="AU285" s="251" t="s">
        <v>86</v>
      </c>
      <c r="AV285" s="14" t="s">
        <v>86</v>
      </c>
      <c r="AW285" s="14" t="s">
        <v>37</v>
      </c>
      <c r="AX285" s="14" t="s">
        <v>84</v>
      </c>
      <c r="AY285" s="251" t="s">
        <v>138</v>
      </c>
    </row>
    <row r="286" s="2" customFormat="1" ht="24.15" customHeight="1">
      <c r="A286" s="38"/>
      <c r="B286" s="39"/>
      <c r="C286" s="266" t="s">
        <v>607</v>
      </c>
      <c r="D286" s="266" t="s">
        <v>367</v>
      </c>
      <c r="E286" s="267" t="s">
        <v>608</v>
      </c>
      <c r="F286" s="268" t="s">
        <v>609</v>
      </c>
      <c r="G286" s="269" t="s">
        <v>201</v>
      </c>
      <c r="H286" s="270">
        <v>2</v>
      </c>
      <c r="I286" s="271"/>
      <c r="J286" s="272">
        <f>ROUND(I286*H286,2)</f>
        <v>0</v>
      </c>
      <c r="K286" s="268" t="s">
        <v>144</v>
      </c>
      <c r="L286" s="273"/>
      <c r="M286" s="274" t="s">
        <v>19</v>
      </c>
      <c r="N286" s="275" t="s">
        <v>47</v>
      </c>
      <c r="O286" s="84"/>
      <c r="P286" s="221">
        <f>O286*H286</f>
        <v>0</v>
      </c>
      <c r="Q286" s="221">
        <v>0.00029999999999999997</v>
      </c>
      <c r="R286" s="221">
        <f>Q286*H286</f>
        <v>0.00059999999999999995</v>
      </c>
      <c r="S286" s="221">
        <v>0</v>
      </c>
      <c r="T286" s="222">
        <f>S286*H286</f>
        <v>0</v>
      </c>
      <c r="U286" s="38"/>
      <c r="V286" s="38"/>
      <c r="W286" s="38"/>
      <c r="X286" s="38"/>
      <c r="Y286" s="38"/>
      <c r="Z286" s="38"/>
      <c r="AA286" s="38"/>
      <c r="AB286" s="38"/>
      <c r="AC286" s="38"/>
      <c r="AD286" s="38"/>
      <c r="AE286" s="38"/>
      <c r="AR286" s="223" t="s">
        <v>501</v>
      </c>
      <c r="AT286" s="223" t="s">
        <v>367</v>
      </c>
      <c r="AU286" s="223" t="s">
        <v>86</v>
      </c>
      <c r="AY286" s="17" t="s">
        <v>138</v>
      </c>
      <c r="BE286" s="224">
        <f>IF(N286="základní",J286,0)</f>
        <v>0</v>
      </c>
      <c r="BF286" s="224">
        <f>IF(N286="snížená",J286,0)</f>
        <v>0</v>
      </c>
      <c r="BG286" s="224">
        <f>IF(N286="zákl. přenesená",J286,0)</f>
        <v>0</v>
      </c>
      <c r="BH286" s="224">
        <f>IF(N286="sníž. přenesená",J286,0)</f>
        <v>0</v>
      </c>
      <c r="BI286" s="224">
        <f>IF(N286="nulová",J286,0)</f>
        <v>0</v>
      </c>
      <c r="BJ286" s="17" t="s">
        <v>84</v>
      </c>
      <c r="BK286" s="224">
        <f>ROUND(I286*H286,2)</f>
        <v>0</v>
      </c>
      <c r="BL286" s="17" t="s">
        <v>240</v>
      </c>
      <c r="BM286" s="223" t="s">
        <v>610</v>
      </c>
    </row>
    <row r="287" s="2" customFormat="1" ht="33" customHeight="1">
      <c r="A287" s="38"/>
      <c r="B287" s="39"/>
      <c r="C287" s="212" t="s">
        <v>611</v>
      </c>
      <c r="D287" s="212" t="s">
        <v>140</v>
      </c>
      <c r="E287" s="213" t="s">
        <v>612</v>
      </c>
      <c r="F287" s="214" t="s">
        <v>613</v>
      </c>
      <c r="G287" s="215" t="s">
        <v>258</v>
      </c>
      <c r="H287" s="216">
        <v>17.059999999999999</v>
      </c>
      <c r="I287" s="217"/>
      <c r="J287" s="218">
        <f>ROUND(I287*H287,2)</f>
        <v>0</v>
      </c>
      <c r="K287" s="214" t="s">
        <v>144</v>
      </c>
      <c r="L287" s="44"/>
      <c r="M287" s="219" t="s">
        <v>19</v>
      </c>
      <c r="N287" s="220" t="s">
        <v>47</v>
      </c>
      <c r="O287" s="84"/>
      <c r="P287" s="221">
        <f>O287*H287</f>
        <v>0</v>
      </c>
      <c r="Q287" s="221">
        <v>0</v>
      </c>
      <c r="R287" s="221">
        <f>Q287*H287</f>
        <v>0</v>
      </c>
      <c r="S287" s="221">
        <v>0</v>
      </c>
      <c r="T287" s="222">
        <f>S287*H287</f>
        <v>0</v>
      </c>
      <c r="U287" s="38"/>
      <c r="V287" s="38"/>
      <c r="W287" s="38"/>
      <c r="X287" s="38"/>
      <c r="Y287" s="38"/>
      <c r="Z287" s="38"/>
      <c r="AA287" s="38"/>
      <c r="AB287" s="38"/>
      <c r="AC287" s="38"/>
      <c r="AD287" s="38"/>
      <c r="AE287" s="38"/>
      <c r="AR287" s="223" t="s">
        <v>240</v>
      </c>
      <c r="AT287" s="223" t="s">
        <v>140</v>
      </c>
      <c r="AU287" s="223" t="s">
        <v>86</v>
      </c>
      <c r="AY287" s="17" t="s">
        <v>138</v>
      </c>
      <c r="BE287" s="224">
        <f>IF(N287="základní",J287,0)</f>
        <v>0</v>
      </c>
      <c r="BF287" s="224">
        <f>IF(N287="snížená",J287,0)</f>
        <v>0</v>
      </c>
      <c r="BG287" s="224">
        <f>IF(N287="zákl. přenesená",J287,0)</f>
        <v>0</v>
      </c>
      <c r="BH287" s="224">
        <f>IF(N287="sníž. přenesená",J287,0)</f>
        <v>0</v>
      </c>
      <c r="BI287" s="224">
        <f>IF(N287="nulová",J287,0)</f>
        <v>0</v>
      </c>
      <c r="BJ287" s="17" t="s">
        <v>84</v>
      </c>
      <c r="BK287" s="224">
        <f>ROUND(I287*H287,2)</f>
        <v>0</v>
      </c>
      <c r="BL287" s="17" t="s">
        <v>240</v>
      </c>
      <c r="BM287" s="223" t="s">
        <v>614</v>
      </c>
    </row>
    <row r="288" s="2" customFormat="1">
      <c r="A288" s="38"/>
      <c r="B288" s="39"/>
      <c r="C288" s="40"/>
      <c r="D288" s="225" t="s">
        <v>147</v>
      </c>
      <c r="E288" s="40"/>
      <c r="F288" s="226" t="s">
        <v>615</v>
      </c>
      <c r="G288" s="40"/>
      <c r="H288" s="40"/>
      <c r="I288" s="227"/>
      <c r="J288" s="40"/>
      <c r="K288" s="40"/>
      <c r="L288" s="44"/>
      <c r="M288" s="228"/>
      <c r="N288" s="229"/>
      <c r="O288" s="84"/>
      <c r="P288" s="84"/>
      <c r="Q288" s="84"/>
      <c r="R288" s="84"/>
      <c r="S288" s="84"/>
      <c r="T288" s="85"/>
      <c r="U288" s="38"/>
      <c r="V288" s="38"/>
      <c r="W288" s="38"/>
      <c r="X288" s="38"/>
      <c r="Y288" s="38"/>
      <c r="Z288" s="38"/>
      <c r="AA288" s="38"/>
      <c r="AB288" s="38"/>
      <c r="AC288" s="38"/>
      <c r="AD288" s="38"/>
      <c r="AE288" s="38"/>
      <c r="AT288" s="17" t="s">
        <v>147</v>
      </c>
      <c r="AU288" s="17" t="s">
        <v>86</v>
      </c>
    </row>
    <row r="289" s="14" customFormat="1">
      <c r="A289" s="14"/>
      <c r="B289" s="241"/>
      <c r="C289" s="242"/>
      <c r="D289" s="232" t="s">
        <v>149</v>
      </c>
      <c r="E289" s="243" t="s">
        <v>19</v>
      </c>
      <c r="F289" s="244" t="s">
        <v>616</v>
      </c>
      <c r="G289" s="242"/>
      <c r="H289" s="245">
        <v>4.875</v>
      </c>
      <c r="I289" s="246"/>
      <c r="J289" s="242"/>
      <c r="K289" s="242"/>
      <c r="L289" s="247"/>
      <c r="M289" s="248"/>
      <c r="N289" s="249"/>
      <c r="O289" s="249"/>
      <c r="P289" s="249"/>
      <c r="Q289" s="249"/>
      <c r="R289" s="249"/>
      <c r="S289" s="249"/>
      <c r="T289" s="250"/>
      <c r="U289" s="14"/>
      <c r="V289" s="14"/>
      <c r="W289" s="14"/>
      <c r="X289" s="14"/>
      <c r="Y289" s="14"/>
      <c r="Z289" s="14"/>
      <c r="AA289" s="14"/>
      <c r="AB289" s="14"/>
      <c r="AC289" s="14"/>
      <c r="AD289" s="14"/>
      <c r="AE289" s="14"/>
      <c r="AT289" s="251" t="s">
        <v>149</v>
      </c>
      <c r="AU289" s="251" t="s">
        <v>86</v>
      </c>
      <c r="AV289" s="14" t="s">
        <v>86</v>
      </c>
      <c r="AW289" s="14" t="s">
        <v>37</v>
      </c>
      <c r="AX289" s="14" t="s">
        <v>76</v>
      </c>
      <c r="AY289" s="251" t="s">
        <v>138</v>
      </c>
    </row>
    <row r="290" s="14" customFormat="1">
      <c r="A290" s="14"/>
      <c r="B290" s="241"/>
      <c r="C290" s="242"/>
      <c r="D290" s="232" t="s">
        <v>149</v>
      </c>
      <c r="E290" s="243" t="s">
        <v>19</v>
      </c>
      <c r="F290" s="244" t="s">
        <v>617</v>
      </c>
      <c r="G290" s="242"/>
      <c r="H290" s="245">
        <v>12.185000000000001</v>
      </c>
      <c r="I290" s="246"/>
      <c r="J290" s="242"/>
      <c r="K290" s="242"/>
      <c r="L290" s="247"/>
      <c r="M290" s="248"/>
      <c r="N290" s="249"/>
      <c r="O290" s="249"/>
      <c r="P290" s="249"/>
      <c r="Q290" s="249"/>
      <c r="R290" s="249"/>
      <c r="S290" s="249"/>
      <c r="T290" s="250"/>
      <c r="U290" s="14"/>
      <c r="V290" s="14"/>
      <c r="W290" s="14"/>
      <c r="X290" s="14"/>
      <c r="Y290" s="14"/>
      <c r="Z290" s="14"/>
      <c r="AA290" s="14"/>
      <c r="AB290" s="14"/>
      <c r="AC290" s="14"/>
      <c r="AD290" s="14"/>
      <c r="AE290" s="14"/>
      <c r="AT290" s="251" t="s">
        <v>149</v>
      </c>
      <c r="AU290" s="251" t="s">
        <v>86</v>
      </c>
      <c r="AV290" s="14" t="s">
        <v>86</v>
      </c>
      <c r="AW290" s="14" t="s">
        <v>37</v>
      </c>
      <c r="AX290" s="14" t="s">
        <v>76</v>
      </c>
      <c r="AY290" s="251" t="s">
        <v>138</v>
      </c>
    </row>
    <row r="291" s="15" customFormat="1">
      <c r="A291" s="15"/>
      <c r="B291" s="252"/>
      <c r="C291" s="253"/>
      <c r="D291" s="232" t="s">
        <v>149</v>
      </c>
      <c r="E291" s="254" t="s">
        <v>19</v>
      </c>
      <c r="F291" s="255" t="s">
        <v>170</v>
      </c>
      <c r="G291" s="253"/>
      <c r="H291" s="256">
        <v>17.060000000000002</v>
      </c>
      <c r="I291" s="257"/>
      <c r="J291" s="253"/>
      <c r="K291" s="253"/>
      <c r="L291" s="258"/>
      <c r="M291" s="259"/>
      <c r="N291" s="260"/>
      <c r="O291" s="260"/>
      <c r="P291" s="260"/>
      <c r="Q291" s="260"/>
      <c r="R291" s="260"/>
      <c r="S291" s="260"/>
      <c r="T291" s="261"/>
      <c r="U291" s="15"/>
      <c r="V291" s="15"/>
      <c r="W291" s="15"/>
      <c r="X291" s="15"/>
      <c r="Y291" s="15"/>
      <c r="Z291" s="15"/>
      <c r="AA291" s="15"/>
      <c r="AB291" s="15"/>
      <c r="AC291" s="15"/>
      <c r="AD291" s="15"/>
      <c r="AE291" s="15"/>
      <c r="AT291" s="262" t="s">
        <v>149</v>
      </c>
      <c r="AU291" s="262" t="s">
        <v>86</v>
      </c>
      <c r="AV291" s="15" t="s">
        <v>145</v>
      </c>
      <c r="AW291" s="15" t="s">
        <v>37</v>
      </c>
      <c r="AX291" s="15" t="s">
        <v>84</v>
      </c>
      <c r="AY291" s="262" t="s">
        <v>138</v>
      </c>
    </row>
    <row r="292" s="2" customFormat="1" ht="16.5" customHeight="1">
      <c r="A292" s="38"/>
      <c r="B292" s="39"/>
      <c r="C292" s="266" t="s">
        <v>618</v>
      </c>
      <c r="D292" s="266" t="s">
        <v>367</v>
      </c>
      <c r="E292" s="267" t="s">
        <v>619</v>
      </c>
      <c r="F292" s="268" t="s">
        <v>620</v>
      </c>
      <c r="G292" s="269" t="s">
        <v>258</v>
      </c>
      <c r="H292" s="270">
        <v>20.472000000000001</v>
      </c>
      <c r="I292" s="271"/>
      <c r="J292" s="272">
        <f>ROUND(I292*H292,2)</f>
        <v>0</v>
      </c>
      <c r="K292" s="268" t="s">
        <v>144</v>
      </c>
      <c r="L292" s="273"/>
      <c r="M292" s="274" t="s">
        <v>19</v>
      </c>
      <c r="N292" s="275" t="s">
        <v>47</v>
      </c>
      <c r="O292" s="84"/>
      <c r="P292" s="221">
        <f>O292*H292</f>
        <v>0</v>
      </c>
      <c r="Q292" s="221">
        <v>0.0015</v>
      </c>
      <c r="R292" s="221">
        <f>Q292*H292</f>
        <v>0.030708000000000003</v>
      </c>
      <c r="S292" s="221">
        <v>0</v>
      </c>
      <c r="T292" s="222">
        <f>S292*H292</f>
        <v>0</v>
      </c>
      <c r="U292" s="38"/>
      <c r="V292" s="38"/>
      <c r="W292" s="38"/>
      <c r="X292" s="38"/>
      <c r="Y292" s="38"/>
      <c r="Z292" s="38"/>
      <c r="AA292" s="38"/>
      <c r="AB292" s="38"/>
      <c r="AC292" s="38"/>
      <c r="AD292" s="38"/>
      <c r="AE292" s="38"/>
      <c r="AR292" s="223" t="s">
        <v>501</v>
      </c>
      <c r="AT292" s="223" t="s">
        <v>367</v>
      </c>
      <c r="AU292" s="223" t="s">
        <v>86</v>
      </c>
      <c r="AY292" s="17" t="s">
        <v>138</v>
      </c>
      <c r="BE292" s="224">
        <f>IF(N292="základní",J292,0)</f>
        <v>0</v>
      </c>
      <c r="BF292" s="224">
        <f>IF(N292="snížená",J292,0)</f>
        <v>0</v>
      </c>
      <c r="BG292" s="224">
        <f>IF(N292="zákl. přenesená",J292,0)</f>
        <v>0</v>
      </c>
      <c r="BH292" s="224">
        <f>IF(N292="sníž. přenesená",J292,0)</f>
        <v>0</v>
      </c>
      <c r="BI292" s="224">
        <f>IF(N292="nulová",J292,0)</f>
        <v>0</v>
      </c>
      <c r="BJ292" s="17" t="s">
        <v>84</v>
      </c>
      <c r="BK292" s="224">
        <f>ROUND(I292*H292,2)</f>
        <v>0</v>
      </c>
      <c r="BL292" s="17" t="s">
        <v>240</v>
      </c>
      <c r="BM292" s="223" t="s">
        <v>621</v>
      </c>
    </row>
    <row r="293" s="14" customFormat="1">
      <c r="A293" s="14"/>
      <c r="B293" s="241"/>
      <c r="C293" s="242"/>
      <c r="D293" s="232" t="s">
        <v>149</v>
      </c>
      <c r="E293" s="242"/>
      <c r="F293" s="244" t="s">
        <v>622</v>
      </c>
      <c r="G293" s="242"/>
      <c r="H293" s="245">
        <v>20.472000000000001</v>
      </c>
      <c r="I293" s="246"/>
      <c r="J293" s="242"/>
      <c r="K293" s="242"/>
      <c r="L293" s="247"/>
      <c r="M293" s="248"/>
      <c r="N293" s="249"/>
      <c r="O293" s="249"/>
      <c r="P293" s="249"/>
      <c r="Q293" s="249"/>
      <c r="R293" s="249"/>
      <c r="S293" s="249"/>
      <c r="T293" s="250"/>
      <c r="U293" s="14"/>
      <c r="V293" s="14"/>
      <c r="W293" s="14"/>
      <c r="X293" s="14"/>
      <c r="Y293" s="14"/>
      <c r="Z293" s="14"/>
      <c r="AA293" s="14"/>
      <c r="AB293" s="14"/>
      <c r="AC293" s="14"/>
      <c r="AD293" s="14"/>
      <c r="AE293" s="14"/>
      <c r="AT293" s="251" t="s">
        <v>149</v>
      </c>
      <c r="AU293" s="251" t="s">
        <v>86</v>
      </c>
      <c r="AV293" s="14" t="s">
        <v>86</v>
      </c>
      <c r="AW293" s="14" t="s">
        <v>4</v>
      </c>
      <c r="AX293" s="14" t="s">
        <v>84</v>
      </c>
      <c r="AY293" s="251" t="s">
        <v>138</v>
      </c>
    </row>
    <row r="294" s="2" customFormat="1" ht="49.05" customHeight="1">
      <c r="A294" s="38"/>
      <c r="B294" s="39"/>
      <c r="C294" s="212" t="s">
        <v>623</v>
      </c>
      <c r="D294" s="212" t="s">
        <v>140</v>
      </c>
      <c r="E294" s="213" t="s">
        <v>624</v>
      </c>
      <c r="F294" s="214" t="s">
        <v>625</v>
      </c>
      <c r="G294" s="215" t="s">
        <v>209</v>
      </c>
      <c r="H294" s="216">
        <v>0.035000000000000003</v>
      </c>
      <c r="I294" s="217"/>
      <c r="J294" s="218">
        <f>ROUND(I294*H294,2)</f>
        <v>0</v>
      </c>
      <c r="K294" s="214" t="s">
        <v>144</v>
      </c>
      <c r="L294" s="44"/>
      <c r="M294" s="219" t="s">
        <v>19</v>
      </c>
      <c r="N294" s="220" t="s">
        <v>47</v>
      </c>
      <c r="O294" s="84"/>
      <c r="P294" s="221">
        <f>O294*H294</f>
        <v>0</v>
      </c>
      <c r="Q294" s="221">
        <v>0</v>
      </c>
      <c r="R294" s="221">
        <f>Q294*H294</f>
        <v>0</v>
      </c>
      <c r="S294" s="221">
        <v>0</v>
      </c>
      <c r="T294" s="222">
        <f>S294*H294</f>
        <v>0</v>
      </c>
      <c r="U294" s="38"/>
      <c r="V294" s="38"/>
      <c r="W294" s="38"/>
      <c r="X294" s="38"/>
      <c r="Y294" s="38"/>
      <c r="Z294" s="38"/>
      <c r="AA294" s="38"/>
      <c r="AB294" s="38"/>
      <c r="AC294" s="38"/>
      <c r="AD294" s="38"/>
      <c r="AE294" s="38"/>
      <c r="AR294" s="223" t="s">
        <v>240</v>
      </c>
      <c r="AT294" s="223" t="s">
        <v>140</v>
      </c>
      <c r="AU294" s="223" t="s">
        <v>86</v>
      </c>
      <c r="AY294" s="17" t="s">
        <v>138</v>
      </c>
      <c r="BE294" s="224">
        <f>IF(N294="základní",J294,0)</f>
        <v>0</v>
      </c>
      <c r="BF294" s="224">
        <f>IF(N294="snížená",J294,0)</f>
        <v>0</v>
      </c>
      <c r="BG294" s="224">
        <f>IF(N294="zákl. přenesená",J294,0)</f>
        <v>0</v>
      </c>
      <c r="BH294" s="224">
        <f>IF(N294="sníž. přenesená",J294,0)</f>
        <v>0</v>
      </c>
      <c r="BI294" s="224">
        <f>IF(N294="nulová",J294,0)</f>
        <v>0</v>
      </c>
      <c r="BJ294" s="17" t="s">
        <v>84</v>
      </c>
      <c r="BK294" s="224">
        <f>ROUND(I294*H294,2)</f>
        <v>0</v>
      </c>
      <c r="BL294" s="17" t="s">
        <v>240</v>
      </c>
      <c r="BM294" s="223" t="s">
        <v>626</v>
      </c>
    </row>
    <row r="295" s="2" customFormat="1">
      <c r="A295" s="38"/>
      <c r="B295" s="39"/>
      <c r="C295" s="40"/>
      <c r="D295" s="225" t="s">
        <v>147</v>
      </c>
      <c r="E295" s="40"/>
      <c r="F295" s="226" t="s">
        <v>627</v>
      </c>
      <c r="G295" s="40"/>
      <c r="H295" s="40"/>
      <c r="I295" s="227"/>
      <c r="J295" s="40"/>
      <c r="K295" s="40"/>
      <c r="L295" s="44"/>
      <c r="M295" s="228"/>
      <c r="N295" s="229"/>
      <c r="O295" s="84"/>
      <c r="P295" s="84"/>
      <c r="Q295" s="84"/>
      <c r="R295" s="84"/>
      <c r="S295" s="84"/>
      <c r="T295" s="85"/>
      <c r="U295" s="38"/>
      <c r="V295" s="38"/>
      <c r="W295" s="38"/>
      <c r="X295" s="38"/>
      <c r="Y295" s="38"/>
      <c r="Z295" s="38"/>
      <c r="AA295" s="38"/>
      <c r="AB295" s="38"/>
      <c r="AC295" s="38"/>
      <c r="AD295" s="38"/>
      <c r="AE295" s="38"/>
      <c r="AT295" s="17" t="s">
        <v>147</v>
      </c>
      <c r="AU295" s="17" t="s">
        <v>86</v>
      </c>
    </row>
    <row r="296" s="12" customFormat="1" ht="22.8" customHeight="1">
      <c r="A296" s="12"/>
      <c r="B296" s="196"/>
      <c r="C296" s="197"/>
      <c r="D296" s="198" t="s">
        <v>75</v>
      </c>
      <c r="E296" s="210" t="s">
        <v>628</v>
      </c>
      <c r="F296" s="210" t="s">
        <v>629</v>
      </c>
      <c r="G296" s="197"/>
      <c r="H296" s="197"/>
      <c r="I296" s="200"/>
      <c r="J296" s="211">
        <f>BK296</f>
        <v>0</v>
      </c>
      <c r="K296" s="197"/>
      <c r="L296" s="202"/>
      <c r="M296" s="203"/>
      <c r="N296" s="204"/>
      <c r="O296" s="204"/>
      <c r="P296" s="205">
        <f>SUM(P297:P332)</f>
        <v>0</v>
      </c>
      <c r="Q296" s="204"/>
      <c r="R296" s="205">
        <f>SUM(R297:R332)</f>
        <v>0.5259018700000001</v>
      </c>
      <c r="S296" s="204"/>
      <c r="T296" s="206">
        <f>SUM(T297:T332)</f>
        <v>0</v>
      </c>
      <c r="U296" s="12"/>
      <c r="V296" s="12"/>
      <c r="W296" s="12"/>
      <c r="X296" s="12"/>
      <c r="Y296" s="12"/>
      <c r="Z296" s="12"/>
      <c r="AA296" s="12"/>
      <c r="AB296" s="12"/>
      <c r="AC296" s="12"/>
      <c r="AD296" s="12"/>
      <c r="AE296" s="12"/>
      <c r="AR296" s="207" t="s">
        <v>86</v>
      </c>
      <c r="AT296" s="208" t="s">
        <v>75</v>
      </c>
      <c r="AU296" s="208" t="s">
        <v>84</v>
      </c>
      <c r="AY296" s="207" t="s">
        <v>138</v>
      </c>
      <c r="BK296" s="209">
        <f>SUM(BK297:BK332)</f>
        <v>0</v>
      </c>
    </row>
    <row r="297" s="2" customFormat="1" ht="49.05" customHeight="1">
      <c r="A297" s="38"/>
      <c r="B297" s="39"/>
      <c r="C297" s="212" t="s">
        <v>630</v>
      </c>
      <c r="D297" s="212" t="s">
        <v>140</v>
      </c>
      <c r="E297" s="213" t="s">
        <v>631</v>
      </c>
      <c r="F297" s="214" t="s">
        <v>632</v>
      </c>
      <c r="G297" s="215" t="s">
        <v>143</v>
      </c>
      <c r="H297" s="216">
        <v>14.960000000000001</v>
      </c>
      <c r="I297" s="217"/>
      <c r="J297" s="218">
        <f>ROUND(I297*H297,2)</f>
        <v>0</v>
      </c>
      <c r="K297" s="214" t="s">
        <v>144</v>
      </c>
      <c r="L297" s="44"/>
      <c r="M297" s="219" t="s">
        <v>19</v>
      </c>
      <c r="N297" s="220" t="s">
        <v>47</v>
      </c>
      <c r="O297" s="84"/>
      <c r="P297" s="221">
        <f>O297*H297</f>
        <v>0</v>
      </c>
      <c r="Q297" s="221">
        <v>0.0126</v>
      </c>
      <c r="R297" s="221">
        <f>Q297*H297</f>
        <v>0.18849600000000003</v>
      </c>
      <c r="S297" s="221">
        <v>0</v>
      </c>
      <c r="T297" s="222">
        <f>S297*H297</f>
        <v>0</v>
      </c>
      <c r="U297" s="38"/>
      <c r="V297" s="38"/>
      <c r="W297" s="38"/>
      <c r="X297" s="38"/>
      <c r="Y297" s="38"/>
      <c r="Z297" s="38"/>
      <c r="AA297" s="38"/>
      <c r="AB297" s="38"/>
      <c r="AC297" s="38"/>
      <c r="AD297" s="38"/>
      <c r="AE297" s="38"/>
      <c r="AR297" s="223" t="s">
        <v>240</v>
      </c>
      <c r="AT297" s="223" t="s">
        <v>140</v>
      </c>
      <c r="AU297" s="223" t="s">
        <v>86</v>
      </c>
      <c r="AY297" s="17" t="s">
        <v>138</v>
      </c>
      <c r="BE297" s="224">
        <f>IF(N297="základní",J297,0)</f>
        <v>0</v>
      </c>
      <c r="BF297" s="224">
        <f>IF(N297="snížená",J297,0)</f>
        <v>0</v>
      </c>
      <c r="BG297" s="224">
        <f>IF(N297="zákl. přenesená",J297,0)</f>
        <v>0</v>
      </c>
      <c r="BH297" s="224">
        <f>IF(N297="sníž. přenesená",J297,0)</f>
        <v>0</v>
      </c>
      <c r="BI297" s="224">
        <f>IF(N297="nulová",J297,0)</f>
        <v>0</v>
      </c>
      <c r="BJ297" s="17" t="s">
        <v>84</v>
      </c>
      <c r="BK297" s="224">
        <f>ROUND(I297*H297,2)</f>
        <v>0</v>
      </c>
      <c r="BL297" s="17" t="s">
        <v>240</v>
      </c>
      <c r="BM297" s="223" t="s">
        <v>633</v>
      </c>
    </row>
    <row r="298" s="2" customFormat="1">
      <c r="A298" s="38"/>
      <c r="B298" s="39"/>
      <c r="C298" s="40"/>
      <c r="D298" s="225" t="s">
        <v>147</v>
      </c>
      <c r="E298" s="40"/>
      <c r="F298" s="226" t="s">
        <v>634</v>
      </c>
      <c r="G298" s="40"/>
      <c r="H298" s="40"/>
      <c r="I298" s="227"/>
      <c r="J298" s="40"/>
      <c r="K298" s="40"/>
      <c r="L298" s="44"/>
      <c r="M298" s="228"/>
      <c r="N298" s="229"/>
      <c r="O298" s="84"/>
      <c r="P298" s="84"/>
      <c r="Q298" s="84"/>
      <c r="R298" s="84"/>
      <c r="S298" s="84"/>
      <c r="T298" s="85"/>
      <c r="U298" s="38"/>
      <c r="V298" s="38"/>
      <c r="W298" s="38"/>
      <c r="X298" s="38"/>
      <c r="Y298" s="38"/>
      <c r="Z298" s="38"/>
      <c r="AA298" s="38"/>
      <c r="AB298" s="38"/>
      <c r="AC298" s="38"/>
      <c r="AD298" s="38"/>
      <c r="AE298" s="38"/>
      <c r="AT298" s="17" t="s">
        <v>147</v>
      </c>
      <c r="AU298" s="17" t="s">
        <v>86</v>
      </c>
    </row>
    <row r="299" s="13" customFormat="1">
      <c r="A299" s="13"/>
      <c r="B299" s="230"/>
      <c r="C299" s="231"/>
      <c r="D299" s="232" t="s">
        <v>149</v>
      </c>
      <c r="E299" s="233" t="s">
        <v>19</v>
      </c>
      <c r="F299" s="234" t="s">
        <v>635</v>
      </c>
      <c r="G299" s="231"/>
      <c r="H299" s="233" t="s">
        <v>19</v>
      </c>
      <c r="I299" s="235"/>
      <c r="J299" s="231"/>
      <c r="K299" s="231"/>
      <c r="L299" s="236"/>
      <c r="M299" s="237"/>
      <c r="N299" s="238"/>
      <c r="O299" s="238"/>
      <c r="P299" s="238"/>
      <c r="Q299" s="238"/>
      <c r="R299" s="238"/>
      <c r="S299" s="238"/>
      <c r="T299" s="239"/>
      <c r="U299" s="13"/>
      <c r="V299" s="13"/>
      <c r="W299" s="13"/>
      <c r="X299" s="13"/>
      <c r="Y299" s="13"/>
      <c r="Z299" s="13"/>
      <c r="AA299" s="13"/>
      <c r="AB299" s="13"/>
      <c r="AC299" s="13"/>
      <c r="AD299" s="13"/>
      <c r="AE299" s="13"/>
      <c r="AT299" s="240" t="s">
        <v>149</v>
      </c>
      <c r="AU299" s="240" t="s">
        <v>86</v>
      </c>
      <c r="AV299" s="13" t="s">
        <v>84</v>
      </c>
      <c r="AW299" s="13" t="s">
        <v>37</v>
      </c>
      <c r="AX299" s="13" t="s">
        <v>76</v>
      </c>
      <c r="AY299" s="240" t="s">
        <v>138</v>
      </c>
    </row>
    <row r="300" s="14" customFormat="1">
      <c r="A300" s="14"/>
      <c r="B300" s="241"/>
      <c r="C300" s="242"/>
      <c r="D300" s="232" t="s">
        <v>149</v>
      </c>
      <c r="E300" s="243" t="s">
        <v>19</v>
      </c>
      <c r="F300" s="244" t="s">
        <v>636</v>
      </c>
      <c r="G300" s="242"/>
      <c r="H300" s="245">
        <v>6.4500000000000002</v>
      </c>
      <c r="I300" s="246"/>
      <c r="J300" s="242"/>
      <c r="K300" s="242"/>
      <c r="L300" s="247"/>
      <c r="M300" s="248"/>
      <c r="N300" s="249"/>
      <c r="O300" s="249"/>
      <c r="P300" s="249"/>
      <c r="Q300" s="249"/>
      <c r="R300" s="249"/>
      <c r="S300" s="249"/>
      <c r="T300" s="250"/>
      <c r="U300" s="14"/>
      <c r="V300" s="14"/>
      <c r="W300" s="14"/>
      <c r="X300" s="14"/>
      <c r="Y300" s="14"/>
      <c r="Z300" s="14"/>
      <c r="AA300" s="14"/>
      <c r="AB300" s="14"/>
      <c r="AC300" s="14"/>
      <c r="AD300" s="14"/>
      <c r="AE300" s="14"/>
      <c r="AT300" s="251" t="s">
        <v>149</v>
      </c>
      <c r="AU300" s="251" t="s">
        <v>86</v>
      </c>
      <c r="AV300" s="14" t="s">
        <v>86</v>
      </c>
      <c r="AW300" s="14" t="s">
        <v>37</v>
      </c>
      <c r="AX300" s="14" t="s">
        <v>76</v>
      </c>
      <c r="AY300" s="251" t="s">
        <v>138</v>
      </c>
    </row>
    <row r="301" s="13" customFormat="1">
      <c r="A301" s="13"/>
      <c r="B301" s="230"/>
      <c r="C301" s="231"/>
      <c r="D301" s="232" t="s">
        <v>149</v>
      </c>
      <c r="E301" s="233" t="s">
        <v>19</v>
      </c>
      <c r="F301" s="234" t="s">
        <v>637</v>
      </c>
      <c r="G301" s="231"/>
      <c r="H301" s="233" t="s">
        <v>19</v>
      </c>
      <c r="I301" s="235"/>
      <c r="J301" s="231"/>
      <c r="K301" s="231"/>
      <c r="L301" s="236"/>
      <c r="M301" s="237"/>
      <c r="N301" s="238"/>
      <c r="O301" s="238"/>
      <c r="P301" s="238"/>
      <c r="Q301" s="238"/>
      <c r="R301" s="238"/>
      <c r="S301" s="238"/>
      <c r="T301" s="239"/>
      <c r="U301" s="13"/>
      <c r="V301" s="13"/>
      <c r="W301" s="13"/>
      <c r="X301" s="13"/>
      <c r="Y301" s="13"/>
      <c r="Z301" s="13"/>
      <c r="AA301" s="13"/>
      <c r="AB301" s="13"/>
      <c r="AC301" s="13"/>
      <c r="AD301" s="13"/>
      <c r="AE301" s="13"/>
      <c r="AT301" s="240" t="s">
        <v>149</v>
      </c>
      <c r="AU301" s="240" t="s">
        <v>86</v>
      </c>
      <c r="AV301" s="13" t="s">
        <v>84</v>
      </c>
      <c r="AW301" s="13" t="s">
        <v>37</v>
      </c>
      <c r="AX301" s="13" t="s">
        <v>76</v>
      </c>
      <c r="AY301" s="240" t="s">
        <v>138</v>
      </c>
    </row>
    <row r="302" s="14" customFormat="1">
      <c r="A302" s="14"/>
      <c r="B302" s="241"/>
      <c r="C302" s="242"/>
      <c r="D302" s="232" t="s">
        <v>149</v>
      </c>
      <c r="E302" s="243" t="s">
        <v>19</v>
      </c>
      <c r="F302" s="244" t="s">
        <v>638</v>
      </c>
      <c r="G302" s="242"/>
      <c r="H302" s="245">
        <v>5.6600000000000001</v>
      </c>
      <c r="I302" s="246"/>
      <c r="J302" s="242"/>
      <c r="K302" s="242"/>
      <c r="L302" s="247"/>
      <c r="M302" s="248"/>
      <c r="N302" s="249"/>
      <c r="O302" s="249"/>
      <c r="P302" s="249"/>
      <c r="Q302" s="249"/>
      <c r="R302" s="249"/>
      <c r="S302" s="249"/>
      <c r="T302" s="250"/>
      <c r="U302" s="14"/>
      <c r="V302" s="14"/>
      <c r="W302" s="14"/>
      <c r="X302" s="14"/>
      <c r="Y302" s="14"/>
      <c r="Z302" s="14"/>
      <c r="AA302" s="14"/>
      <c r="AB302" s="14"/>
      <c r="AC302" s="14"/>
      <c r="AD302" s="14"/>
      <c r="AE302" s="14"/>
      <c r="AT302" s="251" t="s">
        <v>149</v>
      </c>
      <c r="AU302" s="251" t="s">
        <v>86</v>
      </c>
      <c r="AV302" s="14" t="s">
        <v>86</v>
      </c>
      <c r="AW302" s="14" t="s">
        <v>37</v>
      </c>
      <c r="AX302" s="14" t="s">
        <v>76</v>
      </c>
      <c r="AY302" s="251" t="s">
        <v>138</v>
      </c>
    </row>
    <row r="303" s="13" customFormat="1">
      <c r="A303" s="13"/>
      <c r="B303" s="230"/>
      <c r="C303" s="231"/>
      <c r="D303" s="232" t="s">
        <v>149</v>
      </c>
      <c r="E303" s="233" t="s">
        <v>19</v>
      </c>
      <c r="F303" s="234" t="s">
        <v>639</v>
      </c>
      <c r="G303" s="231"/>
      <c r="H303" s="233" t="s">
        <v>19</v>
      </c>
      <c r="I303" s="235"/>
      <c r="J303" s="231"/>
      <c r="K303" s="231"/>
      <c r="L303" s="236"/>
      <c r="M303" s="237"/>
      <c r="N303" s="238"/>
      <c r="O303" s="238"/>
      <c r="P303" s="238"/>
      <c r="Q303" s="238"/>
      <c r="R303" s="238"/>
      <c r="S303" s="238"/>
      <c r="T303" s="239"/>
      <c r="U303" s="13"/>
      <c r="V303" s="13"/>
      <c r="W303" s="13"/>
      <c r="X303" s="13"/>
      <c r="Y303" s="13"/>
      <c r="Z303" s="13"/>
      <c r="AA303" s="13"/>
      <c r="AB303" s="13"/>
      <c r="AC303" s="13"/>
      <c r="AD303" s="13"/>
      <c r="AE303" s="13"/>
      <c r="AT303" s="240" t="s">
        <v>149</v>
      </c>
      <c r="AU303" s="240" t="s">
        <v>86</v>
      </c>
      <c r="AV303" s="13" t="s">
        <v>84</v>
      </c>
      <c r="AW303" s="13" t="s">
        <v>37</v>
      </c>
      <c r="AX303" s="13" t="s">
        <v>76</v>
      </c>
      <c r="AY303" s="240" t="s">
        <v>138</v>
      </c>
    </row>
    <row r="304" s="14" customFormat="1">
      <c r="A304" s="14"/>
      <c r="B304" s="241"/>
      <c r="C304" s="242"/>
      <c r="D304" s="232" t="s">
        <v>149</v>
      </c>
      <c r="E304" s="243" t="s">
        <v>19</v>
      </c>
      <c r="F304" s="244" t="s">
        <v>640</v>
      </c>
      <c r="G304" s="242"/>
      <c r="H304" s="245">
        <v>2.8500000000000001</v>
      </c>
      <c r="I304" s="246"/>
      <c r="J304" s="242"/>
      <c r="K304" s="242"/>
      <c r="L304" s="247"/>
      <c r="M304" s="248"/>
      <c r="N304" s="249"/>
      <c r="O304" s="249"/>
      <c r="P304" s="249"/>
      <c r="Q304" s="249"/>
      <c r="R304" s="249"/>
      <c r="S304" s="249"/>
      <c r="T304" s="250"/>
      <c r="U304" s="14"/>
      <c r="V304" s="14"/>
      <c r="W304" s="14"/>
      <c r="X304" s="14"/>
      <c r="Y304" s="14"/>
      <c r="Z304" s="14"/>
      <c r="AA304" s="14"/>
      <c r="AB304" s="14"/>
      <c r="AC304" s="14"/>
      <c r="AD304" s="14"/>
      <c r="AE304" s="14"/>
      <c r="AT304" s="251" t="s">
        <v>149</v>
      </c>
      <c r="AU304" s="251" t="s">
        <v>86</v>
      </c>
      <c r="AV304" s="14" t="s">
        <v>86</v>
      </c>
      <c r="AW304" s="14" t="s">
        <v>37</v>
      </c>
      <c r="AX304" s="14" t="s">
        <v>76</v>
      </c>
      <c r="AY304" s="251" t="s">
        <v>138</v>
      </c>
    </row>
    <row r="305" s="15" customFormat="1">
      <c r="A305" s="15"/>
      <c r="B305" s="252"/>
      <c r="C305" s="253"/>
      <c r="D305" s="232" t="s">
        <v>149</v>
      </c>
      <c r="E305" s="254" t="s">
        <v>19</v>
      </c>
      <c r="F305" s="255" t="s">
        <v>170</v>
      </c>
      <c r="G305" s="253"/>
      <c r="H305" s="256">
        <v>14.959999999999999</v>
      </c>
      <c r="I305" s="257"/>
      <c r="J305" s="253"/>
      <c r="K305" s="253"/>
      <c r="L305" s="258"/>
      <c r="M305" s="259"/>
      <c r="N305" s="260"/>
      <c r="O305" s="260"/>
      <c r="P305" s="260"/>
      <c r="Q305" s="260"/>
      <c r="R305" s="260"/>
      <c r="S305" s="260"/>
      <c r="T305" s="261"/>
      <c r="U305" s="15"/>
      <c r="V305" s="15"/>
      <c r="W305" s="15"/>
      <c r="X305" s="15"/>
      <c r="Y305" s="15"/>
      <c r="Z305" s="15"/>
      <c r="AA305" s="15"/>
      <c r="AB305" s="15"/>
      <c r="AC305" s="15"/>
      <c r="AD305" s="15"/>
      <c r="AE305" s="15"/>
      <c r="AT305" s="262" t="s">
        <v>149</v>
      </c>
      <c r="AU305" s="262" t="s">
        <v>86</v>
      </c>
      <c r="AV305" s="15" t="s">
        <v>145</v>
      </c>
      <c r="AW305" s="15" t="s">
        <v>37</v>
      </c>
      <c r="AX305" s="15" t="s">
        <v>84</v>
      </c>
      <c r="AY305" s="262" t="s">
        <v>138</v>
      </c>
    </row>
    <row r="306" s="2" customFormat="1" ht="37.8" customHeight="1">
      <c r="A306" s="38"/>
      <c r="B306" s="39"/>
      <c r="C306" s="212" t="s">
        <v>641</v>
      </c>
      <c r="D306" s="212" t="s">
        <v>140</v>
      </c>
      <c r="E306" s="213" t="s">
        <v>642</v>
      </c>
      <c r="F306" s="214" t="s">
        <v>643</v>
      </c>
      <c r="G306" s="215" t="s">
        <v>143</v>
      </c>
      <c r="H306" s="216">
        <v>14.960000000000001</v>
      </c>
      <c r="I306" s="217"/>
      <c r="J306" s="218">
        <f>ROUND(I306*H306,2)</f>
        <v>0</v>
      </c>
      <c r="K306" s="214" t="s">
        <v>144</v>
      </c>
      <c r="L306" s="44"/>
      <c r="M306" s="219" t="s">
        <v>19</v>
      </c>
      <c r="N306" s="220" t="s">
        <v>47</v>
      </c>
      <c r="O306" s="84"/>
      <c r="P306" s="221">
        <f>O306*H306</f>
        <v>0</v>
      </c>
      <c r="Q306" s="221">
        <v>0.00010000000000000001</v>
      </c>
      <c r="R306" s="221">
        <f>Q306*H306</f>
        <v>0.0014960000000000002</v>
      </c>
      <c r="S306" s="221">
        <v>0</v>
      </c>
      <c r="T306" s="222">
        <f>S306*H306</f>
        <v>0</v>
      </c>
      <c r="U306" s="38"/>
      <c r="V306" s="38"/>
      <c r="W306" s="38"/>
      <c r="X306" s="38"/>
      <c r="Y306" s="38"/>
      <c r="Z306" s="38"/>
      <c r="AA306" s="38"/>
      <c r="AB306" s="38"/>
      <c r="AC306" s="38"/>
      <c r="AD306" s="38"/>
      <c r="AE306" s="38"/>
      <c r="AR306" s="223" t="s">
        <v>240</v>
      </c>
      <c r="AT306" s="223" t="s">
        <v>140</v>
      </c>
      <c r="AU306" s="223" t="s">
        <v>86</v>
      </c>
      <c r="AY306" s="17" t="s">
        <v>138</v>
      </c>
      <c r="BE306" s="224">
        <f>IF(N306="základní",J306,0)</f>
        <v>0</v>
      </c>
      <c r="BF306" s="224">
        <f>IF(N306="snížená",J306,0)</f>
        <v>0</v>
      </c>
      <c r="BG306" s="224">
        <f>IF(N306="zákl. přenesená",J306,0)</f>
        <v>0</v>
      </c>
      <c r="BH306" s="224">
        <f>IF(N306="sníž. přenesená",J306,0)</f>
        <v>0</v>
      </c>
      <c r="BI306" s="224">
        <f>IF(N306="nulová",J306,0)</f>
        <v>0</v>
      </c>
      <c r="BJ306" s="17" t="s">
        <v>84</v>
      </c>
      <c r="BK306" s="224">
        <f>ROUND(I306*H306,2)</f>
        <v>0</v>
      </c>
      <c r="BL306" s="17" t="s">
        <v>240</v>
      </c>
      <c r="BM306" s="223" t="s">
        <v>644</v>
      </c>
    </row>
    <row r="307" s="2" customFormat="1">
      <c r="A307" s="38"/>
      <c r="B307" s="39"/>
      <c r="C307" s="40"/>
      <c r="D307" s="225" t="s">
        <v>147</v>
      </c>
      <c r="E307" s="40"/>
      <c r="F307" s="226" t="s">
        <v>645</v>
      </c>
      <c r="G307" s="40"/>
      <c r="H307" s="40"/>
      <c r="I307" s="227"/>
      <c r="J307" s="40"/>
      <c r="K307" s="40"/>
      <c r="L307" s="44"/>
      <c r="M307" s="228"/>
      <c r="N307" s="229"/>
      <c r="O307" s="84"/>
      <c r="P307" s="84"/>
      <c r="Q307" s="84"/>
      <c r="R307" s="84"/>
      <c r="S307" s="84"/>
      <c r="T307" s="85"/>
      <c r="U307" s="38"/>
      <c r="V307" s="38"/>
      <c r="W307" s="38"/>
      <c r="X307" s="38"/>
      <c r="Y307" s="38"/>
      <c r="Z307" s="38"/>
      <c r="AA307" s="38"/>
      <c r="AB307" s="38"/>
      <c r="AC307" s="38"/>
      <c r="AD307" s="38"/>
      <c r="AE307" s="38"/>
      <c r="AT307" s="17" t="s">
        <v>147</v>
      </c>
      <c r="AU307" s="17" t="s">
        <v>86</v>
      </c>
    </row>
    <row r="308" s="2" customFormat="1" ht="44.25" customHeight="1">
      <c r="A308" s="38"/>
      <c r="B308" s="39"/>
      <c r="C308" s="212" t="s">
        <v>646</v>
      </c>
      <c r="D308" s="212" t="s">
        <v>140</v>
      </c>
      <c r="E308" s="213" t="s">
        <v>647</v>
      </c>
      <c r="F308" s="214" t="s">
        <v>648</v>
      </c>
      <c r="G308" s="215" t="s">
        <v>143</v>
      </c>
      <c r="H308" s="216">
        <v>14.960000000000001</v>
      </c>
      <c r="I308" s="217"/>
      <c r="J308" s="218">
        <f>ROUND(I308*H308,2)</f>
        <v>0</v>
      </c>
      <c r="K308" s="214" t="s">
        <v>144</v>
      </c>
      <c r="L308" s="44"/>
      <c r="M308" s="219" t="s">
        <v>19</v>
      </c>
      <c r="N308" s="220" t="s">
        <v>47</v>
      </c>
      <c r="O308" s="84"/>
      <c r="P308" s="221">
        <f>O308*H308</f>
        <v>0</v>
      </c>
      <c r="Q308" s="221">
        <v>0</v>
      </c>
      <c r="R308" s="221">
        <f>Q308*H308</f>
        <v>0</v>
      </c>
      <c r="S308" s="221">
        <v>0</v>
      </c>
      <c r="T308" s="222">
        <f>S308*H308</f>
        <v>0</v>
      </c>
      <c r="U308" s="38"/>
      <c r="V308" s="38"/>
      <c r="W308" s="38"/>
      <c r="X308" s="38"/>
      <c r="Y308" s="38"/>
      <c r="Z308" s="38"/>
      <c r="AA308" s="38"/>
      <c r="AB308" s="38"/>
      <c r="AC308" s="38"/>
      <c r="AD308" s="38"/>
      <c r="AE308" s="38"/>
      <c r="AR308" s="223" t="s">
        <v>240</v>
      </c>
      <c r="AT308" s="223" t="s">
        <v>140</v>
      </c>
      <c r="AU308" s="223" t="s">
        <v>86</v>
      </c>
      <c r="AY308" s="17" t="s">
        <v>138</v>
      </c>
      <c r="BE308" s="224">
        <f>IF(N308="základní",J308,0)</f>
        <v>0</v>
      </c>
      <c r="BF308" s="224">
        <f>IF(N308="snížená",J308,0)</f>
        <v>0</v>
      </c>
      <c r="BG308" s="224">
        <f>IF(N308="zákl. přenesená",J308,0)</f>
        <v>0</v>
      </c>
      <c r="BH308" s="224">
        <f>IF(N308="sníž. přenesená",J308,0)</f>
        <v>0</v>
      </c>
      <c r="BI308" s="224">
        <f>IF(N308="nulová",J308,0)</f>
        <v>0</v>
      </c>
      <c r="BJ308" s="17" t="s">
        <v>84</v>
      </c>
      <c r="BK308" s="224">
        <f>ROUND(I308*H308,2)</f>
        <v>0</v>
      </c>
      <c r="BL308" s="17" t="s">
        <v>240</v>
      </c>
      <c r="BM308" s="223" t="s">
        <v>649</v>
      </c>
    </row>
    <row r="309" s="2" customFormat="1">
      <c r="A309" s="38"/>
      <c r="B309" s="39"/>
      <c r="C309" s="40"/>
      <c r="D309" s="225" t="s">
        <v>147</v>
      </c>
      <c r="E309" s="40"/>
      <c r="F309" s="226" t="s">
        <v>650</v>
      </c>
      <c r="G309" s="40"/>
      <c r="H309" s="40"/>
      <c r="I309" s="227"/>
      <c r="J309" s="40"/>
      <c r="K309" s="40"/>
      <c r="L309" s="44"/>
      <c r="M309" s="228"/>
      <c r="N309" s="229"/>
      <c r="O309" s="84"/>
      <c r="P309" s="84"/>
      <c r="Q309" s="84"/>
      <c r="R309" s="84"/>
      <c r="S309" s="84"/>
      <c r="T309" s="85"/>
      <c r="U309" s="38"/>
      <c r="V309" s="38"/>
      <c r="W309" s="38"/>
      <c r="X309" s="38"/>
      <c r="Y309" s="38"/>
      <c r="Z309" s="38"/>
      <c r="AA309" s="38"/>
      <c r="AB309" s="38"/>
      <c r="AC309" s="38"/>
      <c r="AD309" s="38"/>
      <c r="AE309" s="38"/>
      <c r="AT309" s="17" t="s">
        <v>147</v>
      </c>
      <c r="AU309" s="17" t="s">
        <v>86</v>
      </c>
    </row>
    <row r="310" s="2" customFormat="1" ht="24.15" customHeight="1">
      <c r="A310" s="38"/>
      <c r="B310" s="39"/>
      <c r="C310" s="266" t="s">
        <v>651</v>
      </c>
      <c r="D310" s="266" t="s">
        <v>367</v>
      </c>
      <c r="E310" s="267" t="s">
        <v>652</v>
      </c>
      <c r="F310" s="268" t="s">
        <v>653</v>
      </c>
      <c r="G310" s="269" t="s">
        <v>143</v>
      </c>
      <c r="H310" s="270">
        <v>16.808</v>
      </c>
      <c r="I310" s="271"/>
      <c r="J310" s="272">
        <f>ROUND(I310*H310,2)</f>
        <v>0</v>
      </c>
      <c r="K310" s="268" t="s">
        <v>144</v>
      </c>
      <c r="L310" s="273"/>
      <c r="M310" s="274" t="s">
        <v>19</v>
      </c>
      <c r="N310" s="275" t="s">
        <v>47</v>
      </c>
      <c r="O310" s="84"/>
      <c r="P310" s="221">
        <f>O310*H310</f>
        <v>0</v>
      </c>
      <c r="Q310" s="221">
        <v>0.00013999999999999999</v>
      </c>
      <c r="R310" s="221">
        <f>Q310*H310</f>
        <v>0.0023531199999999998</v>
      </c>
      <c r="S310" s="221">
        <v>0</v>
      </c>
      <c r="T310" s="222">
        <f>S310*H310</f>
        <v>0</v>
      </c>
      <c r="U310" s="38"/>
      <c r="V310" s="38"/>
      <c r="W310" s="38"/>
      <c r="X310" s="38"/>
      <c r="Y310" s="38"/>
      <c r="Z310" s="38"/>
      <c r="AA310" s="38"/>
      <c r="AB310" s="38"/>
      <c r="AC310" s="38"/>
      <c r="AD310" s="38"/>
      <c r="AE310" s="38"/>
      <c r="AR310" s="223" t="s">
        <v>501</v>
      </c>
      <c r="AT310" s="223" t="s">
        <v>367</v>
      </c>
      <c r="AU310" s="223" t="s">
        <v>86</v>
      </c>
      <c r="AY310" s="17" t="s">
        <v>138</v>
      </c>
      <c r="BE310" s="224">
        <f>IF(N310="základní",J310,0)</f>
        <v>0</v>
      </c>
      <c r="BF310" s="224">
        <f>IF(N310="snížená",J310,0)</f>
        <v>0</v>
      </c>
      <c r="BG310" s="224">
        <f>IF(N310="zákl. přenesená",J310,0)</f>
        <v>0</v>
      </c>
      <c r="BH310" s="224">
        <f>IF(N310="sníž. přenesená",J310,0)</f>
        <v>0</v>
      </c>
      <c r="BI310" s="224">
        <f>IF(N310="nulová",J310,0)</f>
        <v>0</v>
      </c>
      <c r="BJ310" s="17" t="s">
        <v>84</v>
      </c>
      <c r="BK310" s="224">
        <f>ROUND(I310*H310,2)</f>
        <v>0</v>
      </c>
      <c r="BL310" s="17" t="s">
        <v>240</v>
      </c>
      <c r="BM310" s="223" t="s">
        <v>654</v>
      </c>
    </row>
    <row r="311" s="14" customFormat="1">
      <c r="A311" s="14"/>
      <c r="B311" s="241"/>
      <c r="C311" s="242"/>
      <c r="D311" s="232" t="s">
        <v>149</v>
      </c>
      <c r="E311" s="242"/>
      <c r="F311" s="244" t="s">
        <v>655</v>
      </c>
      <c r="G311" s="242"/>
      <c r="H311" s="245">
        <v>16.808</v>
      </c>
      <c r="I311" s="246"/>
      <c r="J311" s="242"/>
      <c r="K311" s="242"/>
      <c r="L311" s="247"/>
      <c r="M311" s="248"/>
      <c r="N311" s="249"/>
      <c r="O311" s="249"/>
      <c r="P311" s="249"/>
      <c r="Q311" s="249"/>
      <c r="R311" s="249"/>
      <c r="S311" s="249"/>
      <c r="T311" s="250"/>
      <c r="U311" s="14"/>
      <c r="V311" s="14"/>
      <c r="W311" s="14"/>
      <c r="X311" s="14"/>
      <c r="Y311" s="14"/>
      <c r="Z311" s="14"/>
      <c r="AA311" s="14"/>
      <c r="AB311" s="14"/>
      <c r="AC311" s="14"/>
      <c r="AD311" s="14"/>
      <c r="AE311" s="14"/>
      <c r="AT311" s="251" t="s">
        <v>149</v>
      </c>
      <c r="AU311" s="251" t="s">
        <v>86</v>
      </c>
      <c r="AV311" s="14" t="s">
        <v>86</v>
      </c>
      <c r="AW311" s="14" t="s">
        <v>4</v>
      </c>
      <c r="AX311" s="14" t="s">
        <v>84</v>
      </c>
      <c r="AY311" s="251" t="s">
        <v>138</v>
      </c>
    </row>
    <row r="312" s="2" customFormat="1" ht="37.8" customHeight="1">
      <c r="A312" s="38"/>
      <c r="B312" s="39"/>
      <c r="C312" s="212" t="s">
        <v>656</v>
      </c>
      <c r="D312" s="212" t="s">
        <v>140</v>
      </c>
      <c r="E312" s="213" t="s">
        <v>657</v>
      </c>
      <c r="F312" s="214" t="s">
        <v>658</v>
      </c>
      <c r="G312" s="215" t="s">
        <v>143</v>
      </c>
      <c r="H312" s="216">
        <v>17.579999999999998</v>
      </c>
      <c r="I312" s="217"/>
      <c r="J312" s="218">
        <f>ROUND(I312*H312,2)</f>
        <v>0</v>
      </c>
      <c r="K312" s="214" t="s">
        <v>144</v>
      </c>
      <c r="L312" s="44"/>
      <c r="M312" s="219" t="s">
        <v>19</v>
      </c>
      <c r="N312" s="220" t="s">
        <v>47</v>
      </c>
      <c r="O312" s="84"/>
      <c r="P312" s="221">
        <f>O312*H312</f>
        <v>0</v>
      </c>
      <c r="Q312" s="221">
        <v>0.00125</v>
      </c>
      <c r="R312" s="221">
        <f>Q312*H312</f>
        <v>0.021974999999999998</v>
      </c>
      <c r="S312" s="221">
        <v>0</v>
      </c>
      <c r="T312" s="222">
        <f>S312*H312</f>
        <v>0</v>
      </c>
      <c r="U312" s="38"/>
      <c r="V312" s="38"/>
      <c r="W312" s="38"/>
      <c r="X312" s="38"/>
      <c r="Y312" s="38"/>
      <c r="Z312" s="38"/>
      <c r="AA312" s="38"/>
      <c r="AB312" s="38"/>
      <c r="AC312" s="38"/>
      <c r="AD312" s="38"/>
      <c r="AE312" s="38"/>
      <c r="AR312" s="223" t="s">
        <v>240</v>
      </c>
      <c r="AT312" s="223" t="s">
        <v>140</v>
      </c>
      <c r="AU312" s="223" t="s">
        <v>86</v>
      </c>
      <c r="AY312" s="17" t="s">
        <v>138</v>
      </c>
      <c r="BE312" s="224">
        <f>IF(N312="základní",J312,0)</f>
        <v>0</v>
      </c>
      <c r="BF312" s="224">
        <f>IF(N312="snížená",J312,0)</f>
        <v>0</v>
      </c>
      <c r="BG312" s="224">
        <f>IF(N312="zákl. přenesená",J312,0)</f>
        <v>0</v>
      </c>
      <c r="BH312" s="224">
        <f>IF(N312="sníž. přenesená",J312,0)</f>
        <v>0</v>
      </c>
      <c r="BI312" s="224">
        <f>IF(N312="nulová",J312,0)</f>
        <v>0</v>
      </c>
      <c r="BJ312" s="17" t="s">
        <v>84</v>
      </c>
      <c r="BK312" s="224">
        <f>ROUND(I312*H312,2)</f>
        <v>0</v>
      </c>
      <c r="BL312" s="17" t="s">
        <v>240</v>
      </c>
      <c r="BM312" s="223" t="s">
        <v>659</v>
      </c>
    </row>
    <row r="313" s="2" customFormat="1">
      <c r="A313" s="38"/>
      <c r="B313" s="39"/>
      <c r="C313" s="40"/>
      <c r="D313" s="225" t="s">
        <v>147</v>
      </c>
      <c r="E313" s="40"/>
      <c r="F313" s="226" t="s">
        <v>660</v>
      </c>
      <c r="G313" s="40"/>
      <c r="H313" s="40"/>
      <c r="I313" s="227"/>
      <c r="J313" s="40"/>
      <c r="K313" s="40"/>
      <c r="L313" s="44"/>
      <c r="M313" s="228"/>
      <c r="N313" s="229"/>
      <c r="O313" s="84"/>
      <c r="P313" s="84"/>
      <c r="Q313" s="84"/>
      <c r="R313" s="84"/>
      <c r="S313" s="84"/>
      <c r="T313" s="85"/>
      <c r="U313" s="38"/>
      <c r="V313" s="38"/>
      <c r="W313" s="38"/>
      <c r="X313" s="38"/>
      <c r="Y313" s="38"/>
      <c r="Z313" s="38"/>
      <c r="AA313" s="38"/>
      <c r="AB313" s="38"/>
      <c r="AC313" s="38"/>
      <c r="AD313" s="38"/>
      <c r="AE313" s="38"/>
      <c r="AT313" s="17" t="s">
        <v>147</v>
      </c>
      <c r="AU313" s="17" t="s">
        <v>86</v>
      </c>
    </row>
    <row r="314" s="13" customFormat="1">
      <c r="A314" s="13"/>
      <c r="B314" s="230"/>
      <c r="C314" s="231"/>
      <c r="D314" s="232" t="s">
        <v>149</v>
      </c>
      <c r="E314" s="233" t="s">
        <v>19</v>
      </c>
      <c r="F314" s="234" t="s">
        <v>288</v>
      </c>
      <c r="G314" s="231"/>
      <c r="H314" s="233" t="s">
        <v>19</v>
      </c>
      <c r="I314" s="235"/>
      <c r="J314" s="231"/>
      <c r="K314" s="231"/>
      <c r="L314" s="236"/>
      <c r="M314" s="237"/>
      <c r="N314" s="238"/>
      <c r="O314" s="238"/>
      <c r="P314" s="238"/>
      <c r="Q314" s="238"/>
      <c r="R314" s="238"/>
      <c r="S314" s="238"/>
      <c r="T314" s="239"/>
      <c r="U314" s="13"/>
      <c r="V314" s="13"/>
      <c r="W314" s="13"/>
      <c r="X314" s="13"/>
      <c r="Y314" s="13"/>
      <c r="Z314" s="13"/>
      <c r="AA314" s="13"/>
      <c r="AB314" s="13"/>
      <c r="AC314" s="13"/>
      <c r="AD314" s="13"/>
      <c r="AE314" s="13"/>
      <c r="AT314" s="240" t="s">
        <v>149</v>
      </c>
      <c r="AU314" s="240" t="s">
        <v>86</v>
      </c>
      <c r="AV314" s="13" t="s">
        <v>84</v>
      </c>
      <c r="AW314" s="13" t="s">
        <v>37</v>
      </c>
      <c r="AX314" s="13" t="s">
        <v>76</v>
      </c>
      <c r="AY314" s="240" t="s">
        <v>138</v>
      </c>
    </row>
    <row r="315" s="14" customFormat="1">
      <c r="A315" s="14"/>
      <c r="B315" s="241"/>
      <c r="C315" s="242"/>
      <c r="D315" s="232" t="s">
        <v>149</v>
      </c>
      <c r="E315" s="243" t="s">
        <v>19</v>
      </c>
      <c r="F315" s="244" t="s">
        <v>661</v>
      </c>
      <c r="G315" s="242"/>
      <c r="H315" s="245">
        <v>17.579999999999998</v>
      </c>
      <c r="I315" s="246"/>
      <c r="J315" s="242"/>
      <c r="K315" s="242"/>
      <c r="L315" s="247"/>
      <c r="M315" s="248"/>
      <c r="N315" s="249"/>
      <c r="O315" s="249"/>
      <c r="P315" s="249"/>
      <c r="Q315" s="249"/>
      <c r="R315" s="249"/>
      <c r="S315" s="249"/>
      <c r="T315" s="250"/>
      <c r="U315" s="14"/>
      <c r="V315" s="14"/>
      <c r="W315" s="14"/>
      <c r="X315" s="14"/>
      <c r="Y315" s="14"/>
      <c r="Z315" s="14"/>
      <c r="AA315" s="14"/>
      <c r="AB315" s="14"/>
      <c r="AC315" s="14"/>
      <c r="AD315" s="14"/>
      <c r="AE315" s="14"/>
      <c r="AT315" s="251" t="s">
        <v>149</v>
      </c>
      <c r="AU315" s="251" t="s">
        <v>86</v>
      </c>
      <c r="AV315" s="14" t="s">
        <v>86</v>
      </c>
      <c r="AW315" s="14" t="s">
        <v>37</v>
      </c>
      <c r="AX315" s="14" t="s">
        <v>84</v>
      </c>
      <c r="AY315" s="251" t="s">
        <v>138</v>
      </c>
    </row>
    <row r="316" s="2" customFormat="1" ht="24.15" customHeight="1">
      <c r="A316" s="38"/>
      <c r="B316" s="39"/>
      <c r="C316" s="266" t="s">
        <v>662</v>
      </c>
      <c r="D316" s="266" t="s">
        <v>367</v>
      </c>
      <c r="E316" s="267" t="s">
        <v>663</v>
      </c>
      <c r="F316" s="268" t="s">
        <v>664</v>
      </c>
      <c r="G316" s="269" t="s">
        <v>143</v>
      </c>
      <c r="H316" s="270">
        <v>18.459</v>
      </c>
      <c r="I316" s="271"/>
      <c r="J316" s="272">
        <f>ROUND(I316*H316,2)</f>
        <v>0</v>
      </c>
      <c r="K316" s="268" t="s">
        <v>144</v>
      </c>
      <c r="L316" s="273"/>
      <c r="M316" s="274" t="s">
        <v>19</v>
      </c>
      <c r="N316" s="275" t="s">
        <v>47</v>
      </c>
      <c r="O316" s="84"/>
      <c r="P316" s="221">
        <f>O316*H316</f>
        <v>0</v>
      </c>
      <c r="Q316" s="221">
        <v>0.0044999999999999997</v>
      </c>
      <c r="R316" s="221">
        <f>Q316*H316</f>
        <v>0.083065499999999987</v>
      </c>
      <c r="S316" s="221">
        <v>0</v>
      </c>
      <c r="T316" s="222">
        <f>S316*H316</f>
        <v>0</v>
      </c>
      <c r="U316" s="38"/>
      <c r="V316" s="38"/>
      <c r="W316" s="38"/>
      <c r="X316" s="38"/>
      <c r="Y316" s="38"/>
      <c r="Z316" s="38"/>
      <c r="AA316" s="38"/>
      <c r="AB316" s="38"/>
      <c r="AC316" s="38"/>
      <c r="AD316" s="38"/>
      <c r="AE316" s="38"/>
      <c r="AR316" s="223" t="s">
        <v>501</v>
      </c>
      <c r="AT316" s="223" t="s">
        <v>367</v>
      </c>
      <c r="AU316" s="223" t="s">
        <v>86</v>
      </c>
      <c r="AY316" s="17" t="s">
        <v>138</v>
      </c>
      <c r="BE316" s="224">
        <f>IF(N316="základní",J316,0)</f>
        <v>0</v>
      </c>
      <c r="BF316" s="224">
        <f>IF(N316="snížená",J316,0)</f>
        <v>0</v>
      </c>
      <c r="BG316" s="224">
        <f>IF(N316="zákl. přenesená",J316,0)</f>
        <v>0</v>
      </c>
      <c r="BH316" s="224">
        <f>IF(N316="sníž. přenesená",J316,0)</f>
        <v>0</v>
      </c>
      <c r="BI316" s="224">
        <f>IF(N316="nulová",J316,0)</f>
        <v>0</v>
      </c>
      <c r="BJ316" s="17" t="s">
        <v>84</v>
      </c>
      <c r="BK316" s="224">
        <f>ROUND(I316*H316,2)</f>
        <v>0</v>
      </c>
      <c r="BL316" s="17" t="s">
        <v>240</v>
      </c>
      <c r="BM316" s="223" t="s">
        <v>665</v>
      </c>
    </row>
    <row r="317" s="14" customFormat="1">
      <c r="A317" s="14"/>
      <c r="B317" s="241"/>
      <c r="C317" s="242"/>
      <c r="D317" s="232" t="s">
        <v>149</v>
      </c>
      <c r="E317" s="242"/>
      <c r="F317" s="244" t="s">
        <v>666</v>
      </c>
      <c r="G317" s="242"/>
      <c r="H317" s="245">
        <v>18.459</v>
      </c>
      <c r="I317" s="246"/>
      <c r="J317" s="242"/>
      <c r="K317" s="242"/>
      <c r="L317" s="247"/>
      <c r="M317" s="248"/>
      <c r="N317" s="249"/>
      <c r="O317" s="249"/>
      <c r="P317" s="249"/>
      <c r="Q317" s="249"/>
      <c r="R317" s="249"/>
      <c r="S317" s="249"/>
      <c r="T317" s="250"/>
      <c r="U317" s="14"/>
      <c r="V317" s="14"/>
      <c r="W317" s="14"/>
      <c r="X317" s="14"/>
      <c r="Y317" s="14"/>
      <c r="Z317" s="14"/>
      <c r="AA317" s="14"/>
      <c r="AB317" s="14"/>
      <c r="AC317" s="14"/>
      <c r="AD317" s="14"/>
      <c r="AE317" s="14"/>
      <c r="AT317" s="251" t="s">
        <v>149</v>
      </c>
      <c r="AU317" s="251" t="s">
        <v>86</v>
      </c>
      <c r="AV317" s="14" t="s">
        <v>86</v>
      </c>
      <c r="AW317" s="14" t="s">
        <v>4</v>
      </c>
      <c r="AX317" s="14" t="s">
        <v>84</v>
      </c>
      <c r="AY317" s="251" t="s">
        <v>138</v>
      </c>
    </row>
    <row r="318" s="2" customFormat="1" ht="49.05" customHeight="1">
      <c r="A318" s="38"/>
      <c r="B318" s="39"/>
      <c r="C318" s="212" t="s">
        <v>667</v>
      </c>
      <c r="D318" s="212" t="s">
        <v>140</v>
      </c>
      <c r="E318" s="213" t="s">
        <v>668</v>
      </c>
      <c r="F318" s="214" t="s">
        <v>669</v>
      </c>
      <c r="G318" s="215" t="s">
        <v>258</v>
      </c>
      <c r="H318" s="216">
        <v>7.4950000000000001</v>
      </c>
      <c r="I318" s="217"/>
      <c r="J318" s="218">
        <f>ROUND(I318*H318,2)</f>
        <v>0</v>
      </c>
      <c r="K318" s="214" t="s">
        <v>144</v>
      </c>
      <c r="L318" s="44"/>
      <c r="M318" s="219" t="s">
        <v>19</v>
      </c>
      <c r="N318" s="220" t="s">
        <v>47</v>
      </c>
      <c r="O318" s="84"/>
      <c r="P318" s="221">
        <f>O318*H318</f>
        <v>0</v>
      </c>
      <c r="Q318" s="221">
        <v>0.0090699999999999999</v>
      </c>
      <c r="R318" s="221">
        <f>Q318*H318</f>
        <v>0.067979650000000003</v>
      </c>
      <c r="S318" s="221">
        <v>0</v>
      </c>
      <c r="T318" s="222">
        <f>S318*H318</f>
        <v>0</v>
      </c>
      <c r="U318" s="38"/>
      <c r="V318" s="38"/>
      <c r="W318" s="38"/>
      <c r="X318" s="38"/>
      <c r="Y318" s="38"/>
      <c r="Z318" s="38"/>
      <c r="AA318" s="38"/>
      <c r="AB318" s="38"/>
      <c r="AC318" s="38"/>
      <c r="AD318" s="38"/>
      <c r="AE318" s="38"/>
      <c r="AR318" s="223" t="s">
        <v>240</v>
      </c>
      <c r="AT318" s="223" t="s">
        <v>140</v>
      </c>
      <c r="AU318" s="223" t="s">
        <v>86</v>
      </c>
      <c r="AY318" s="17" t="s">
        <v>138</v>
      </c>
      <c r="BE318" s="224">
        <f>IF(N318="základní",J318,0)</f>
        <v>0</v>
      </c>
      <c r="BF318" s="224">
        <f>IF(N318="snížená",J318,0)</f>
        <v>0</v>
      </c>
      <c r="BG318" s="224">
        <f>IF(N318="zákl. přenesená",J318,0)</f>
        <v>0</v>
      </c>
      <c r="BH318" s="224">
        <f>IF(N318="sníž. přenesená",J318,0)</f>
        <v>0</v>
      </c>
      <c r="BI318" s="224">
        <f>IF(N318="nulová",J318,0)</f>
        <v>0</v>
      </c>
      <c r="BJ318" s="17" t="s">
        <v>84</v>
      </c>
      <c r="BK318" s="224">
        <f>ROUND(I318*H318,2)</f>
        <v>0</v>
      </c>
      <c r="BL318" s="17" t="s">
        <v>240</v>
      </c>
      <c r="BM318" s="223" t="s">
        <v>670</v>
      </c>
    </row>
    <row r="319" s="2" customFormat="1">
      <c r="A319" s="38"/>
      <c r="B319" s="39"/>
      <c r="C319" s="40"/>
      <c r="D319" s="225" t="s">
        <v>147</v>
      </c>
      <c r="E319" s="40"/>
      <c r="F319" s="226" t="s">
        <v>671</v>
      </c>
      <c r="G319" s="40"/>
      <c r="H319" s="40"/>
      <c r="I319" s="227"/>
      <c r="J319" s="40"/>
      <c r="K319" s="40"/>
      <c r="L319" s="44"/>
      <c r="M319" s="228"/>
      <c r="N319" s="229"/>
      <c r="O319" s="84"/>
      <c r="P319" s="84"/>
      <c r="Q319" s="84"/>
      <c r="R319" s="84"/>
      <c r="S319" s="84"/>
      <c r="T319" s="85"/>
      <c r="U319" s="38"/>
      <c r="V319" s="38"/>
      <c r="W319" s="38"/>
      <c r="X319" s="38"/>
      <c r="Y319" s="38"/>
      <c r="Z319" s="38"/>
      <c r="AA319" s="38"/>
      <c r="AB319" s="38"/>
      <c r="AC319" s="38"/>
      <c r="AD319" s="38"/>
      <c r="AE319" s="38"/>
      <c r="AT319" s="17" t="s">
        <v>147</v>
      </c>
      <c r="AU319" s="17" t="s">
        <v>86</v>
      </c>
    </row>
    <row r="320" s="14" customFormat="1">
      <c r="A320" s="14"/>
      <c r="B320" s="241"/>
      <c r="C320" s="242"/>
      <c r="D320" s="232" t="s">
        <v>149</v>
      </c>
      <c r="E320" s="243" t="s">
        <v>19</v>
      </c>
      <c r="F320" s="244" t="s">
        <v>672</v>
      </c>
      <c r="G320" s="242"/>
      <c r="H320" s="245">
        <v>7.4950000000000001</v>
      </c>
      <c r="I320" s="246"/>
      <c r="J320" s="242"/>
      <c r="K320" s="242"/>
      <c r="L320" s="247"/>
      <c r="M320" s="248"/>
      <c r="N320" s="249"/>
      <c r="O320" s="249"/>
      <c r="P320" s="249"/>
      <c r="Q320" s="249"/>
      <c r="R320" s="249"/>
      <c r="S320" s="249"/>
      <c r="T320" s="250"/>
      <c r="U320" s="14"/>
      <c r="V320" s="14"/>
      <c r="W320" s="14"/>
      <c r="X320" s="14"/>
      <c r="Y320" s="14"/>
      <c r="Z320" s="14"/>
      <c r="AA320" s="14"/>
      <c r="AB320" s="14"/>
      <c r="AC320" s="14"/>
      <c r="AD320" s="14"/>
      <c r="AE320" s="14"/>
      <c r="AT320" s="251" t="s">
        <v>149</v>
      </c>
      <c r="AU320" s="251" t="s">
        <v>86</v>
      </c>
      <c r="AV320" s="14" t="s">
        <v>86</v>
      </c>
      <c r="AW320" s="14" t="s">
        <v>37</v>
      </c>
      <c r="AX320" s="14" t="s">
        <v>84</v>
      </c>
      <c r="AY320" s="251" t="s">
        <v>138</v>
      </c>
    </row>
    <row r="321" s="2" customFormat="1" ht="37.8" customHeight="1">
      <c r="A321" s="38"/>
      <c r="B321" s="39"/>
      <c r="C321" s="212" t="s">
        <v>673</v>
      </c>
      <c r="D321" s="212" t="s">
        <v>140</v>
      </c>
      <c r="E321" s="213" t="s">
        <v>674</v>
      </c>
      <c r="F321" s="214" t="s">
        <v>675</v>
      </c>
      <c r="G321" s="215" t="s">
        <v>201</v>
      </c>
      <c r="H321" s="216">
        <v>5</v>
      </c>
      <c r="I321" s="217"/>
      <c r="J321" s="218">
        <f>ROUND(I321*H321,2)</f>
        <v>0</v>
      </c>
      <c r="K321" s="214" t="s">
        <v>144</v>
      </c>
      <c r="L321" s="44"/>
      <c r="M321" s="219" t="s">
        <v>19</v>
      </c>
      <c r="N321" s="220" t="s">
        <v>47</v>
      </c>
      <c r="O321" s="84"/>
      <c r="P321" s="221">
        <f>O321*H321</f>
        <v>0</v>
      </c>
      <c r="Q321" s="221">
        <v>0.00014999999999999999</v>
      </c>
      <c r="R321" s="221">
        <f>Q321*H321</f>
        <v>0.00074999999999999991</v>
      </c>
      <c r="S321" s="221">
        <v>0</v>
      </c>
      <c r="T321" s="222">
        <f>S321*H321</f>
        <v>0</v>
      </c>
      <c r="U321" s="38"/>
      <c r="V321" s="38"/>
      <c r="W321" s="38"/>
      <c r="X321" s="38"/>
      <c r="Y321" s="38"/>
      <c r="Z321" s="38"/>
      <c r="AA321" s="38"/>
      <c r="AB321" s="38"/>
      <c r="AC321" s="38"/>
      <c r="AD321" s="38"/>
      <c r="AE321" s="38"/>
      <c r="AR321" s="223" t="s">
        <v>240</v>
      </c>
      <c r="AT321" s="223" t="s">
        <v>140</v>
      </c>
      <c r="AU321" s="223" t="s">
        <v>86</v>
      </c>
      <c r="AY321" s="17" t="s">
        <v>138</v>
      </c>
      <c r="BE321" s="224">
        <f>IF(N321="základní",J321,0)</f>
        <v>0</v>
      </c>
      <c r="BF321" s="224">
        <f>IF(N321="snížená",J321,0)</f>
        <v>0</v>
      </c>
      <c r="BG321" s="224">
        <f>IF(N321="zákl. přenesená",J321,0)</f>
        <v>0</v>
      </c>
      <c r="BH321" s="224">
        <f>IF(N321="sníž. přenesená",J321,0)</f>
        <v>0</v>
      </c>
      <c r="BI321" s="224">
        <f>IF(N321="nulová",J321,0)</f>
        <v>0</v>
      </c>
      <c r="BJ321" s="17" t="s">
        <v>84</v>
      </c>
      <c r="BK321" s="224">
        <f>ROUND(I321*H321,2)</f>
        <v>0</v>
      </c>
      <c r="BL321" s="17" t="s">
        <v>240</v>
      </c>
      <c r="BM321" s="223" t="s">
        <v>676</v>
      </c>
    </row>
    <row r="322" s="2" customFormat="1">
      <c r="A322" s="38"/>
      <c r="B322" s="39"/>
      <c r="C322" s="40"/>
      <c r="D322" s="225" t="s">
        <v>147</v>
      </c>
      <c r="E322" s="40"/>
      <c r="F322" s="226" t="s">
        <v>677</v>
      </c>
      <c r="G322" s="40"/>
      <c r="H322" s="40"/>
      <c r="I322" s="227"/>
      <c r="J322" s="40"/>
      <c r="K322" s="40"/>
      <c r="L322" s="44"/>
      <c r="M322" s="228"/>
      <c r="N322" s="229"/>
      <c r="O322" s="84"/>
      <c r="P322" s="84"/>
      <c r="Q322" s="84"/>
      <c r="R322" s="84"/>
      <c r="S322" s="84"/>
      <c r="T322" s="85"/>
      <c r="U322" s="38"/>
      <c r="V322" s="38"/>
      <c r="W322" s="38"/>
      <c r="X322" s="38"/>
      <c r="Y322" s="38"/>
      <c r="Z322" s="38"/>
      <c r="AA322" s="38"/>
      <c r="AB322" s="38"/>
      <c r="AC322" s="38"/>
      <c r="AD322" s="38"/>
      <c r="AE322" s="38"/>
      <c r="AT322" s="17" t="s">
        <v>147</v>
      </c>
      <c r="AU322" s="17" t="s">
        <v>86</v>
      </c>
    </row>
    <row r="323" s="13" customFormat="1">
      <c r="A323" s="13"/>
      <c r="B323" s="230"/>
      <c r="C323" s="231"/>
      <c r="D323" s="232" t="s">
        <v>149</v>
      </c>
      <c r="E323" s="233" t="s">
        <v>19</v>
      </c>
      <c r="F323" s="234" t="s">
        <v>678</v>
      </c>
      <c r="G323" s="231"/>
      <c r="H323" s="233" t="s">
        <v>19</v>
      </c>
      <c r="I323" s="235"/>
      <c r="J323" s="231"/>
      <c r="K323" s="231"/>
      <c r="L323" s="236"/>
      <c r="M323" s="237"/>
      <c r="N323" s="238"/>
      <c r="O323" s="238"/>
      <c r="P323" s="238"/>
      <c r="Q323" s="238"/>
      <c r="R323" s="238"/>
      <c r="S323" s="238"/>
      <c r="T323" s="239"/>
      <c r="U323" s="13"/>
      <c r="V323" s="13"/>
      <c r="W323" s="13"/>
      <c r="X323" s="13"/>
      <c r="Y323" s="13"/>
      <c r="Z323" s="13"/>
      <c r="AA323" s="13"/>
      <c r="AB323" s="13"/>
      <c r="AC323" s="13"/>
      <c r="AD323" s="13"/>
      <c r="AE323" s="13"/>
      <c r="AT323" s="240" t="s">
        <v>149</v>
      </c>
      <c r="AU323" s="240" t="s">
        <v>86</v>
      </c>
      <c r="AV323" s="13" t="s">
        <v>84</v>
      </c>
      <c r="AW323" s="13" t="s">
        <v>37</v>
      </c>
      <c r="AX323" s="13" t="s">
        <v>76</v>
      </c>
      <c r="AY323" s="240" t="s">
        <v>138</v>
      </c>
    </row>
    <row r="324" s="14" customFormat="1">
      <c r="A324" s="14"/>
      <c r="B324" s="241"/>
      <c r="C324" s="242"/>
      <c r="D324" s="232" t="s">
        <v>149</v>
      </c>
      <c r="E324" s="243" t="s">
        <v>19</v>
      </c>
      <c r="F324" s="244" t="s">
        <v>171</v>
      </c>
      <c r="G324" s="242"/>
      <c r="H324" s="245">
        <v>5</v>
      </c>
      <c r="I324" s="246"/>
      <c r="J324" s="242"/>
      <c r="K324" s="242"/>
      <c r="L324" s="247"/>
      <c r="M324" s="248"/>
      <c r="N324" s="249"/>
      <c r="O324" s="249"/>
      <c r="P324" s="249"/>
      <c r="Q324" s="249"/>
      <c r="R324" s="249"/>
      <c r="S324" s="249"/>
      <c r="T324" s="250"/>
      <c r="U324" s="14"/>
      <c r="V324" s="14"/>
      <c r="W324" s="14"/>
      <c r="X324" s="14"/>
      <c r="Y324" s="14"/>
      <c r="Z324" s="14"/>
      <c r="AA324" s="14"/>
      <c r="AB324" s="14"/>
      <c r="AC324" s="14"/>
      <c r="AD324" s="14"/>
      <c r="AE324" s="14"/>
      <c r="AT324" s="251" t="s">
        <v>149</v>
      </c>
      <c r="AU324" s="251" t="s">
        <v>86</v>
      </c>
      <c r="AV324" s="14" t="s">
        <v>86</v>
      </c>
      <c r="AW324" s="14" t="s">
        <v>37</v>
      </c>
      <c r="AX324" s="14" t="s">
        <v>84</v>
      </c>
      <c r="AY324" s="251" t="s">
        <v>138</v>
      </c>
    </row>
    <row r="325" s="2" customFormat="1" ht="24.15" customHeight="1">
      <c r="A325" s="38"/>
      <c r="B325" s="39"/>
      <c r="C325" s="266" t="s">
        <v>679</v>
      </c>
      <c r="D325" s="266" t="s">
        <v>367</v>
      </c>
      <c r="E325" s="267" t="s">
        <v>680</v>
      </c>
      <c r="F325" s="268" t="s">
        <v>681</v>
      </c>
      <c r="G325" s="269" t="s">
        <v>201</v>
      </c>
      <c r="H325" s="270">
        <v>5</v>
      </c>
      <c r="I325" s="271"/>
      <c r="J325" s="272">
        <f>ROUND(I325*H325,2)</f>
        <v>0</v>
      </c>
      <c r="K325" s="268" t="s">
        <v>19</v>
      </c>
      <c r="L325" s="273"/>
      <c r="M325" s="274" t="s">
        <v>19</v>
      </c>
      <c r="N325" s="275" t="s">
        <v>47</v>
      </c>
      <c r="O325" s="84"/>
      <c r="P325" s="221">
        <f>O325*H325</f>
        <v>0</v>
      </c>
      <c r="Q325" s="221">
        <v>0.0047000000000000002</v>
      </c>
      <c r="R325" s="221">
        <f>Q325*H325</f>
        <v>0.0235</v>
      </c>
      <c r="S325" s="221">
        <v>0</v>
      </c>
      <c r="T325" s="222">
        <f>S325*H325</f>
        <v>0</v>
      </c>
      <c r="U325" s="38"/>
      <c r="V325" s="38"/>
      <c r="W325" s="38"/>
      <c r="X325" s="38"/>
      <c r="Y325" s="38"/>
      <c r="Z325" s="38"/>
      <c r="AA325" s="38"/>
      <c r="AB325" s="38"/>
      <c r="AC325" s="38"/>
      <c r="AD325" s="38"/>
      <c r="AE325" s="38"/>
      <c r="AR325" s="223" t="s">
        <v>501</v>
      </c>
      <c r="AT325" s="223" t="s">
        <v>367</v>
      </c>
      <c r="AU325" s="223" t="s">
        <v>86</v>
      </c>
      <c r="AY325" s="17" t="s">
        <v>138</v>
      </c>
      <c r="BE325" s="224">
        <f>IF(N325="základní",J325,0)</f>
        <v>0</v>
      </c>
      <c r="BF325" s="224">
        <f>IF(N325="snížená",J325,0)</f>
        <v>0</v>
      </c>
      <c r="BG325" s="224">
        <f>IF(N325="zákl. přenesená",J325,0)</f>
        <v>0</v>
      </c>
      <c r="BH325" s="224">
        <f>IF(N325="sníž. přenesená",J325,0)</f>
        <v>0</v>
      </c>
      <c r="BI325" s="224">
        <f>IF(N325="nulová",J325,0)</f>
        <v>0</v>
      </c>
      <c r="BJ325" s="17" t="s">
        <v>84</v>
      </c>
      <c r="BK325" s="224">
        <f>ROUND(I325*H325,2)</f>
        <v>0</v>
      </c>
      <c r="BL325" s="17" t="s">
        <v>240</v>
      </c>
      <c r="BM325" s="223" t="s">
        <v>682</v>
      </c>
    </row>
    <row r="326" s="2" customFormat="1" ht="49.05" customHeight="1">
      <c r="A326" s="38"/>
      <c r="B326" s="39"/>
      <c r="C326" s="212" t="s">
        <v>683</v>
      </c>
      <c r="D326" s="212" t="s">
        <v>140</v>
      </c>
      <c r="E326" s="213" t="s">
        <v>684</v>
      </c>
      <c r="F326" s="214" t="s">
        <v>685</v>
      </c>
      <c r="G326" s="215" t="s">
        <v>201</v>
      </c>
      <c r="H326" s="216">
        <v>3.77</v>
      </c>
      <c r="I326" s="217"/>
      <c r="J326" s="218">
        <f>ROUND(I326*H326,2)</f>
        <v>0</v>
      </c>
      <c r="K326" s="214" t="s">
        <v>144</v>
      </c>
      <c r="L326" s="44"/>
      <c r="M326" s="219" t="s">
        <v>19</v>
      </c>
      <c r="N326" s="220" t="s">
        <v>47</v>
      </c>
      <c r="O326" s="84"/>
      <c r="P326" s="221">
        <f>O326*H326</f>
        <v>0</v>
      </c>
      <c r="Q326" s="221">
        <v>0.03058</v>
      </c>
      <c r="R326" s="221">
        <f>Q326*H326</f>
        <v>0.1152866</v>
      </c>
      <c r="S326" s="221">
        <v>0</v>
      </c>
      <c r="T326" s="222">
        <f>S326*H326</f>
        <v>0</v>
      </c>
      <c r="U326" s="38"/>
      <c r="V326" s="38"/>
      <c r="W326" s="38"/>
      <c r="X326" s="38"/>
      <c r="Y326" s="38"/>
      <c r="Z326" s="38"/>
      <c r="AA326" s="38"/>
      <c r="AB326" s="38"/>
      <c r="AC326" s="38"/>
      <c r="AD326" s="38"/>
      <c r="AE326" s="38"/>
      <c r="AR326" s="223" t="s">
        <v>240</v>
      </c>
      <c r="AT326" s="223" t="s">
        <v>140</v>
      </c>
      <c r="AU326" s="223" t="s">
        <v>86</v>
      </c>
      <c r="AY326" s="17" t="s">
        <v>138</v>
      </c>
      <c r="BE326" s="224">
        <f>IF(N326="základní",J326,0)</f>
        <v>0</v>
      </c>
      <c r="BF326" s="224">
        <f>IF(N326="snížená",J326,0)</f>
        <v>0</v>
      </c>
      <c r="BG326" s="224">
        <f>IF(N326="zákl. přenesená",J326,0)</f>
        <v>0</v>
      </c>
      <c r="BH326" s="224">
        <f>IF(N326="sníž. přenesená",J326,0)</f>
        <v>0</v>
      </c>
      <c r="BI326" s="224">
        <f>IF(N326="nulová",J326,0)</f>
        <v>0</v>
      </c>
      <c r="BJ326" s="17" t="s">
        <v>84</v>
      </c>
      <c r="BK326" s="224">
        <f>ROUND(I326*H326,2)</f>
        <v>0</v>
      </c>
      <c r="BL326" s="17" t="s">
        <v>240</v>
      </c>
      <c r="BM326" s="223" t="s">
        <v>686</v>
      </c>
    </row>
    <row r="327" s="2" customFormat="1">
      <c r="A327" s="38"/>
      <c r="B327" s="39"/>
      <c r="C327" s="40"/>
      <c r="D327" s="225" t="s">
        <v>147</v>
      </c>
      <c r="E327" s="40"/>
      <c r="F327" s="226" t="s">
        <v>687</v>
      </c>
      <c r="G327" s="40"/>
      <c r="H327" s="40"/>
      <c r="I327" s="227"/>
      <c r="J327" s="40"/>
      <c r="K327" s="40"/>
      <c r="L327" s="44"/>
      <c r="M327" s="228"/>
      <c r="N327" s="229"/>
      <c r="O327" s="84"/>
      <c r="P327" s="84"/>
      <c r="Q327" s="84"/>
      <c r="R327" s="84"/>
      <c r="S327" s="84"/>
      <c r="T327" s="85"/>
      <c r="U327" s="38"/>
      <c r="V327" s="38"/>
      <c r="W327" s="38"/>
      <c r="X327" s="38"/>
      <c r="Y327" s="38"/>
      <c r="Z327" s="38"/>
      <c r="AA327" s="38"/>
      <c r="AB327" s="38"/>
      <c r="AC327" s="38"/>
      <c r="AD327" s="38"/>
      <c r="AE327" s="38"/>
      <c r="AT327" s="17" t="s">
        <v>147</v>
      </c>
      <c r="AU327" s="17" t="s">
        <v>86</v>
      </c>
    </row>
    <row r="328" s="14" customFormat="1">
      <c r="A328" s="14"/>
      <c r="B328" s="241"/>
      <c r="C328" s="242"/>
      <c r="D328" s="232" t="s">
        <v>149</v>
      </c>
      <c r="E328" s="243" t="s">
        <v>19</v>
      </c>
      <c r="F328" s="244" t="s">
        <v>688</v>
      </c>
      <c r="G328" s="242"/>
      <c r="H328" s="245">
        <v>3.77</v>
      </c>
      <c r="I328" s="246"/>
      <c r="J328" s="242"/>
      <c r="K328" s="242"/>
      <c r="L328" s="247"/>
      <c r="M328" s="248"/>
      <c r="N328" s="249"/>
      <c r="O328" s="249"/>
      <c r="P328" s="249"/>
      <c r="Q328" s="249"/>
      <c r="R328" s="249"/>
      <c r="S328" s="249"/>
      <c r="T328" s="250"/>
      <c r="U328" s="14"/>
      <c r="V328" s="14"/>
      <c r="W328" s="14"/>
      <c r="X328" s="14"/>
      <c r="Y328" s="14"/>
      <c r="Z328" s="14"/>
      <c r="AA328" s="14"/>
      <c r="AB328" s="14"/>
      <c r="AC328" s="14"/>
      <c r="AD328" s="14"/>
      <c r="AE328" s="14"/>
      <c r="AT328" s="251" t="s">
        <v>149</v>
      </c>
      <c r="AU328" s="251" t="s">
        <v>86</v>
      </c>
      <c r="AV328" s="14" t="s">
        <v>86</v>
      </c>
      <c r="AW328" s="14" t="s">
        <v>37</v>
      </c>
      <c r="AX328" s="14" t="s">
        <v>84</v>
      </c>
      <c r="AY328" s="251" t="s">
        <v>138</v>
      </c>
    </row>
    <row r="329" s="2" customFormat="1" ht="55.5" customHeight="1">
      <c r="A329" s="38"/>
      <c r="B329" s="39"/>
      <c r="C329" s="212" t="s">
        <v>689</v>
      </c>
      <c r="D329" s="212" t="s">
        <v>140</v>
      </c>
      <c r="E329" s="213" t="s">
        <v>690</v>
      </c>
      <c r="F329" s="214" t="s">
        <v>691</v>
      </c>
      <c r="G329" s="215" t="s">
        <v>201</v>
      </c>
      <c r="H329" s="216">
        <v>1</v>
      </c>
      <c r="I329" s="217"/>
      <c r="J329" s="218">
        <f>ROUND(I329*H329,2)</f>
        <v>0</v>
      </c>
      <c r="K329" s="214" t="s">
        <v>144</v>
      </c>
      <c r="L329" s="44"/>
      <c r="M329" s="219" t="s">
        <v>19</v>
      </c>
      <c r="N329" s="220" t="s">
        <v>47</v>
      </c>
      <c r="O329" s="84"/>
      <c r="P329" s="221">
        <f>O329*H329</f>
        <v>0</v>
      </c>
      <c r="Q329" s="221">
        <v>0.021000000000000001</v>
      </c>
      <c r="R329" s="221">
        <f>Q329*H329</f>
        <v>0.021000000000000001</v>
      </c>
      <c r="S329" s="221">
        <v>0</v>
      </c>
      <c r="T329" s="222">
        <f>S329*H329</f>
        <v>0</v>
      </c>
      <c r="U329" s="38"/>
      <c r="V329" s="38"/>
      <c r="W329" s="38"/>
      <c r="X329" s="38"/>
      <c r="Y329" s="38"/>
      <c r="Z329" s="38"/>
      <c r="AA329" s="38"/>
      <c r="AB329" s="38"/>
      <c r="AC329" s="38"/>
      <c r="AD329" s="38"/>
      <c r="AE329" s="38"/>
      <c r="AR329" s="223" t="s">
        <v>240</v>
      </c>
      <c r="AT329" s="223" t="s">
        <v>140</v>
      </c>
      <c r="AU329" s="223" t="s">
        <v>86</v>
      </c>
      <c r="AY329" s="17" t="s">
        <v>138</v>
      </c>
      <c r="BE329" s="224">
        <f>IF(N329="základní",J329,0)</f>
        <v>0</v>
      </c>
      <c r="BF329" s="224">
        <f>IF(N329="snížená",J329,0)</f>
        <v>0</v>
      </c>
      <c r="BG329" s="224">
        <f>IF(N329="zákl. přenesená",J329,0)</f>
        <v>0</v>
      </c>
      <c r="BH329" s="224">
        <f>IF(N329="sníž. přenesená",J329,0)</f>
        <v>0</v>
      </c>
      <c r="BI329" s="224">
        <f>IF(N329="nulová",J329,0)</f>
        <v>0</v>
      </c>
      <c r="BJ329" s="17" t="s">
        <v>84</v>
      </c>
      <c r="BK329" s="224">
        <f>ROUND(I329*H329,2)</f>
        <v>0</v>
      </c>
      <c r="BL329" s="17" t="s">
        <v>240</v>
      </c>
      <c r="BM329" s="223" t="s">
        <v>692</v>
      </c>
    </row>
    <row r="330" s="2" customFormat="1">
      <c r="A330" s="38"/>
      <c r="B330" s="39"/>
      <c r="C330" s="40"/>
      <c r="D330" s="225" t="s">
        <v>147</v>
      </c>
      <c r="E330" s="40"/>
      <c r="F330" s="226" t="s">
        <v>693</v>
      </c>
      <c r="G330" s="40"/>
      <c r="H330" s="40"/>
      <c r="I330" s="227"/>
      <c r="J330" s="40"/>
      <c r="K330" s="40"/>
      <c r="L330" s="44"/>
      <c r="M330" s="228"/>
      <c r="N330" s="229"/>
      <c r="O330" s="84"/>
      <c r="P330" s="84"/>
      <c r="Q330" s="84"/>
      <c r="R330" s="84"/>
      <c r="S330" s="84"/>
      <c r="T330" s="85"/>
      <c r="U330" s="38"/>
      <c r="V330" s="38"/>
      <c r="W330" s="38"/>
      <c r="X330" s="38"/>
      <c r="Y330" s="38"/>
      <c r="Z330" s="38"/>
      <c r="AA330" s="38"/>
      <c r="AB330" s="38"/>
      <c r="AC330" s="38"/>
      <c r="AD330" s="38"/>
      <c r="AE330" s="38"/>
      <c r="AT330" s="17" t="s">
        <v>147</v>
      </c>
      <c r="AU330" s="17" t="s">
        <v>86</v>
      </c>
    </row>
    <row r="331" s="2" customFormat="1" ht="76.35" customHeight="1">
      <c r="A331" s="38"/>
      <c r="B331" s="39"/>
      <c r="C331" s="212" t="s">
        <v>694</v>
      </c>
      <c r="D331" s="212" t="s">
        <v>140</v>
      </c>
      <c r="E331" s="213" t="s">
        <v>695</v>
      </c>
      <c r="F331" s="214" t="s">
        <v>696</v>
      </c>
      <c r="G331" s="215" t="s">
        <v>209</v>
      </c>
      <c r="H331" s="216">
        <v>0.52600000000000002</v>
      </c>
      <c r="I331" s="217"/>
      <c r="J331" s="218">
        <f>ROUND(I331*H331,2)</f>
        <v>0</v>
      </c>
      <c r="K331" s="214" t="s">
        <v>144</v>
      </c>
      <c r="L331" s="44"/>
      <c r="M331" s="219" t="s">
        <v>19</v>
      </c>
      <c r="N331" s="220" t="s">
        <v>47</v>
      </c>
      <c r="O331" s="84"/>
      <c r="P331" s="221">
        <f>O331*H331</f>
        <v>0</v>
      </c>
      <c r="Q331" s="221">
        <v>0</v>
      </c>
      <c r="R331" s="221">
        <f>Q331*H331</f>
        <v>0</v>
      </c>
      <c r="S331" s="221">
        <v>0</v>
      </c>
      <c r="T331" s="222">
        <f>S331*H331</f>
        <v>0</v>
      </c>
      <c r="U331" s="38"/>
      <c r="V331" s="38"/>
      <c r="W331" s="38"/>
      <c r="X331" s="38"/>
      <c r="Y331" s="38"/>
      <c r="Z331" s="38"/>
      <c r="AA331" s="38"/>
      <c r="AB331" s="38"/>
      <c r="AC331" s="38"/>
      <c r="AD331" s="38"/>
      <c r="AE331" s="38"/>
      <c r="AR331" s="223" t="s">
        <v>240</v>
      </c>
      <c r="AT331" s="223" t="s">
        <v>140</v>
      </c>
      <c r="AU331" s="223" t="s">
        <v>86</v>
      </c>
      <c r="AY331" s="17" t="s">
        <v>138</v>
      </c>
      <c r="BE331" s="224">
        <f>IF(N331="základní",J331,0)</f>
        <v>0</v>
      </c>
      <c r="BF331" s="224">
        <f>IF(N331="snížená",J331,0)</f>
        <v>0</v>
      </c>
      <c r="BG331" s="224">
        <f>IF(N331="zákl. přenesená",J331,0)</f>
        <v>0</v>
      </c>
      <c r="BH331" s="224">
        <f>IF(N331="sníž. přenesená",J331,0)</f>
        <v>0</v>
      </c>
      <c r="BI331" s="224">
        <f>IF(N331="nulová",J331,0)</f>
        <v>0</v>
      </c>
      <c r="BJ331" s="17" t="s">
        <v>84</v>
      </c>
      <c r="BK331" s="224">
        <f>ROUND(I331*H331,2)</f>
        <v>0</v>
      </c>
      <c r="BL331" s="17" t="s">
        <v>240</v>
      </c>
      <c r="BM331" s="223" t="s">
        <v>697</v>
      </c>
    </row>
    <row r="332" s="2" customFormat="1">
      <c r="A332" s="38"/>
      <c r="B332" s="39"/>
      <c r="C332" s="40"/>
      <c r="D332" s="225" t="s">
        <v>147</v>
      </c>
      <c r="E332" s="40"/>
      <c r="F332" s="226" t="s">
        <v>698</v>
      </c>
      <c r="G332" s="40"/>
      <c r="H332" s="40"/>
      <c r="I332" s="227"/>
      <c r="J332" s="40"/>
      <c r="K332" s="40"/>
      <c r="L332" s="44"/>
      <c r="M332" s="228"/>
      <c r="N332" s="229"/>
      <c r="O332" s="84"/>
      <c r="P332" s="84"/>
      <c r="Q332" s="84"/>
      <c r="R332" s="84"/>
      <c r="S332" s="84"/>
      <c r="T332" s="85"/>
      <c r="U332" s="38"/>
      <c r="V332" s="38"/>
      <c r="W332" s="38"/>
      <c r="X332" s="38"/>
      <c r="Y332" s="38"/>
      <c r="Z332" s="38"/>
      <c r="AA332" s="38"/>
      <c r="AB332" s="38"/>
      <c r="AC332" s="38"/>
      <c r="AD332" s="38"/>
      <c r="AE332" s="38"/>
      <c r="AT332" s="17" t="s">
        <v>147</v>
      </c>
      <c r="AU332" s="17" t="s">
        <v>86</v>
      </c>
    </row>
    <row r="333" s="12" customFormat="1" ht="22.8" customHeight="1">
      <c r="A333" s="12"/>
      <c r="B333" s="196"/>
      <c r="C333" s="197"/>
      <c r="D333" s="198" t="s">
        <v>75</v>
      </c>
      <c r="E333" s="210" t="s">
        <v>699</v>
      </c>
      <c r="F333" s="210" t="s">
        <v>700</v>
      </c>
      <c r="G333" s="197"/>
      <c r="H333" s="197"/>
      <c r="I333" s="200"/>
      <c r="J333" s="211">
        <f>BK333</f>
        <v>0</v>
      </c>
      <c r="K333" s="197"/>
      <c r="L333" s="202"/>
      <c r="M333" s="203"/>
      <c r="N333" s="204"/>
      <c r="O333" s="204"/>
      <c r="P333" s="205">
        <f>SUM(P334:P367)</f>
        <v>0</v>
      </c>
      <c r="Q333" s="204"/>
      <c r="R333" s="205">
        <f>SUM(R334:R367)</f>
        <v>0.26390000000000002</v>
      </c>
      <c r="S333" s="204"/>
      <c r="T333" s="206">
        <f>SUM(T334:T367)</f>
        <v>0</v>
      </c>
      <c r="U333" s="12"/>
      <c r="V333" s="12"/>
      <c r="W333" s="12"/>
      <c r="X333" s="12"/>
      <c r="Y333" s="12"/>
      <c r="Z333" s="12"/>
      <c r="AA333" s="12"/>
      <c r="AB333" s="12"/>
      <c r="AC333" s="12"/>
      <c r="AD333" s="12"/>
      <c r="AE333" s="12"/>
      <c r="AR333" s="207" t="s">
        <v>86</v>
      </c>
      <c r="AT333" s="208" t="s">
        <v>75</v>
      </c>
      <c r="AU333" s="208" t="s">
        <v>84</v>
      </c>
      <c r="AY333" s="207" t="s">
        <v>138</v>
      </c>
      <c r="BK333" s="209">
        <f>SUM(BK334:BK367)</f>
        <v>0</v>
      </c>
    </row>
    <row r="334" s="2" customFormat="1" ht="37.8" customHeight="1">
      <c r="A334" s="38"/>
      <c r="B334" s="39"/>
      <c r="C334" s="212" t="s">
        <v>701</v>
      </c>
      <c r="D334" s="212" t="s">
        <v>140</v>
      </c>
      <c r="E334" s="213" t="s">
        <v>702</v>
      </c>
      <c r="F334" s="214" t="s">
        <v>703</v>
      </c>
      <c r="G334" s="215" t="s">
        <v>201</v>
      </c>
      <c r="H334" s="216">
        <v>6</v>
      </c>
      <c r="I334" s="217"/>
      <c r="J334" s="218">
        <f>ROUND(I334*H334,2)</f>
        <v>0</v>
      </c>
      <c r="K334" s="214" t="s">
        <v>144</v>
      </c>
      <c r="L334" s="44"/>
      <c r="M334" s="219" t="s">
        <v>19</v>
      </c>
      <c r="N334" s="220" t="s">
        <v>47</v>
      </c>
      <c r="O334" s="84"/>
      <c r="P334" s="221">
        <f>O334*H334</f>
        <v>0</v>
      </c>
      <c r="Q334" s="221">
        <v>0</v>
      </c>
      <c r="R334" s="221">
        <f>Q334*H334</f>
        <v>0</v>
      </c>
      <c r="S334" s="221">
        <v>0</v>
      </c>
      <c r="T334" s="222">
        <f>S334*H334</f>
        <v>0</v>
      </c>
      <c r="U334" s="38"/>
      <c r="V334" s="38"/>
      <c r="W334" s="38"/>
      <c r="X334" s="38"/>
      <c r="Y334" s="38"/>
      <c r="Z334" s="38"/>
      <c r="AA334" s="38"/>
      <c r="AB334" s="38"/>
      <c r="AC334" s="38"/>
      <c r="AD334" s="38"/>
      <c r="AE334" s="38"/>
      <c r="AR334" s="223" t="s">
        <v>240</v>
      </c>
      <c r="AT334" s="223" t="s">
        <v>140</v>
      </c>
      <c r="AU334" s="223" t="s">
        <v>86</v>
      </c>
      <c r="AY334" s="17" t="s">
        <v>138</v>
      </c>
      <c r="BE334" s="224">
        <f>IF(N334="základní",J334,0)</f>
        <v>0</v>
      </c>
      <c r="BF334" s="224">
        <f>IF(N334="snížená",J334,0)</f>
        <v>0</v>
      </c>
      <c r="BG334" s="224">
        <f>IF(N334="zákl. přenesená",J334,0)</f>
        <v>0</v>
      </c>
      <c r="BH334" s="224">
        <f>IF(N334="sníž. přenesená",J334,0)</f>
        <v>0</v>
      </c>
      <c r="BI334" s="224">
        <f>IF(N334="nulová",J334,0)</f>
        <v>0</v>
      </c>
      <c r="BJ334" s="17" t="s">
        <v>84</v>
      </c>
      <c r="BK334" s="224">
        <f>ROUND(I334*H334,2)</f>
        <v>0</v>
      </c>
      <c r="BL334" s="17" t="s">
        <v>240</v>
      </c>
      <c r="BM334" s="223" t="s">
        <v>704</v>
      </c>
    </row>
    <row r="335" s="2" customFormat="1">
      <c r="A335" s="38"/>
      <c r="B335" s="39"/>
      <c r="C335" s="40"/>
      <c r="D335" s="225" t="s">
        <v>147</v>
      </c>
      <c r="E335" s="40"/>
      <c r="F335" s="226" t="s">
        <v>705</v>
      </c>
      <c r="G335" s="40"/>
      <c r="H335" s="40"/>
      <c r="I335" s="227"/>
      <c r="J335" s="40"/>
      <c r="K335" s="40"/>
      <c r="L335" s="44"/>
      <c r="M335" s="228"/>
      <c r="N335" s="229"/>
      <c r="O335" s="84"/>
      <c r="P335" s="84"/>
      <c r="Q335" s="84"/>
      <c r="R335" s="84"/>
      <c r="S335" s="84"/>
      <c r="T335" s="85"/>
      <c r="U335" s="38"/>
      <c r="V335" s="38"/>
      <c r="W335" s="38"/>
      <c r="X335" s="38"/>
      <c r="Y335" s="38"/>
      <c r="Z335" s="38"/>
      <c r="AA335" s="38"/>
      <c r="AB335" s="38"/>
      <c r="AC335" s="38"/>
      <c r="AD335" s="38"/>
      <c r="AE335" s="38"/>
      <c r="AT335" s="17" t="s">
        <v>147</v>
      </c>
      <c r="AU335" s="17" t="s">
        <v>86</v>
      </c>
    </row>
    <row r="336" s="13" customFormat="1">
      <c r="A336" s="13"/>
      <c r="B336" s="230"/>
      <c r="C336" s="231"/>
      <c r="D336" s="232" t="s">
        <v>149</v>
      </c>
      <c r="E336" s="233" t="s">
        <v>19</v>
      </c>
      <c r="F336" s="234" t="s">
        <v>706</v>
      </c>
      <c r="G336" s="231"/>
      <c r="H336" s="233" t="s">
        <v>19</v>
      </c>
      <c r="I336" s="235"/>
      <c r="J336" s="231"/>
      <c r="K336" s="231"/>
      <c r="L336" s="236"/>
      <c r="M336" s="237"/>
      <c r="N336" s="238"/>
      <c r="O336" s="238"/>
      <c r="P336" s="238"/>
      <c r="Q336" s="238"/>
      <c r="R336" s="238"/>
      <c r="S336" s="238"/>
      <c r="T336" s="239"/>
      <c r="U336" s="13"/>
      <c r="V336" s="13"/>
      <c r="W336" s="13"/>
      <c r="X336" s="13"/>
      <c r="Y336" s="13"/>
      <c r="Z336" s="13"/>
      <c r="AA336" s="13"/>
      <c r="AB336" s="13"/>
      <c r="AC336" s="13"/>
      <c r="AD336" s="13"/>
      <c r="AE336" s="13"/>
      <c r="AT336" s="240" t="s">
        <v>149</v>
      </c>
      <c r="AU336" s="240" t="s">
        <v>86</v>
      </c>
      <c r="AV336" s="13" t="s">
        <v>84</v>
      </c>
      <c r="AW336" s="13" t="s">
        <v>37</v>
      </c>
      <c r="AX336" s="13" t="s">
        <v>76</v>
      </c>
      <c r="AY336" s="240" t="s">
        <v>138</v>
      </c>
    </row>
    <row r="337" s="14" customFormat="1">
      <c r="A337" s="14"/>
      <c r="B337" s="241"/>
      <c r="C337" s="242"/>
      <c r="D337" s="232" t="s">
        <v>149</v>
      </c>
      <c r="E337" s="243" t="s">
        <v>19</v>
      </c>
      <c r="F337" s="244" t="s">
        <v>158</v>
      </c>
      <c r="G337" s="242"/>
      <c r="H337" s="245">
        <v>3</v>
      </c>
      <c r="I337" s="246"/>
      <c r="J337" s="242"/>
      <c r="K337" s="242"/>
      <c r="L337" s="247"/>
      <c r="M337" s="248"/>
      <c r="N337" s="249"/>
      <c r="O337" s="249"/>
      <c r="P337" s="249"/>
      <c r="Q337" s="249"/>
      <c r="R337" s="249"/>
      <c r="S337" s="249"/>
      <c r="T337" s="250"/>
      <c r="U337" s="14"/>
      <c r="V337" s="14"/>
      <c r="W337" s="14"/>
      <c r="X337" s="14"/>
      <c r="Y337" s="14"/>
      <c r="Z337" s="14"/>
      <c r="AA337" s="14"/>
      <c r="AB337" s="14"/>
      <c r="AC337" s="14"/>
      <c r="AD337" s="14"/>
      <c r="AE337" s="14"/>
      <c r="AT337" s="251" t="s">
        <v>149</v>
      </c>
      <c r="AU337" s="251" t="s">
        <v>86</v>
      </c>
      <c r="AV337" s="14" t="s">
        <v>86</v>
      </c>
      <c r="AW337" s="14" t="s">
        <v>37</v>
      </c>
      <c r="AX337" s="14" t="s">
        <v>76</v>
      </c>
      <c r="AY337" s="251" t="s">
        <v>138</v>
      </c>
    </row>
    <row r="338" s="13" customFormat="1">
      <c r="A338" s="13"/>
      <c r="B338" s="230"/>
      <c r="C338" s="231"/>
      <c r="D338" s="232" t="s">
        <v>149</v>
      </c>
      <c r="E338" s="233" t="s">
        <v>19</v>
      </c>
      <c r="F338" s="234" t="s">
        <v>477</v>
      </c>
      <c r="G338" s="231"/>
      <c r="H338" s="233" t="s">
        <v>19</v>
      </c>
      <c r="I338" s="235"/>
      <c r="J338" s="231"/>
      <c r="K338" s="231"/>
      <c r="L338" s="236"/>
      <c r="M338" s="237"/>
      <c r="N338" s="238"/>
      <c r="O338" s="238"/>
      <c r="P338" s="238"/>
      <c r="Q338" s="238"/>
      <c r="R338" s="238"/>
      <c r="S338" s="238"/>
      <c r="T338" s="239"/>
      <c r="U338" s="13"/>
      <c r="V338" s="13"/>
      <c r="W338" s="13"/>
      <c r="X338" s="13"/>
      <c r="Y338" s="13"/>
      <c r="Z338" s="13"/>
      <c r="AA338" s="13"/>
      <c r="AB338" s="13"/>
      <c r="AC338" s="13"/>
      <c r="AD338" s="13"/>
      <c r="AE338" s="13"/>
      <c r="AT338" s="240" t="s">
        <v>149</v>
      </c>
      <c r="AU338" s="240" t="s">
        <v>86</v>
      </c>
      <c r="AV338" s="13" t="s">
        <v>84</v>
      </c>
      <c r="AW338" s="13" t="s">
        <v>37</v>
      </c>
      <c r="AX338" s="13" t="s">
        <v>76</v>
      </c>
      <c r="AY338" s="240" t="s">
        <v>138</v>
      </c>
    </row>
    <row r="339" s="14" customFormat="1">
      <c r="A339" s="14"/>
      <c r="B339" s="241"/>
      <c r="C339" s="242"/>
      <c r="D339" s="232" t="s">
        <v>149</v>
      </c>
      <c r="E339" s="243" t="s">
        <v>19</v>
      </c>
      <c r="F339" s="244" t="s">
        <v>158</v>
      </c>
      <c r="G339" s="242"/>
      <c r="H339" s="245">
        <v>3</v>
      </c>
      <c r="I339" s="246"/>
      <c r="J339" s="242"/>
      <c r="K339" s="242"/>
      <c r="L339" s="247"/>
      <c r="M339" s="248"/>
      <c r="N339" s="249"/>
      <c r="O339" s="249"/>
      <c r="P339" s="249"/>
      <c r="Q339" s="249"/>
      <c r="R339" s="249"/>
      <c r="S339" s="249"/>
      <c r="T339" s="250"/>
      <c r="U339" s="14"/>
      <c r="V339" s="14"/>
      <c r="W339" s="14"/>
      <c r="X339" s="14"/>
      <c r="Y339" s="14"/>
      <c r="Z339" s="14"/>
      <c r="AA339" s="14"/>
      <c r="AB339" s="14"/>
      <c r="AC339" s="14"/>
      <c r="AD339" s="14"/>
      <c r="AE339" s="14"/>
      <c r="AT339" s="251" t="s">
        <v>149</v>
      </c>
      <c r="AU339" s="251" t="s">
        <v>86</v>
      </c>
      <c r="AV339" s="14" t="s">
        <v>86</v>
      </c>
      <c r="AW339" s="14" t="s">
        <v>37</v>
      </c>
      <c r="AX339" s="14" t="s">
        <v>76</v>
      </c>
      <c r="AY339" s="251" t="s">
        <v>138</v>
      </c>
    </row>
    <row r="340" s="15" customFormat="1">
      <c r="A340" s="15"/>
      <c r="B340" s="252"/>
      <c r="C340" s="253"/>
      <c r="D340" s="232" t="s">
        <v>149</v>
      </c>
      <c r="E340" s="254" t="s">
        <v>19</v>
      </c>
      <c r="F340" s="255" t="s">
        <v>170</v>
      </c>
      <c r="G340" s="253"/>
      <c r="H340" s="256">
        <v>6</v>
      </c>
      <c r="I340" s="257"/>
      <c r="J340" s="253"/>
      <c r="K340" s="253"/>
      <c r="L340" s="258"/>
      <c r="M340" s="259"/>
      <c r="N340" s="260"/>
      <c r="O340" s="260"/>
      <c r="P340" s="260"/>
      <c r="Q340" s="260"/>
      <c r="R340" s="260"/>
      <c r="S340" s="260"/>
      <c r="T340" s="261"/>
      <c r="U340" s="15"/>
      <c r="V340" s="15"/>
      <c r="W340" s="15"/>
      <c r="X340" s="15"/>
      <c r="Y340" s="15"/>
      <c r="Z340" s="15"/>
      <c r="AA340" s="15"/>
      <c r="AB340" s="15"/>
      <c r="AC340" s="15"/>
      <c r="AD340" s="15"/>
      <c r="AE340" s="15"/>
      <c r="AT340" s="262" t="s">
        <v>149</v>
      </c>
      <c r="AU340" s="262" t="s">
        <v>86</v>
      </c>
      <c r="AV340" s="15" t="s">
        <v>145</v>
      </c>
      <c r="AW340" s="15" t="s">
        <v>37</v>
      </c>
      <c r="AX340" s="15" t="s">
        <v>84</v>
      </c>
      <c r="AY340" s="262" t="s">
        <v>138</v>
      </c>
    </row>
    <row r="341" s="2" customFormat="1" ht="24.15" customHeight="1">
      <c r="A341" s="38"/>
      <c r="B341" s="39"/>
      <c r="C341" s="266" t="s">
        <v>707</v>
      </c>
      <c r="D341" s="266" t="s">
        <v>367</v>
      </c>
      <c r="E341" s="267" t="s">
        <v>708</v>
      </c>
      <c r="F341" s="268" t="s">
        <v>709</v>
      </c>
      <c r="G341" s="269" t="s">
        <v>201</v>
      </c>
      <c r="H341" s="270">
        <v>3</v>
      </c>
      <c r="I341" s="271"/>
      <c r="J341" s="272">
        <f>ROUND(I341*H341,2)</f>
        <v>0</v>
      </c>
      <c r="K341" s="268" t="s">
        <v>144</v>
      </c>
      <c r="L341" s="273"/>
      <c r="M341" s="274" t="s">
        <v>19</v>
      </c>
      <c r="N341" s="275" t="s">
        <v>47</v>
      </c>
      <c r="O341" s="84"/>
      <c r="P341" s="221">
        <f>O341*H341</f>
        <v>0</v>
      </c>
      <c r="Q341" s="221">
        <v>0.017500000000000002</v>
      </c>
      <c r="R341" s="221">
        <f>Q341*H341</f>
        <v>0.052500000000000005</v>
      </c>
      <c r="S341" s="221">
        <v>0</v>
      </c>
      <c r="T341" s="222">
        <f>S341*H341</f>
        <v>0</v>
      </c>
      <c r="U341" s="38"/>
      <c r="V341" s="38"/>
      <c r="W341" s="38"/>
      <c r="X341" s="38"/>
      <c r="Y341" s="38"/>
      <c r="Z341" s="38"/>
      <c r="AA341" s="38"/>
      <c r="AB341" s="38"/>
      <c r="AC341" s="38"/>
      <c r="AD341" s="38"/>
      <c r="AE341" s="38"/>
      <c r="AR341" s="223" t="s">
        <v>501</v>
      </c>
      <c r="AT341" s="223" t="s">
        <v>367</v>
      </c>
      <c r="AU341" s="223" t="s">
        <v>86</v>
      </c>
      <c r="AY341" s="17" t="s">
        <v>138</v>
      </c>
      <c r="BE341" s="224">
        <f>IF(N341="základní",J341,0)</f>
        <v>0</v>
      </c>
      <c r="BF341" s="224">
        <f>IF(N341="snížená",J341,0)</f>
        <v>0</v>
      </c>
      <c r="BG341" s="224">
        <f>IF(N341="zákl. přenesená",J341,0)</f>
        <v>0</v>
      </c>
      <c r="BH341" s="224">
        <f>IF(N341="sníž. přenesená",J341,0)</f>
        <v>0</v>
      </c>
      <c r="BI341" s="224">
        <f>IF(N341="nulová",J341,0)</f>
        <v>0</v>
      </c>
      <c r="BJ341" s="17" t="s">
        <v>84</v>
      </c>
      <c r="BK341" s="224">
        <f>ROUND(I341*H341,2)</f>
        <v>0</v>
      </c>
      <c r="BL341" s="17" t="s">
        <v>240</v>
      </c>
      <c r="BM341" s="223" t="s">
        <v>710</v>
      </c>
    </row>
    <row r="342" s="2" customFormat="1" ht="24.15" customHeight="1">
      <c r="A342" s="38"/>
      <c r="B342" s="39"/>
      <c r="C342" s="266" t="s">
        <v>711</v>
      </c>
      <c r="D342" s="266" t="s">
        <v>367</v>
      </c>
      <c r="E342" s="267" t="s">
        <v>712</v>
      </c>
      <c r="F342" s="268" t="s">
        <v>713</v>
      </c>
      <c r="G342" s="269" t="s">
        <v>201</v>
      </c>
      <c r="H342" s="270">
        <v>3</v>
      </c>
      <c r="I342" s="271"/>
      <c r="J342" s="272">
        <f>ROUND(I342*H342,2)</f>
        <v>0</v>
      </c>
      <c r="K342" s="268" t="s">
        <v>144</v>
      </c>
      <c r="L342" s="273"/>
      <c r="M342" s="274" t="s">
        <v>19</v>
      </c>
      <c r="N342" s="275" t="s">
        <v>47</v>
      </c>
      <c r="O342" s="84"/>
      <c r="P342" s="221">
        <f>O342*H342</f>
        <v>0</v>
      </c>
      <c r="Q342" s="221">
        <v>0.0195</v>
      </c>
      <c r="R342" s="221">
        <f>Q342*H342</f>
        <v>0.058499999999999996</v>
      </c>
      <c r="S342" s="221">
        <v>0</v>
      </c>
      <c r="T342" s="222">
        <f>S342*H342</f>
        <v>0</v>
      </c>
      <c r="U342" s="38"/>
      <c r="V342" s="38"/>
      <c r="W342" s="38"/>
      <c r="X342" s="38"/>
      <c r="Y342" s="38"/>
      <c r="Z342" s="38"/>
      <c r="AA342" s="38"/>
      <c r="AB342" s="38"/>
      <c r="AC342" s="38"/>
      <c r="AD342" s="38"/>
      <c r="AE342" s="38"/>
      <c r="AR342" s="223" t="s">
        <v>501</v>
      </c>
      <c r="AT342" s="223" t="s">
        <v>367</v>
      </c>
      <c r="AU342" s="223" t="s">
        <v>86</v>
      </c>
      <c r="AY342" s="17" t="s">
        <v>138</v>
      </c>
      <c r="BE342" s="224">
        <f>IF(N342="základní",J342,0)</f>
        <v>0</v>
      </c>
      <c r="BF342" s="224">
        <f>IF(N342="snížená",J342,0)</f>
        <v>0</v>
      </c>
      <c r="BG342" s="224">
        <f>IF(N342="zákl. přenesená",J342,0)</f>
        <v>0</v>
      </c>
      <c r="BH342" s="224">
        <f>IF(N342="sníž. přenesená",J342,0)</f>
        <v>0</v>
      </c>
      <c r="BI342" s="224">
        <f>IF(N342="nulová",J342,0)</f>
        <v>0</v>
      </c>
      <c r="BJ342" s="17" t="s">
        <v>84</v>
      </c>
      <c r="BK342" s="224">
        <f>ROUND(I342*H342,2)</f>
        <v>0</v>
      </c>
      <c r="BL342" s="17" t="s">
        <v>240</v>
      </c>
      <c r="BM342" s="223" t="s">
        <v>714</v>
      </c>
    </row>
    <row r="343" s="2" customFormat="1" ht="37.8" customHeight="1">
      <c r="A343" s="38"/>
      <c r="B343" s="39"/>
      <c r="C343" s="212" t="s">
        <v>715</v>
      </c>
      <c r="D343" s="212" t="s">
        <v>140</v>
      </c>
      <c r="E343" s="213" t="s">
        <v>716</v>
      </c>
      <c r="F343" s="214" t="s">
        <v>717</v>
      </c>
      <c r="G343" s="215" t="s">
        <v>201</v>
      </c>
      <c r="H343" s="216">
        <v>5</v>
      </c>
      <c r="I343" s="217"/>
      <c r="J343" s="218">
        <f>ROUND(I343*H343,2)</f>
        <v>0</v>
      </c>
      <c r="K343" s="214" t="s">
        <v>144</v>
      </c>
      <c r="L343" s="44"/>
      <c r="M343" s="219" t="s">
        <v>19</v>
      </c>
      <c r="N343" s="220" t="s">
        <v>47</v>
      </c>
      <c r="O343" s="84"/>
      <c r="P343" s="221">
        <f>O343*H343</f>
        <v>0</v>
      </c>
      <c r="Q343" s="221">
        <v>0</v>
      </c>
      <c r="R343" s="221">
        <f>Q343*H343</f>
        <v>0</v>
      </c>
      <c r="S343" s="221">
        <v>0</v>
      </c>
      <c r="T343" s="222">
        <f>S343*H343</f>
        <v>0</v>
      </c>
      <c r="U343" s="38"/>
      <c r="V343" s="38"/>
      <c r="W343" s="38"/>
      <c r="X343" s="38"/>
      <c r="Y343" s="38"/>
      <c r="Z343" s="38"/>
      <c r="AA343" s="38"/>
      <c r="AB343" s="38"/>
      <c r="AC343" s="38"/>
      <c r="AD343" s="38"/>
      <c r="AE343" s="38"/>
      <c r="AR343" s="223" t="s">
        <v>240</v>
      </c>
      <c r="AT343" s="223" t="s">
        <v>140</v>
      </c>
      <c r="AU343" s="223" t="s">
        <v>86</v>
      </c>
      <c r="AY343" s="17" t="s">
        <v>138</v>
      </c>
      <c r="BE343" s="224">
        <f>IF(N343="základní",J343,0)</f>
        <v>0</v>
      </c>
      <c r="BF343" s="224">
        <f>IF(N343="snížená",J343,0)</f>
        <v>0</v>
      </c>
      <c r="BG343" s="224">
        <f>IF(N343="zákl. přenesená",J343,0)</f>
        <v>0</v>
      </c>
      <c r="BH343" s="224">
        <f>IF(N343="sníž. přenesená",J343,0)</f>
        <v>0</v>
      </c>
      <c r="BI343" s="224">
        <f>IF(N343="nulová",J343,0)</f>
        <v>0</v>
      </c>
      <c r="BJ343" s="17" t="s">
        <v>84</v>
      </c>
      <c r="BK343" s="224">
        <f>ROUND(I343*H343,2)</f>
        <v>0</v>
      </c>
      <c r="BL343" s="17" t="s">
        <v>240</v>
      </c>
      <c r="BM343" s="223" t="s">
        <v>718</v>
      </c>
    </row>
    <row r="344" s="2" customFormat="1">
      <c r="A344" s="38"/>
      <c r="B344" s="39"/>
      <c r="C344" s="40"/>
      <c r="D344" s="225" t="s">
        <v>147</v>
      </c>
      <c r="E344" s="40"/>
      <c r="F344" s="226" t="s">
        <v>719</v>
      </c>
      <c r="G344" s="40"/>
      <c r="H344" s="40"/>
      <c r="I344" s="227"/>
      <c r="J344" s="40"/>
      <c r="K344" s="40"/>
      <c r="L344" s="44"/>
      <c r="M344" s="228"/>
      <c r="N344" s="229"/>
      <c r="O344" s="84"/>
      <c r="P344" s="84"/>
      <c r="Q344" s="84"/>
      <c r="R344" s="84"/>
      <c r="S344" s="84"/>
      <c r="T344" s="85"/>
      <c r="U344" s="38"/>
      <c r="V344" s="38"/>
      <c r="W344" s="38"/>
      <c r="X344" s="38"/>
      <c r="Y344" s="38"/>
      <c r="Z344" s="38"/>
      <c r="AA344" s="38"/>
      <c r="AB344" s="38"/>
      <c r="AC344" s="38"/>
      <c r="AD344" s="38"/>
      <c r="AE344" s="38"/>
      <c r="AT344" s="17" t="s">
        <v>147</v>
      </c>
      <c r="AU344" s="17" t="s">
        <v>86</v>
      </c>
    </row>
    <row r="345" s="13" customFormat="1">
      <c r="A345" s="13"/>
      <c r="B345" s="230"/>
      <c r="C345" s="231"/>
      <c r="D345" s="232" t="s">
        <v>149</v>
      </c>
      <c r="E345" s="233" t="s">
        <v>19</v>
      </c>
      <c r="F345" s="234" t="s">
        <v>475</v>
      </c>
      <c r="G345" s="231"/>
      <c r="H345" s="233" t="s">
        <v>19</v>
      </c>
      <c r="I345" s="235"/>
      <c r="J345" s="231"/>
      <c r="K345" s="231"/>
      <c r="L345" s="236"/>
      <c r="M345" s="237"/>
      <c r="N345" s="238"/>
      <c r="O345" s="238"/>
      <c r="P345" s="238"/>
      <c r="Q345" s="238"/>
      <c r="R345" s="238"/>
      <c r="S345" s="238"/>
      <c r="T345" s="239"/>
      <c r="U345" s="13"/>
      <c r="V345" s="13"/>
      <c r="W345" s="13"/>
      <c r="X345" s="13"/>
      <c r="Y345" s="13"/>
      <c r="Z345" s="13"/>
      <c r="AA345" s="13"/>
      <c r="AB345" s="13"/>
      <c r="AC345" s="13"/>
      <c r="AD345" s="13"/>
      <c r="AE345" s="13"/>
      <c r="AT345" s="240" t="s">
        <v>149</v>
      </c>
      <c r="AU345" s="240" t="s">
        <v>86</v>
      </c>
      <c r="AV345" s="13" t="s">
        <v>84</v>
      </c>
      <c r="AW345" s="13" t="s">
        <v>37</v>
      </c>
      <c r="AX345" s="13" t="s">
        <v>76</v>
      </c>
      <c r="AY345" s="240" t="s">
        <v>138</v>
      </c>
    </row>
    <row r="346" s="14" customFormat="1">
      <c r="A346" s="14"/>
      <c r="B346" s="241"/>
      <c r="C346" s="242"/>
      <c r="D346" s="232" t="s">
        <v>149</v>
      </c>
      <c r="E346" s="243" t="s">
        <v>19</v>
      </c>
      <c r="F346" s="244" t="s">
        <v>86</v>
      </c>
      <c r="G346" s="242"/>
      <c r="H346" s="245">
        <v>2</v>
      </c>
      <c r="I346" s="246"/>
      <c r="J346" s="242"/>
      <c r="K346" s="242"/>
      <c r="L346" s="247"/>
      <c r="M346" s="248"/>
      <c r="N346" s="249"/>
      <c r="O346" s="249"/>
      <c r="P346" s="249"/>
      <c r="Q346" s="249"/>
      <c r="R346" s="249"/>
      <c r="S346" s="249"/>
      <c r="T346" s="250"/>
      <c r="U346" s="14"/>
      <c r="V346" s="14"/>
      <c r="W346" s="14"/>
      <c r="X346" s="14"/>
      <c r="Y346" s="14"/>
      <c r="Z346" s="14"/>
      <c r="AA346" s="14"/>
      <c r="AB346" s="14"/>
      <c r="AC346" s="14"/>
      <c r="AD346" s="14"/>
      <c r="AE346" s="14"/>
      <c r="AT346" s="251" t="s">
        <v>149</v>
      </c>
      <c r="AU346" s="251" t="s">
        <v>86</v>
      </c>
      <c r="AV346" s="14" t="s">
        <v>86</v>
      </c>
      <c r="AW346" s="14" t="s">
        <v>37</v>
      </c>
      <c r="AX346" s="14" t="s">
        <v>76</v>
      </c>
      <c r="AY346" s="251" t="s">
        <v>138</v>
      </c>
    </row>
    <row r="347" s="13" customFormat="1">
      <c r="A347" s="13"/>
      <c r="B347" s="230"/>
      <c r="C347" s="231"/>
      <c r="D347" s="232" t="s">
        <v>149</v>
      </c>
      <c r="E347" s="233" t="s">
        <v>19</v>
      </c>
      <c r="F347" s="234" t="s">
        <v>476</v>
      </c>
      <c r="G347" s="231"/>
      <c r="H347" s="233" t="s">
        <v>19</v>
      </c>
      <c r="I347" s="235"/>
      <c r="J347" s="231"/>
      <c r="K347" s="231"/>
      <c r="L347" s="236"/>
      <c r="M347" s="237"/>
      <c r="N347" s="238"/>
      <c r="O347" s="238"/>
      <c r="P347" s="238"/>
      <c r="Q347" s="238"/>
      <c r="R347" s="238"/>
      <c r="S347" s="238"/>
      <c r="T347" s="239"/>
      <c r="U347" s="13"/>
      <c r="V347" s="13"/>
      <c r="W347" s="13"/>
      <c r="X347" s="13"/>
      <c r="Y347" s="13"/>
      <c r="Z347" s="13"/>
      <c r="AA347" s="13"/>
      <c r="AB347" s="13"/>
      <c r="AC347" s="13"/>
      <c r="AD347" s="13"/>
      <c r="AE347" s="13"/>
      <c r="AT347" s="240" t="s">
        <v>149</v>
      </c>
      <c r="AU347" s="240" t="s">
        <v>86</v>
      </c>
      <c r="AV347" s="13" t="s">
        <v>84</v>
      </c>
      <c r="AW347" s="13" t="s">
        <v>37</v>
      </c>
      <c r="AX347" s="13" t="s">
        <v>76</v>
      </c>
      <c r="AY347" s="240" t="s">
        <v>138</v>
      </c>
    </row>
    <row r="348" s="14" customFormat="1">
      <c r="A348" s="14"/>
      <c r="B348" s="241"/>
      <c r="C348" s="242"/>
      <c r="D348" s="232" t="s">
        <v>149</v>
      </c>
      <c r="E348" s="243" t="s">
        <v>19</v>
      </c>
      <c r="F348" s="244" t="s">
        <v>86</v>
      </c>
      <c r="G348" s="242"/>
      <c r="H348" s="245">
        <v>2</v>
      </c>
      <c r="I348" s="246"/>
      <c r="J348" s="242"/>
      <c r="K348" s="242"/>
      <c r="L348" s="247"/>
      <c r="M348" s="248"/>
      <c r="N348" s="249"/>
      <c r="O348" s="249"/>
      <c r="P348" s="249"/>
      <c r="Q348" s="249"/>
      <c r="R348" s="249"/>
      <c r="S348" s="249"/>
      <c r="T348" s="250"/>
      <c r="U348" s="14"/>
      <c r="V348" s="14"/>
      <c r="W348" s="14"/>
      <c r="X348" s="14"/>
      <c r="Y348" s="14"/>
      <c r="Z348" s="14"/>
      <c r="AA348" s="14"/>
      <c r="AB348" s="14"/>
      <c r="AC348" s="14"/>
      <c r="AD348" s="14"/>
      <c r="AE348" s="14"/>
      <c r="AT348" s="251" t="s">
        <v>149</v>
      </c>
      <c r="AU348" s="251" t="s">
        <v>86</v>
      </c>
      <c r="AV348" s="14" t="s">
        <v>86</v>
      </c>
      <c r="AW348" s="14" t="s">
        <v>37</v>
      </c>
      <c r="AX348" s="14" t="s">
        <v>76</v>
      </c>
      <c r="AY348" s="251" t="s">
        <v>138</v>
      </c>
    </row>
    <row r="349" s="13" customFormat="1">
      <c r="A349" s="13"/>
      <c r="B349" s="230"/>
      <c r="C349" s="231"/>
      <c r="D349" s="232" t="s">
        <v>149</v>
      </c>
      <c r="E349" s="233" t="s">
        <v>19</v>
      </c>
      <c r="F349" s="234" t="s">
        <v>478</v>
      </c>
      <c r="G349" s="231"/>
      <c r="H349" s="233" t="s">
        <v>19</v>
      </c>
      <c r="I349" s="235"/>
      <c r="J349" s="231"/>
      <c r="K349" s="231"/>
      <c r="L349" s="236"/>
      <c r="M349" s="237"/>
      <c r="N349" s="238"/>
      <c r="O349" s="238"/>
      <c r="P349" s="238"/>
      <c r="Q349" s="238"/>
      <c r="R349" s="238"/>
      <c r="S349" s="238"/>
      <c r="T349" s="239"/>
      <c r="U349" s="13"/>
      <c r="V349" s="13"/>
      <c r="W349" s="13"/>
      <c r="X349" s="13"/>
      <c r="Y349" s="13"/>
      <c r="Z349" s="13"/>
      <c r="AA349" s="13"/>
      <c r="AB349" s="13"/>
      <c r="AC349" s="13"/>
      <c r="AD349" s="13"/>
      <c r="AE349" s="13"/>
      <c r="AT349" s="240" t="s">
        <v>149</v>
      </c>
      <c r="AU349" s="240" t="s">
        <v>86</v>
      </c>
      <c r="AV349" s="13" t="s">
        <v>84</v>
      </c>
      <c r="AW349" s="13" t="s">
        <v>37</v>
      </c>
      <c r="AX349" s="13" t="s">
        <v>76</v>
      </c>
      <c r="AY349" s="240" t="s">
        <v>138</v>
      </c>
    </row>
    <row r="350" s="14" customFormat="1">
      <c r="A350" s="14"/>
      <c r="B350" s="241"/>
      <c r="C350" s="242"/>
      <c r="D350" s="232" t="s">
        <v>149</v>
      </c>
      <c r="E350" s="243" t="s">
        <v>19</v>
      </c>
      <c r="F350" s="244" t="s">
        <v>84</v>
      </c>
      <c r="G350" s="242"/>
      <c r="H350" s="245">
        <v>1</v>
      </c>
      <c r="I350" s="246"/>
      <c r="J350" s="242"/>
      <c r="K350" s="242"/>
      <c r="L350" s="247"/>
      <c r="M350" s="248"/>
      <c r="N350" s="249"/>
      <c r="O350" s="249"/>
      <c r="P350" s="249"/>
      <c r="Q350" s="249"/>
      <c r="R350" s="249"/>
      <c r="S350" s="249"/>
      <c r="T350" s="250"/>
      <c r="U350" s="14"/>
      <c r="V350" s="14"/>
      <c r="W350" s="14"/>
      <c r="X350" s="14"/>
      <c r="Y350" s="14"/>
      <c r="Z350" s="14"/>
      <c r="AA350" s="14"/>
      <c r="AB350" s="14"/>
      <c r="AC350" s="14"/>
      <c r="AD350" s="14"/>
      <c r="AE350" s="14"/>
      <c r="AT350" s="251" t="s">
        <v>149</v>
      </c>
      <c r="AU350" s="251" t="s">
        <v>86</v>
      </c>
      <c r="AV350" s="14" t="s">
        <v>86</v>
      </c>
      <c r="AW350" s="14" t="s">
        <v>37</v>
      </c>
      <c r="AX350" s="14" t="s">
        <v>76</v>
      </c>
      <c r="AY350" s="251" t="s">
        <v>138</v>
      </c>
    </row>
    <row r="351" s="15" customFormat="1">
      <c r="A351" s="15"/>
      <c r="B351" s="252"/>
      <c r="C351" s="253"/>
      <c r="D351" s="232" t="s">
        <v>149</v>
      </c>
      <c r="E351" s="254" t="s">
        <v>19</v>
      </c>
      <c r="F351" s="255" t="s">
        <v>170</v>
      </c>
      <c r="G351" s="253"/>
      <c r="H351" s="256">
        <v>5</v>
      </c>
      <c r="I351" s="257"/>
      <c r="J351" s="253"/>
      <c r="K351" s="253"/>
      <c r="L351" s="258"/>
      <c r="M351" s="259"/>
      <c r="N351" s="260"/>
      <c r="O351" s="260"/>
      <c r="P351" s="260"/>
      <c r="Q351" s="260"/>
      <c r="R351" s="260"/>
      <c r="S351" s="260"/>
      <c r="T351" s="261"/>
      <c r="U351" s="15"/>
      <c r="V351" s="15"/>
      <c r="W351" s="15"/>
      <c r="X351" s="15"/>
      <c r="Y351" s="15"/>
      <c r="Z351" s="15"/>
      <c r="AA351" s="15"/>
      <c r="AB351" s="15"/>
      <c r="AC351" s="15"/>
      <c r="AD351" s="15"/>
      <c r="AE351" s="15"/>
      <c r="AT351" s="262" t="s">
        <v>149</v>
      </c>
      <c r="AU351" s="262" t="s">
        <v>86</v>
      </c>
      <c r="AV351" s="15" t="s">
        <v>145</v>
      </c>
      <c r="AW351" s="15" t="s">
        <v>37</v>
      </c>
      <c r="AX351" s="15" t="s">
        <v>84</v>
      </c>
      <c r="AY351" s="262" t="s">
        <v>138</v>
      </c>
    </row>
    <row r="352" s="2" customFormat="1" ht="24.15" customHeight="1">
      <c r="A352" s="38"/>
      <c r="B352" s="39"/>
      <c r="C352" s="266" t="s">
        <v>720</v>
      </c>
      <c r="D352" s="266" t="s">
        <v>367</v>
      </c>
      <c r="E352" s="267" t="s">
        <v>721</v>
      </c>
      <c r="F352" s="268" t="s">
        <v>722</v>
      </c>
      <c r="G352" s="269" t="s">
        <v>201</v>
      </c>
      <c r="H352" s="270">
        <v>5</v>
      </c>
      <c r="I352" s="271"/>
      <c r="J352" s="272">
        <f>ROUND(I352*H352,2)</f>
        <v>0</v>
      </c>
      <c r="K352" s="268" t="s">
        <v>144</v>
      </c>
      <c r="L352" s="273"/>
      <c r="M352" s="274" t="s">
        <v>19</v>
      </c>
      <c r="N352" s="275" t="s">
        <v>47</v>
      </c>
      <c r="O352" s="84"/>
      <c r="P352" s="221">
        <f>O352*H352</f>
        <v>0</v>
      </c>
      <c r="Q352" s="221">
        <v>0.020500000000000001</v>
      </c>
      <c r="R352" s="221">
        <f>Q352*H352</f>
        <v>0.10250000000000001</v>
      </c>
      <c r="S352" s="221">
        <v>0</v>
      </c>
      <c r="T352" s="222">
        <f>S352*H352</f>
        <v>0</v>
      </c>
      <c r="U352" s="38"/>
      <c r="V352" s="38"/>
      <c r="W352" s="38"/>
      <c r="X352" s="38"/>
      <c r="Y352" s="38"/>
      <c r="Z352" s="38"/>
      <c r="AA352" s="38"/>
      <c r="AB352" s="38"/>
      <c r="AC352" s="38"/>
      <c r="AD352" s="38"/>
      <c r="AE352" s="38"/>
      <c r="AR352" s="223" t="s">
        <v>501</v>
      </c>
      <c r="AT352" s="223" t="s">
        <v>367</v>
      </c>
      <c r="AU352" s="223" t="s">
        <v>86</v>
      </c>
      <c r="AY352" s="17" t="s">
        <v>138</v>
      </c>
      <c r="BE352" s="224">
        <f>IF(N352="základní",J352,0)</f>
        <v>0</v>
      </c>
      <c r="BF352" s="224">
        <f>IF(N352="snížená",J352,0)</f>
        <v>0</v>
      </c>
      <c r="BG352" s="224">
        <f>IF(N352="zákl. přenesená",J352,0)</f>
        <v>0</v>
      </c>
      <c r="BH352" s="224">
        <f>IF(N352="sníž. přenesená",J352,0)</f>
        <v>0</v>
      </c>
      <c r="BI352" s="224">
        <f>IF(N352="nulová",J352,0)</f>
        <v>0</v>
      </c>
      <c r="BJ352" s="17" t="s">
        <v>84</v>
      </c>
      <c r="BK352" s="224">
        <f>ROUND(I352*H352,2)</f>
        <v>0</v>
      </c>
      <c r="BL352" s="17" t="s">
        <v>240</v>
      </c>
      <c r="BM352" s="223" t="s">
        <v>723</v>
      </c>
    </row>
    <row r="353" s="2" customFormat="1" ht="37.8" customHeight="1">
      <c r="A353" s="38"/>
      <c r="B353" s="39"/>
      <c r="C353" s="212" t="s">
        <v>724</v>
      </c>
      <c r="D353" s="212" t="s">
        <v>140</v>
      </c>
      <c r="E353" s="213" t="s">
        <v>725</v>
      </c>
      <c r="F353" s="214" t="s">
        <v>726</v>
      </c>
      <c r="G353" s="215" t="s">
        <v>201</v>
      </c>
      <c r="H353" s="216">
        <v>1</v>
      </c>
      <c r="I353" s="217"/>
      <c r="J353" s="218">
        <f>ROUND(I353*H353,2)</f>
        <v>0</v>
      </c>
      <c r="K353" s="214" t="s">
        <v>144</v>
      </c>
      <c r="L353" s="44"/>
      <c r="M353" s="219" t="s">
        <v>19</v>
      </c>
      <c r="N353" s="220" t="s">
        <v>47</v>
      </c>
      <c r="O353" s="84"/>
      <c r="P353" s="221">
        <f>O353*H353</f>
        <v>0</v>
      </c>
      <c r="Q353" s="221">
        <v>0</v>
      </c>
      <c r="R353" s="221">
        <f>Q353*H353</f>
        <v>0</v>
      </c>
      <c r="S353" s="221">
        <v>0</v>
      </c>
      <c r="T353" s="222">
        <f>S353*H353</f>
        <v>0</v>
      </c>
      <c r="U353" s="38"/>
      <c r="V353" s="38"/>
      <c r="W353" s="38"/>
      <c r="X353" s="38"/>
      <c r="Y353" s="38"/>
      <c r="Z353" s="38"/>
      <c r="AA353" s="38"/>
      <c r="AB353" s="38"/>
      <c r="AC353" s="38"/>
      <c r="AD353" s="38"/>
      <c r="AE353" s="38"/>
      <c r="AR353" s="223" t="s">
        <v>240</v>
      </c>
      <c r="AT353" s="223" t="s">
        <v>140</v>
      </c>
      <c r="AU353" s="223" t="s">
        <v>86</v>
      </c>
      <c r="AY353" s="17" t="s">
        <v>138</v>
      </c>
      <c r="BE353" s="224">
        <f>IF(N353="základní",J353,0)</f>
        <v>0</v>
      </c>
      <c r="BF353" s="224">
        <f>IF(N353="snížená",J353,0)</f>
        <v>0</v>
      </c>
      <c r="BG353" s="224">
        <f>IF(N353="zákl. přenesená",J353,0)</f>
        <v>0</v>
      </c>
      <c r="BH353" s="224">
        <f>IF(N353="sníž. přenesená",J353,0)</f>
        <v>0</v>
      </c>
      <c r="BI353" s="224">
        <f>IF(N353="nulová",J353,0)</f>
        <v>0</v>
      </c>
      <c r="BJ353" s="17" t="s">
        <v>84</v>
      </c>
      <c r="BK353" s="224">
        <f>ROUND(I353*H353,2)</f>
        <v>0</v>
      </c>
      <c r="BL353" s="17" t="s">
        <v>240</v>
      </c>
      <c r="BM353" s="223" t="s">
        <v>727</v>
      </c>
    </row>
    <row r="354" s="2" customFormat="1">
      <c r="A354" s="38"/>
      <c r="B354" s="39"/>
      <c r="C354" s="40"/>
      <c r="D354" s="225" t="s">
        <v>147</v>
      </c>
      <c r="E354" s="40"/>
      <c r="F354" s="226" t="s">
        <v>728</v>
      </c>
      <c r="G354" s="40"/>
      <c r="H354" s="40"/>
      <c r="I354" s="227"/>
      <c r="J354" s="40"/>
      <c r="K354" s="40"/>
      <c r="L354" s="44"/>
      <c r="M354" s="228"/>
      <c r="N354" s="229"/>
      <c r="O354" s="84"/>
      <c r="P354" s="84"/>
      <c r="Q354" s="84"/>
      <c r="R354" s="84"/>
      <c r="S354" s="84"/>
      <c r="T354" s="85"/>
      <c r="U354" s="38"/>
      <c r="V354" s="38"/>
      <c r="W354" s="38"/>
      <c r="X354" s="38"/>
      <c r="Y354" s="38"/>
      <c r="Z354" s="38"/>
      <c r="AA354" s="38"/>
      <c r="AB354" s="38"/>
      <c r="AC354" s="38"/>
      <c r="AD354" s="38"/>
      <c r="AE354" s="38"/>
      <c r="AT354" s="17" t="s">
        <v>147</v>
      </c>
      <c r="AU354" s="17" t="s">
        <v>86</v>
      </c>
    </row>
    <row r="355" s="13" customFormat="1">
      <c r="A355" s="13"/>
      <c r="B355" s="230"/>
      <c r="C355" s="231"/>
      <c r="D355" s="232" t="s">
        <v>149</v>
      </c>
      <c r="E355" s="233" t="s">
        <v>19</v>
      </c>
      <c r="F355" s="234" t="s">
        <v>500</v>
      </c>
      <c r="G355" s="231"/>
      <c r="H355" s="233" t="s">
        <v>19</v>
      </c>
      <c r="I355" s="235"/>
      <c r="J355" s="231"/>
      <c r="K355" s="231"/>
      <c r="L355" s="236"/>
      <c r="M355" s="237"/>
      <c r="N355" s="238"/>
      <c r="O355" s="238"/>
      <c r="P355" s="238"/>
      <c r="Q355" s="238"/>
      <c r="R355" s="238"/>
      <c r="S355" s="238"/>
      <c r="T355" s="239"/>
      <c r="U355" s="13"/>
      <c r="V355" s="13"/>
      <c r="W355" s="13"/>
      <c r="X355" s="13"/>
      <c r="Y355" s="13"/>
      <c r="Z355" s="13"/>
      <c r="AA355" s="13"/>
      <c r="AB355" s="13"/>
      <c r="AC355" s="13"/>
      <c r="AD355" s="13"/>
      <c r="AE355" s="13"/>
      <c r="AT355" s="240" t="s">
        <v>149</v>
      </c>
      <c r="AU355" s="240" t="s">
        <v>86</v>
      </c>
      <c r="AV355" s="13" t="s">
        <v>84</v>
      </c>
      <c r="AW355" s="13" t="s">
        <v>37</v>
      </c>
      <c r="AX355" s="13" t="s">
        <v>76</v>
      </c>
      <c r="AY355" s="240" t="s">
        <v>138</v>
      </c>
    </row>
    <row r="356" s="14" customFormat="1">
      <c r="A356" s="14"/>
      <c r="B356" s="241"/>
      <c r="C356" s="242"/>
      <c r="D356" s="232" t="s">
        <v>149</v>
      </c>
      <c r="E356" s="243" t="s">
        <v>19</v>
      </c>
      <c r="F356" s="244" t="s">
        <v>84</v>
      </c>
      <c r="G356" s="242"/>
      <c r="H356" s="245">
        <v>1</v>
      </c>
      <c r="I356" s="246"/>
      <c r="J356" s="242"/>
      <c r="K356" s="242"/>
      <c r="L356" s="247"/>
      <c r="M356" s="248"/>
      <c r="N356" s="249"/>
      <c r="O356" s="249"/>
      <c r="P356" s="249"/>
      <c r="Q356" s="249"/>
      <c r="R356" s="249"/>
      <c r="S356" s="249"/>
      <c r="T356" s="250"/>
      <c r="U356" s="14"/>
      <c r="V356" s="14"/>
      <c r="W356" s="14"/>
      <c r="X356" s="14"/>
      <c r="Y356" s="14"/>
      <c r="Z356" s="14"/>
      <c r="AA356" s="14"/>
      <c r="AB356" s="14"/>
      <c r="AC356" s="14"/>
      <c r="AD356" s="14"/>
      <c r="AE356" s="14"/>
      <c r="AT356" s="251" t="s">
        <v>149</v>
      </c>
      <c r="AU356" s="251" t="s">
        <v>86</v>
      </c>
      <c r="AV356" s="14" t="s">
        <v>86</v>
      </c>
      <c r="AW356" s="14" t="s">
        <v>37</v>
      </c>
      <c r="AX356" s="14" t="s">
        <v>84</v>
      </c>
      <c r="AY356" s="251" t="s">
        <v>138</v>
      </c>
    </row>
    <row r="357" s="2" customFormat="1" ht="33" customHeight="1">
      <c r="A357" s="38"/>
      <c r="B357" s="39"/>
      <c r="C357" s="266" t="s">
        <v>729</v>
      </c>
      <c r="D357" s="266" t="s">
        <v>367</v>
      </c>
      <c r="E357" s="267" t="s">
        <v>730</v>
      </c>
      <c r="F357" s="268" t="s">
        <v>731</v>
      </c>
      <c r="G357" s="269" t="s">
        <v>201</v>
      </c>
      <c r="H357" s="270">
        <v>1</v>
      </c>
      <c r="I357" s="271"/>
      <c r="J357" s="272">
        <f>ROUND(I357*H357,2)</f>
        <v>0</v>
      </c>
      <c r="K357" s="268" t="s">
        <v>144</v>
      </c>
      <c r="L357" s="273"/>
      <c r="M357" s="274" t="s">
        <v>19</v>
      </c>
      <c r="N357" s="275" t="s">
        <v>47</v>
      </c>
      <c r="O357" s="84"/>
      <c r="P357" s="221">
        <f>O357*H357</f>
        <v>0</v>
      </c>
      <c r="Q357" s="221">
        <v>0.021600000000000001</v>
      </c>
      <c r="R357" s="221">
        <f>Q357*H357</f>
        <v>0.021600000000000001</v>
      </c>
      <c r="S357" s="221">
        <v>0</v>
      </c>
      <c r="T357" s="222">
        <f>S357*H357</f>
        <v>0</v>
      </c>
      <c r="U357" s="38"/>
      <c r="V357" s="38"/>
      <c r="W357" s="38"/>
      <c r="X357" s="38"/>
      <c r="Y357" s="38"/>
      <c r="Z357" s="38"/>
      <c r="AA357" s="38"/>
      <c r="AB357" s="38"/>
      <c r="AC357" s="38"/>
      <c r="AD357" s="38"/>
      <c r="AE357" s="38"/>
      <c r="AR357" s="223" t="s">
        <v>501</v>
      </c>
      <c r="AT357" s="223" t="s">
        <v>367</v>
      </c>
      <c r="AU357" s="223" t="s">
        <v>86</v>
      </c>
      <c r="AY357" s="17" t="s">
        <v>138</v>
      </c>
      <c r="BE357" s="224">
        <f>IF(N357="základní",J357,0)</f>
        <v>0</v>
      </c>
      <c r="BF357" s="224">
        <f>IF(N357="snížená",J357,0)</f>
        <v>0</v>
      </c>
      <c r="BG357" s="224">
        <f>IF(N357="zákl. přenesená",J357,0)</f>
        <v>0</v>
      </c>
      <c r="BH357" s="224">
        <f>IF(N357="sníž. přenesená",J357,0)</f>
        <v>0</v>
      </c>
      <c r="BI357" s="224">
        <f>IF(N357="nulová",J357,0)</f>
        <v>0</v>
      </c>
      <c r="BJ357" s="17" t="s">
        <v>84</v>
      </c>
      <c r="BK357" s="224">
        <f>ROUND(I357*H357,2)</f>
        <v>0</v>
      </c>
      <c r="BL357" s="17" t="s">
        <v>240</v>
      </c>
      <c r="BM357" s="223" t="s">
        <v>732</v>
      </c>
    </row>
    <row r="358" s="2" customFormat="1" ht="24.15" customHeight="1">
      <c r="A358" s="38"/>
      <c r="B358" s="39"/>
      <c r="C358" s="212" t="s">
        <v>733</v>
      </c>
      <c r="D358" s="212" t="s">
        <v>140</v>
      </c>
      <c r="E358" s="213" t="s">
        <v>734</v>
      </c>
      <c r="F358" s="214" t="s">
        <v>735</v>
      </c>
      <c r="G358" s="215" t="s">
        <v>201</v>
      </c>
      <c r="H358" s="216">
        <v>1</v>
      </c>
      <c r="I358" s="217"/>
      <c r="J358" s="218">
        <f>ROUND(I358*H358,2)</f>
        <v>0</v>
      </c>
      <c r="K358" s="214" t="s">
        <v>144</v>
      </c>
      <c r="L358" s="44"/>
      <c r="M358" s="219" t="s">
        <v>19</v>
      </c>
      <c r="N358" s="220" t="s">
        <v>47</v>
      </c>
      <c r="O358" s="84"/>
      <c r="P358" s="221">
        <f>O358*H358</f>
        <v>0</v>
      </c>
      <c r="Q358" s="221">
        <v>0</v>
      </c>
      <c r="R358" s="221">
        <f>Q358*H358</f>
        <v>0</v>
      </c>
      <c r="S358" s="221">
        <v>0</v>
      </c>
      <c r="T358" s="222">
        <f>S358*H358</f>
        <v>0</v>
      </c>
      <c r="U358" s="38"/>
      <c r="V358" s="38"/>
      <c r="W358" s="38"/>
      <c r="X358" s="38"/>
      <c r="Y358" s="38"/>
      <c r="Z358" s="38"/>
      <c r="AA358" s="38"/>
      <c r="AB358" s="38"/>
      <c r="AC358" s="38"/>
      <c r="AD358" s="38"/>
      <c r="AE358" s="38"/>
      <c r="AR358" s="223" t="s">
        <v>240</v>
      </c>
      <c r="AT358" s="223" t="s">
        <v>140</v>
      </c>
      <c r="AU358" s="223" t="s">
        <v>86</v>
      </c>
      <c r="AY358" s="17" t="s">
        <v>138</v>
      </c>
      <c r="BE358" s="224">
        <f>IF(N358="základní",J358,0)</f>
        <v>0</v>
      </c>
      <c r="BF358" s="224">
        <f>IF(N358="snížená",J358,0)</f>
        <v>0</v>
      </c>
      <c r="BG358" s="224">
        <f>IF(N358="zákl. přenesená",J358,0)</f>
        <v>0</v>
      </c>
      <c r="BH358" s="224">
        <f>IF(N358="sníž. přenesená",J358,0)</f>
        <v>0</v>
      </c>
      <c r="BI358" s="224">
        <f>IF(N358="nulová",J358,0)</f>
        <v>0</v>
      </c>
      <c r="BJ358" s="17" t="s">
        <v>84</v>
      </c>
      <c r="BK358" s="224">
        <f>ROUND(I358*H358,2)</f>
        <v>0</v>
      </c>
      <c r="BL358" s="17" t="s">
        <v>240</v>
      </c>
      <c r="BM358" s="223" t="s">
        <v>736</v>
      </c>
    </row>
    <row r="359" s="2" customFormat="1">
      <c r="A359" s="38"/>
      <c r="B359" s="39"/>
      <c r="C359" s="40"/>
      <c r="D359" s="225" t="s">
        <v>147</v>
      </c>
      <c r="E359" s="40"/>
      <c r="F359" s="226" t="s">
        <v>737</v>
      </c>
      <c r="G359" s="40"/>
      <c r="H359" s="40"/>
      <c r="I359" s="227"/>
      <c r="J359" s="40"/>
      <c r="K359" s="40"/>
      <c r="L359" s="44"/>
      <c r="M359" s="228"/>
      <c r="N359" s="229"/>
      <c r="O359" s="84"/>
      <c r="P359" s="84"/>
      <c r="Q359" s="84"/>
      <c r="R359" s="84"/>
      <c r="S359" s="84"/>
      <c r="T359" s="85"/>
      <c r="U359" s="38"/>
      <c r="V359" s="38"/>
      <c r="W359" s="38"/>
      <c r="X359" s="38"/>
      <c r="Y359" s="38"/>
      <c r="Z359" s="38"/>
      <c r="AA359" s="38"/>
      <c r="AB359" s="38"/>
      <c r="AC359" s="38"/>
      <c r="AD359" s="38"/>
      <c r="AE359" s="38"/>
      <c r="AT359" s="17" t="s">
        <v>147</v>
      </c>
      <c r="AU359" s="17" t="s">
        <v>86</v>
      </c>
    </row>
    <row r="360" s="13" customFormat="1">
      <c r="A360" s="13"/>
      <c r="B360" s="230"/>
      <c r="C360" s="231"/>
      <c r="D360" s="232" t="s">
        <v>149</v>
      </c>
      <c r="E360" s="233" t="s">
        <v>19</v>
      </c>
      <c r="F360" s="234" t="s">
        <v>500</v>
      </c>
      <c r="G360" s="231"/>
      <c r="H360" s="233" t="s">
        <v>19</v>
      </c>
      <c r="I360" s="235"/>
      <c r="J360" s="231"/>
      <c r="K360" s="231"/>
      <c r="L360" s="236"/>
      <c r="M360" s="237"/>
      <c r="N360" s="238"/>
      <c r="O360" s="238"/>
      <c r="P360" s="238"/>
      <c r="Q360" s="238"/>
      <c r="R360" s="238"/>
      <c r="S360" s="238"/>
      <c r="T360" s="239"/>
      <c r="U360" s="13"/>
      <c r="V360" s="13"/>
      <c r="W360" s="13"/>
      <c r="X360" s="13"/>
      <c r="Y360" s="13"/>
      <c r="Z360" s="13"/>
      <c r="AA360" s="13"/>
      <c r="AB360" s="13"/>
      <c r="AC360" s="13"/>
      <c r="AD360" s="13"/>
      <c r="AE360" s="13"/>
      <c r="AT360" s="240" t="s">
        <v>149</v>
      </c>
      <c r="AU360" s="240" t="s">
        <v>86</v>
      </c>
      <c r="AV360" s="13" t="s">
        <v>84</v>
      </c>
      <c r="AW360" s="13" t="s">
        <v>37</v>
      </c>
      <c r="AX360" s="13" t="s">
        <v>76</v>
      </c>
      <c r="AY360" s="240" t="s">
        <v>138</v>
      </c>
    </row>
    <row r="361" s="14" customFormat="1">
      <c r="A361" s="14"/>
      <c r="B361" s="241"/>
      <c r="C361" s="242"/>
      <c r="D361" s="232" t="s">
        <v>149</v>
      </c>
      <c r="E361" s="243" t="s">
        <v>19</v>
      </c>
      <c r="F361" s="244" t="s">
        <v>84</v>
      </c>
      <c r="G361" s="242"/>
      <c r="H361" s="245">
        <v>1</v>
      </c>
      <c r="I361" s="246"/>
      <c r="J361" s="242"/>
      <c r="K361" s="242"/>
      <c r="L361" s="247"/>
      <c r="M361" s="248"/>
      <c r="N361" s="249"/>
      <c r="O361" s="249"/>
      <c r="P361" s="249"/>
      <c r="Q361" s="249"/>
      <c r="R361" s="249"/>
      <c r="S361" s="249"/>
      <c r="T361" s="250"/>
      <c r="U361" s="14"/>
      <c r="V361" s="14"/>
      <c r="W361" s="14"/>
      <c r="X361" s="14"/>
      <c r="Y361" s="14"/>
      <c r="Z361" s="14"/>
      <c r="AA361" s="14"/>
      <c r="AB361" s="14"/>
      <c r="AC361" s="14"/>
      <c r="AD361" s="14"/>
      <c r="AE361" s="14"/>
      <c r="AT361" s="251" t="s">
        <v>149</v>
      </c>
      <c r="AU361" s="251" t="s">
        <v>86</v>
      </c>
      <c r="AV361" s="14" t="s">
        <v>86</v>
      </c>
      <c r="AW361" s="14" t="s">
        <v>37</v>
      </c>
      <c r="AX361" s="14" t="s">
        <v>84</v>
      </c>
      <c r="AY361" s="251" t="s">
        <v>138</v>
      </c>
    </row>
    <row r="362" s="2" customFormat="1" ht="16.5" customHeight="1">
      <c r="A362" s="38"/>
      <c r="B362" s="39"/>
      <c r="C362" s="266" t="s">
        <v>738</v>
      </c>
      <c r="D362" s="266" t="s">
        <v>367</v>
      </c>
      <c r="E362" s="267" t="s">
        <v>739</v>
      </c>
      <c r="F362" s="268" t="s">
        <v>740</v>
      </c>
      <c r="G362" s="269" t="s">
        <v>201</v>
      </c>
      <c r="H362" s="270">
        <v>1</v>
      </c>
      <c r="I362" s="271"/>
      <c r="J362" s="272">
        <f>ROUND(I362*H362,2)</f>
        <v>0</v>
      </c>
      <c r="K362" s="268" t="s">
        <v>144</v>
      </c>
      <c r="L362" s="273"/>
      <c r="M362" s="274" t="s">
        <v>19</v>
      </c>
      <c r="N362" s="275" t="s">
        <v>47</v>
      </c>
      <c r="O362" s="84"/>
      <c r="P362" s="221">
        <f>O362*H362</f>
        <v>0</v>
      </c>
      <c r="Q362" s="221">
        <v>0.0023999999999999998</v>
      </c>
      <c r="R362" s="221">
        <f>Q362*H362</f>
        <v>0.0023999999999999998</v>
      </c>
      <c r="S362" s="221">
        <v>0</v>
      </c>
      <c r="T362" s="222">
        <f>S362*H362</f>
        <v>0</v>
      </c>
      <c r="U362" s="38"/>
      <c r="V362" s="38"/>
      <c r="W362" s="38"/>
      <c r="X362" s="38"/>
      <c r="Y362" s="38"/>
      <c r="Z362" s="38"/>
      <c r="AA362" s="38"/>
      <c r="AB362" s="38"/>
      <c r="AC362" s="38"/>
      <c r="AD362" s="38"/>
      <c r="AE362" s="38"/>
      <c r="AR362" s="223" t="s">
        <v>501</v>
      </c>
      <c r="AT362" s="223" t="s">
        <v>367</v>
      </c>
      <c r="AU362" s="223" t="s">
        <v>86</v>
      </c>
      <c r="AY362" s="17" t="s">
        <v>138</v>
      </c>
      <c r="BE362" s="224">
        <f>IF(N362="základní",J362,0)</f>
        <v>0</v>
      </c>
      <c r="BF362" s="224">
        <f>IF(N362="snížená",J362,0)</f>
        <v>0</v>
      </c>
      <c r="BG362" s="224">
        <f>IF(N362="zákl. přenesená",J362,0)</f>
        <v>0</v>
      </c>
      <c r="BH362" s="224">
        <f>IF(N362="sníž. přenesená",J362,0)</f>
        <v>0</v>
      </c>
      <c r="BI362" s="224">
        <f>IF(N362="nulová",J362,0)</f>
        <v>0</v>
      </c>
      <c r="BJ362" s="17" t="s">
        <v>84</v>
      </c>
      <c r="BK362" s="224">
        <f>ROUND(I362*H362,2)</f>
        <v>0</v>
      </c>
      <c r="BL362" s="17" t="s">
        <v>240</v>
      </c>
      <c r="BM362" s="223" t="s">
        <v>741</v>
      </c>
    </row>
    <row r="363" s="2" customFormat="1" ht="24.15" customHeight="1">
      <c r="A363" s="38"/>
      <c r="B363" s="39"/>
      <c r="C363" s="212" t="s">
        <v>742</v>
      </c>
      <c r="D363" s="212" t="s">
        <v>140</v>
      </c>
      <c r="E363" s="213" t="s">
        <v>743</v>
      </c>
      <c r="F363" s="214" t="s">
        <v>744</v>
      </c>
      <c r="G363" s="215" t="s">
        <v>201</v>
      </c>
      <c r="H363" s="216">
        <v>12</v>
      </c>
      <c r="I363" s="217"/>
      <c r="J363" s="218">
        <f>ROUND(I363*H363,2)</f>
        <v>0</v>
      </c>
      <c r="K363" s="214" t="s">
        <v>144</v>
      </c>
      <c r="L363" s="44"/>
      <c r="M363" s="219" t="s">
        <v>19</v>
      </c>
      <c r="N363" s="220" t="s">
        <v>47</v>
      </c>
      <c r="O363" s="84"/>
      <c r="P363" s="221">
        <f>O363*H363</f>
        <v>0</v>
      </c>
      <c r="Q363" s="221">
        <v>0</v>
      </c>
      <c r="R363" s="221">
        <f>Q363*H363</f>
        <v>0</v>
      </c>
      <c r="S363" s="221">
        <v>0</v>
      </c>
      <c r="T363" s="222">
        <f>S363*H363</f>
        <v>0</v>
      </c>
      <c r="U363" s="38"/>
      <c r="V363" s="38"/>
      <c r="W363" s="38"/>
      <c r="X363" s="38"/>
      <c r="Y363" s="38"/>
      <c r="Z363" s="38"/>
      <c r="AA363" s="38"/>
      <c r="AB363" s="38"/>
      <c r="AC363" s="38"/>
      <c r="AD363" s="38"/>
      <c r="AE363" s="38"/>
      <c r="AR363" s="223" t="s">
        <v>240</v>
      </c>
      <c r="AT363" s="223" t="s">
        <v>140</v>
      </c>
      <c r="AU363" s="223" t="s">
        <v>86</v>
      </c>
      <c r="AY363" s="17" t="s">
        <v>138</v>
      </c>
      <c r="BE363" s="224">
        <f>IF(N363="základní",J363,0)</f>
        <v>0</v>
      </c>
      <c r="BF363" s="224">
        <f>IF(N363="snížená",J363,0)</f>
        <v>0</v>
      </c>
      <c r="BG363" s="224">
        <f>IF(N363="zákl. přenesená",J363,0)</f>
        <v>0</v>
      </c>
      <c r="BH363" s="224">
        <f>IF(N363="sníž. přenesená",J363,0)</f>
        <v>0</v>
      </c>
      <c r="BI363" s="224">
        <f>IF(N363="nulová",J363,0)</f>
        <v>0</v>
      </c>
      <c r="BJ363" s="17" t="s">
        <v>84</v>
      </c>
      <c r="BK363" s="224">
        <f>ROUND(I363*H363,2)</f>
        <v>0</v>
      </c>
      <c r="BL363" s="17" t="s">
        <v>240</v>
      </c>
      <c r="BM363" s="223" t="s">
        <v>745</v>
      </c>
    </row>
    <row r="364" s="2" customFormat="1">
      <c r="A364" s="38"/>
      <c r="B364" s="39"/>
      <c r="C364" s="40"/>
      <c r="D364" s="225" t="s">
        <v>147</v>
      </c>
      <c r="E364" s="40"/>
      <c r="F364" s="226" t="s">
        <v>746</v>
      </c>
      <c r="G364" s="40"/>
      <c r="H364" s="40"/>
      <c r="I364" s="227"/>
      <c r="J364" s="40"/>
      <c r="K364" s="40"/>
      <c r="L364" s="44"/>
      <c r="M364" s="228"/>
      <c r="N364" s="229"/>
      <c r="O364" s="84"/>
      <c r="P364" s="84"/>
      <c r="Q364" s="84"/>
      <c r="R364" s="84"/>
      <c r="S364" s="84"/>
      <c r="T364" s="85"/>
      <c r="U364" s="38"/>
      <c r="V364" s="38"/>
      <c r="W364" s="38"/>
      <c r="X364" s="38"/>
      <c r="Y364" s="38"/>
      <c r="Z364" s="38"/>
      <c r="AA364" s="38"/>
      <c r="AB364" s="38"/>
      <c r="AC364" s="38"/>
      <c r="AD364" s="38"/>
      <c r="AE364" s="38"/>
      <c r="AT364" s="17" t="s">
        <v>147</v>
      </c>
      <c r="AU364" s="17" t="s">
        <v>86</v>
      </c>
    </row>
    <row r="365" s="2" customFormat="1" ht="16.5" customHeight="1">
      <c r="A365" s="38"/>
      <c r="B365" s="39"/>
      <c r="C365" s="266" t="s">
        <v>747</v>
      </c>
      <c r="D365" s="266" t="s">
        <v>367</v>
      </c>
      <c r="E365" s="267" t="s">
        <v>748</v>
      </c>
      <c r="F365" s="268" t="s">
        <v>749</v>
      </c>
      <c r="G365" s="269" t="s">
        <v>201</v>
      </c>
      <c r="H365" s="270">
        <v>12</v>
      </c>
      <c r="I365" s="271"/>
      <c r="J365" s="272">
        <f>ROUND(I365*H365,2)</f>
        <v>0</v>
      </c>
      <c r="K365" s="268" t="s">
        <v>144</v>
      </c>
      <c r="L365" s="273"/>
      <c r="M365" s="274" t="s">
        <v>19</v>
      </c>
      <c r="N365" s="275" t="s">
        <v>47</v>
      </c>
      <c r="O365" s="84"/>
      <c r="P365" s="221">
        <f>O365*H365</f>
        <v>0</v>
      </c>
      <c r="Q365" s="221">
        <v>0.0022000000000000001</v>
      </c>
      <c r="R365" s="221">
        <f>Q365*H365</f>
        <v>0.0264</v>
      </c>
      <c r="S365" s="221">
        <v>0</v>
      </c>
      <c r="T365" s="222">
        <f>S365*H365</f>
        <v>0</v>
      </c>
      <c r="U365" s="38"/>
      <c r="V365" s="38"/>
      <c r="W365" s="38"/>
      <c r="X365" s="38"/>
      <c r="Y365" s="38"/>
      <c r="Z365" s="38"/>
      <c r="AA365" s="38"/>
      <c r="AB365" s="38"/>
      <c r="AC365" s="38"/>
      <c r="AD365" s="38"/>
      <c r="AE365" s="38"/>
      <c r="AR365" s="223" t="s">
        <v>501</v>
      </c>
      <c r="AT365" s="223" t="s">
        <v>367</v>
      </c>
      <c r="AU365" s="223" t="s">
        <v>86</v>
      </c>
      <c r="AY365" s="17" t="s">
        <v>138</v>
      </c>
      <c r="BE365" s="224">
        <f>IF(N365="základní",J365,0)</f>
        <v>0</v>
      </c>
      <c r="BF365" s="224">
        <f>IF(N365="snížená",J365,0)</f>
        <v>0</v>
      </c>
      <c r="BG365" s="224">
        <f>IF(N365="zákl. přenesená",J365,0)</f>
        <v>0</v>
      </c>
      <c r="BH365" s="224">
        <f>IF(N365="sníž. přenesená",J365,0)</f>
        <v>0</v>
      </c>
      <c r="BI365" s="224">
        <f>IF(N365="nulová",J365,0)</f>
        <v>0</v>
      </c>
      <c r="BJ365" s="17" t="s">
        <v>84</v>
      </c>
      <c r="BK365" s="224">
        <f>ROUND(I365*H365,2)</f>
        <v>0</v>
      </c>
      <c r="BL365" s="17" t="s">
        <v>240</v>
      </c>
      <c r="BM365" s="223" t="s">
        <v>750</v>
      </c>
    </row>
    <row r="366" s="2" customFormat="1" ht="49.05" customHeight="1">
      <c r="A366" s="38"/>
      <c r="B366" s="39"/>
      <c r="C366" s="212" t="s">
        <v>751</v>
      </c>
      <c r="D366" s="212" t="s">
        <v>140</v>
      </c>
      <c r="E366" s="213" t="s">
        <v>752</v>
      </c>
      <c r="F366" s="214" t="s">
        <v>753</v>
      </c>
      <c r="G366" s="215" t="s">
        <v>209</v>
      </c>
      <c r="H366" s="216">
        <v>0.26400000000000001</v>
      </c>
      <c r="I366" s="217"/>
      <c r="J366" s="218">
        <f>ROUND(I366*H366,2)</f>
        <v>0</v>
      </c>
      <c r="K366" s="214" t="s">
        <v>144</v>
      </c>
      <c r="L366" s="44"/>
      <c r="M366" s="219" t="s">
        <v>19</v>
      </c>
      <c r="N366" s="220" t="s">
        <v>47</v>
      </c>
      <c r="O366" s="84"/>
      <c r="P366" s="221">
        <f>O366*H366</f>
        <v>0</v>
      </c>
      <c r="Q366" s="221">
        <v>0</v>
      </c>
      <c r="R366" s="221">
        <f>Q366*H366</f>
        <v>0</v>
      </c>
      <c r="S366" s="221">
        <v>0</v>
      </c>
      <c r="T366" s="222">
        <f>S366*H366</f>
        <v>0</v>
      </c>
      <c r="U366" s="38"/>
      <c r="V366" s="38"/>
      <c r="W366" s="38"/>
      <c r="X366" s="38"/>
      <c r="Y366" s="38"/>
      <c r="Z366" s="38"/>
      <c r="AA366" s="38"/>
      <c r="AB366" s="38"/>
      <c r="AC366" s="38"/>
      <c r="AD366" s="38"/>
      <c r="AE366" s="38"/>
      <c r="AR366" s="223" t="s">
        <v>240</v>
      </c>
      <c r="AT366" s="223" t="s">
        <v>140</v>
      </c>
      <c r="AU366" s="223" t="s">
        <v>86</v>
      </c>
      <c r="AY366" s="17" t="s">
        <v>138</v>
      </c>
      <c r="BE366" s="224">
        <f>IF(N366="základní",J366,0)</f>
        <v>0</v>
      </c>
      <c r="BF366" s="224">
        <f>IF(N366="snížená",J366,0)</f>
        <v>0</v>
      </c>
      <c r="BG366" s="224">
        <f>IF(N366="zákl. přenesená",J366,0)</f>
        <v>0</v>
      </c>
      <c r="BH366" s="224">
        <f>IF(N366="sníž. přenesená",J366,0)</f>
        <v>0</v>
      </c>
      <c r="BI366" s="224">
        <f>IF(N366="nulová",J366,0)</f>
        <v>0</v>
      </c>
      <c r="BJ366" s="17" t="s">
        <v>84</v>
      </c>
      <c r="BK366" s="224">
        <f>ROUND(I366*H366,2)</f>
        <v>0</v>
      </c>
      <c r="BL366" s="17" t="s">
        <v>240</v>
      </c>
      <c r="BM366" s="223" t="s">
        <v>754</v>
      </c>
    </row>
    <row r="367" s="2" customFormat="1">
      <c r="A367" s="38"/>
      <c r="B367" s="39"/>
      <c r="C367" s="40"/>
      <c r="D367" s="225" t="s">
        <v>147</v>
      </c>
      <c r="E367" s="40"/>
      <c r="F367" s="226" t="s">
        <v>755</v>
      </c>
      <c r="G367" s="40"/>
      <c r="H367" s="40"/>
      <c r="I367" s="227"/>
      <c r="J367" s="40"/>
      <c r="K367" s="40"/>
      <c r="L367" s="44"/>
      <c r="M367" s="228"/>
      <c r="N367" s="229"/>
      <c r="O367" s="84"/>
      <c r="P367" s="84"/>
      <c r="Q367" s="84"/>
      <c r="R367" s="84"/>
      <c r="S367" s="84"/>
      <c r="T367" s="85"/>
      <c r="U367" s="38"/>
      <c r="V367" s="38"/>
      <c r="W367" s="38"/>
      <c r="X367" s="38"/>
      <c r="Y367" s="38"/>
      <c r="Z367" s="38"/>
      <c r="AA367" s="38"/>
      <c r="AB367" s="38"/>
      <c r="AC367" s="38"/>
      <c r="AD367" s="38"/>
      <c r="AE367" s="38"/>
      <c r="AT367" s="17" t="s">
        <v>147</v>
      </c>
      <c r="AU367" s="17" t="s">
        <v>86</v>
      </c>
    </row>
    <row r="368" s="12" customFormat="1" ht="22.8" customHeight="1">
      <c r="A368" s="12"/>
      <c r="B368" s="196"/>
      <c r="C368" s="197"/>
      <c r="D368" s="198" t="s">
        <v>75</v>
      </c>
      <c r="E368" s="210" t="s">
        <v>253</v>
      </c>
      <c r="F368" s="210" t="s">
        <v>254</v>
      </c>
      <c r="G368" s="197"/>
      <c r="H368" s="197"/>
      <c r="I368" s="200"/>
      <c r="J368" s="211">
        <f>BK368</f>
        <v>0</v>
      </c>
      <c r="K368" s="197"/>
      <c r="L368" s="202"/>
      <c r="M368" s="203"/>
      <c r="N368" s="204"/>
      <c r="O368" s="204"/>
      <c r="P368" s="205">
        <f>SUM(P369:P403)</f>
        <v>0</v>
      </c>
      <c r="Q368" s="204"/>
      <c r="R368" s="205">
        <f>SUM(R369:R403)</f>
        <v>0.33354299999999998</v>
      </c>
      <c r="S368" s="204"/>
      <c r="T368" s="206">
        <f>SUM(T369:T403)</f>
        <v>0</v>
      </c>
      <c r="U368" s="12"/>
      <c r="V368" s="12"/>
      <c r="W368" s="12"/>
      <c r="X368" s="12"/>
      <c r="Y368" s="12"/>
      <c r="Z368" s="12"/>
      <c r="AA368" s="12"/>
      <c r="AB368" s="12"/>
      <c r="AC368" s="12"/>
      <c r="AD368" s="12"/>
      <c r="AE368" s="12"/>
      <c r="AR368" s="207" t="s">
        <v>86</v>
      </c>
      <c r="AT368" s="208" t="s">
        <v>75</v>
      </c>
      <c r="AU368" s="208" t="s">
        <v>84</v>
      </c>
      <c r="AY368" s="207" t="s">
        <v>138</v>
      </c>
      <c r="BK368" s="209">
        <f>SUM(BK369:BK403)</f>
        <v>0</v>
      </c>
    </row>
    <row r="369" s="2" customFormat="1" ht="24.15" customHeight="1">
      <c r="A369" s="38"/>
      <c r="B369" s="39"/>
      <c r="C369" s="212" t="s">
        <v>756</v>
      </c>
      <c r="D369" s="212" t="s">
        <v>140</v>
      </c>
      <c r="E369" s="213" t="s">
        <v>757</v>
      </c>
      <c r="F369" s="214" t="s">
        <v>758</v>
      </c>
      <c r="G369" s="215" t="s">
        <v>258</v>
      </c>
      <c r="H369" s="216">
        <v>15.5</v>
      </c>
      <c r="I369" s="217"/>
      <c r="J369" s="218">
        <f>ROUND(I369*H369,2)</f>
        <v>0</v>
      </c>
      <c r="K369" s="214" t="s">
        <v>144</v>
      </c>
      <c r="L369" s="44"/>
      <c r="M369" s="219" t="s">
        <v>19</v>
      </c>
      <c r="N369" s="220" t="s">
        <v>47</v>
      </c>
      <c r="O369" s="84"/>
      <c r="P369" s="221">
        <f>O369*H369</f>
        <v>0</v>
      </c>
      <c r="Q369" s="221">
        <v>0.00072000000000000005</v>
      </c>
      <c r="R369" s="221">
        <f>Q369*H369</f>
        <v>0.011160000000000002</v>
      </c>
      <c r="S369" s="221">
        <v>0</v>
      </c>
      <c r="T369" s="222">
        <f>S369*H369</f>
        <v>0</v>
      </c>
      <c r="U369" s="38"/>
      <c r="V369" s="38"/>
      <c r="W369" s="38"/>
      <c r="X369" s="38"/>
      <c r="Y369" s="38"/>
      <c r="Z369" s="38"/>
      <c r="AA369" s="38"/>
      <c r="AB369" s="38"/>
      <c r="AC369" s="38"/>
      <c r="AD369" s="38"/>
      <c r="AE369" s="38"/>
      <c r="AR369" s="223" t="s">
        <v>240</v>
      </c>
      <c r="AT369" s="223" t="s">
        <v>140</v>
      </c>
      <c r="AU369" s="223" t="s">
        <v>86</v>
      </c>
      <c r="AY369" s="17" t="s">
        <v>138</v>
      </c>
      <c r="BE369" s="224">
        <f>IF(N369="základní",J369,0)</f>
        <v>0</v>
      </c>
      <c r="BF369" s="224">
        <f>IF(N369="snížená",J369,0)</f>
        <v>0</v>
      </c>
      <c r="BG369" s="224">
        <f>IF(N369="zákl. přenesená",J369,0)</f>
        <v>0</v>
      </c>
      <c r="BH369" s="224">
        <f>IF(N369="sníž. přenesená",J369,0)</f>
        <v>0</v>
      </c>
      <c r="BI369" s="224">
        <f>IF(N369="nulová",J369,0)</f>
        <v>0</v>
      </c>
      <c r="BJ369" s="17" t="s">
        <v>84</v>
      </c>
      <c r="BK369" s="224">
        <f>ROUND(I369*H369,2)</f>
        <v>0</v>
      </c>
      <c r="BL369" s="17" t="s">
        <v>240</v>
      </c>
      <c r="BM369" s="223" t="s">
        <v>759</v>
      </c>
    </row>
    <row r="370" s="2" customFormat="1">
      <c r="A370" s="38"/>
      <c r="B370" s="39"/>
      <c r="C370" s="40"/>
      <c r="D370" s="225" t="s">
        <v>147</v>
      </c>
      <c r="E370" s="40"/>
      <c r="F370" s="226" t="s">
        <v>760</v>
      </c>
      <c r="G370" s="40"/>
      <c r="H370" s="40"/>
      <c r="I370" s="227"/>
      <c r="J370" s="40"/>
      <c r="K370" s="40"/>
      <c r="L370" s="44"/>
      <c r="M370" s="228"/>
      <c r="N370" s="229"/>
      <c r="O370" s="84"/>
      <c r="P370" s="84"/>
      <c r="Q370" s="84"/>
      <c r="R370" s="84"/>
      <c r="S370" s="84"/>
      <c r="T370" s="85"/>
      <c r="U370" s="38"/>
      <c r="V370" s="38"/>
      <c r="W370" s="38"/>
      <c r="X370" s="38"/>
      <c r="Y370" s="38"/>
      <c r="Z370" s="38"/>
      <c r="AA370" s="38"/>
      <c r="AB370" s="38"/>
      <c r="AC370" s="38"/>
      <c r="AD370" s="38"/>
      <c r="AE370" s="38"/>
      <c r="AT370" s="17" t="s">
        <v>147</v>
      </c>
      <c r="AU370" s="17" t="s">
        <v>86</v>
      </c>
    </row>
    <row r="371" s="13" customFormat="1">
      <c r="A371" s="13"/>
      <c r="B371" s="230"/>
      <c r="C371" s="231"/>
      <c r="D371" s="232" t="s">
        <v>149</v>
      </c>
      <c r="E371" s="233" t="s">
        <v>19</v>
      </c>
      <c r="F371" s="234" t="s">
        <v>761</v>
      </c>
      <c r="G371" s="231"/>
      <c r="H371" s="233" t="s">
        <v>19</v>
      </c>
      <c r="I371" s="235"/>
      <c r="J371" s="231"/>
      <c r="K371" s="231"/>
      <c r="L371" s="236"/>
      <c r="M371" s="237"/>
      <c r="N371" s="238"/>
      <c r="O371" s="238"/>
      <c r="P371" s="238"/>
      <c r="Q371" s="238"/>
      <c r="R371" s="238"/>
      <c r="S371" s="238"/>
      <c r="T371" s="239"/>
      <c r="U371" s="13"/>
      <c r="V371" s="13"/>
      <c r="W371" s="13"/>
      <c r="X371" s="13"/>
      <c r="Y371" s="13"/>
      <c r="Z371" s="13"/>
      <c r="AA371" s="13"/>
      <c r="AB371" s="13"/>
      <c r="AC371" s="13"/>
      <c r="AD371" s="13"/>
      <c r="AE371" s="13"/>
      <c r="AT371" s="240" t="s">
        <v>149</v>
      </c>
      <c r="AU371" s="240" t="s">
        <v>86</v>
      </c>
      <c r="AV371" s="13" t="s">
        <v>84</v>
      </c>
      <c r="AW371" s="13" t="s">
        <v>37</v>
      </c>
      <c r="AX371" s="13" t="s">
        <v>76</v>
      </c>
      <c r="AY371" s="240" t="s">
        <v>138</v>
      </c>
    </row>
    <row r="372" s="14" customFormat="1">
      <c r="A372" s="14"/>
      <c r="B372" s="241"/>
      <c r="C372" s="242"/>
      <c r="D372" s="232" t="s">
        <v>149</v>
      </c>
      <c r="E372" s="243" t="s">
        <v>19</v>
      </c>
      <c r="F372" s="244" t="s">
        <v>762</v>
      </c>
      <c r="G372" s="242"/>
      <c r="H372" s="245">
        <v>15.5</v>
      </c>
      <c r="I372" s="246"/>
      <c r="J372" s="242"/>
      <c r="K372" s="242"/>
      <c r="L372" s="247"/>
      <c r="M372" s="248"/>
      <c r="N372" s="249"/>
      <c r="O372" s="249"/>
      <c r="P372" s="249"/>
      <c r="Q372" s="249"/>
      <c r="R372" s="249"/>
      <c r="S372" s="249"/>
      <c r="T372" s="250"/>
      <c r="U372" s="14"/>
      <c r="V372" s="14"/>
      <c r="W372" s="14"/>
      <c r="X372" s="14"/>
      <c r="Y372" s="14"/>
      <c r="Z372" s="14"/>
      <c r="AA372" s="14"/>
      <c r="AB372" s="14"/>
      <c r="AC372" s="14"/>
      <c r="AD372" s="14"/>
      <c r="AE372" s="14"/>
      <c r="AT372" s="251" t="s">
        <v>149</v>
      </c>
      <c r="AU372" s="251" t="s">
        <v>86</v>
      </c>
      <c r="AV372" s="14" t="s">
        <v>86</v>
      </c>
      <c r="AW372" s="14" t="s">
        <v>37</v>
      </c>
      <c r="AX372" s="14" t="s">
        <v>84</v>
      </c>
      <c r="AY372" s="251" t="s">
        <v>138</v>
      </c>
    </row>
    <row r="373" s="2" customFormat="1" ht="24.15" customHeight="1">
      <c r="A373" s="38"/>
      <c r="B373" s="39"/>
      <c r="C373" s="266" t="s">
        <v>763</v>
      </c>
      <c r="D373" s="266" t="s">
        <v>367</v>
      </c>
      <c r="E373" s="267" t="s">
        <v>764</v>
      </c>
      <c r="F373" s="268" t="s">
        <v>765</v>
      </c>
      <c r="G373" s="269" t="s">
        <v>258</v>
      </c>
      <c r="H373" s="270">
        <v>15.5</v>
      </c>
      <c r="I373" s="271"/>
      <c r="J373" s="272">
        <f>ROUND(I373*H373,2)</f>
        <v>0</v>
      </c>
      <c r="K373" s="268" t="s">
        <v>144</v>
      </c>
      <c r="L373" s="273"/>
      <c r="M373" s="274" t="s">
        <v>19</v>
      </c>
      <c r="N373" s="275" t="s">
        <v>47</v>
      </c>
      <c r="O373" s="84"/>
      <c r="P373" s="221">
        <f>O373*H373</f>
        <v>0</v>
      </c>
      <c r="Q373" s="221">
        <v>0.013860000000000001</v>
      </c>
      <c r="R373" s="221">
        <f>Q373*H373</f>
        <v>0.21483000000000002</v>
      </c>
      <c r="S373" s="221">
        <v>0</v>
      </c>
      <c r="T373" s="222">
        <f>S373*H373</f>
        <v>0</v>
      </c>
      <c r="U373" s="38"/>
      <c r="V373" s="38"/>
      <c r="W373" s="38"/>
      <c r="X373" s="38"/>
      <c r="Y373" s="38"/>
      <c r="Z373" s="38"/>
      <c r="AA373" s="38"/>
      <c r="AB373" s="38"/>
      <c r="AC373" s="38"/>
      <c r="AD373" s="38"/>
      <c r="AE373" s="38"/>
      <c r="AR373" s="223" t="s">
        <v>501</v>
      </c>
      <c r="AT373" s="223" t="s">
        <v>367</v>
      </c>
      <c r="AU373" s="223" t="s">
        <v>86</v>
      </c>
      <c r="AY373" s="17" t="s">
        <v>138</v>
      </c>
      <c r="BE373" s="224">
        <f>IF(N373="základní",J373,0)</f>
        <v>0</v>
      </c>
      <c r="BF373" s="224">
        <f>IF(N373="snížená",J373,0)</f>
        <v>0</v>
      </c>
      <c r="BG373" s="224">
        <f>IF(N373="zákl. přenesená",J373,0)</f>
        <v>0</v>
      </c>
      <c r="BH373" s="224">
        <f>IF(N373="sníž. přenesená",J373,0)</f>
        <v>0</v>
      </c>
      <c r="BI373" s="224">
        <f>IF(N373="nulová",J373,0)</f>
        <v>0</v>
      </c>
      <c r="BJ373" s="17" t="s">
        <v>84</v>
      </c>
      <c r="BK373" s="224">
        <f>ROUND(I373*H373,2)</f>
        <v>0</v>
      </c>
      <c r="BL373" s="17" t="s">
        <v>240</v>
      </c>
      <c r="BM373" s="223" t="s">
        <v>766</v>
      </c>
    </row>
    <row r="374" s="2" customFormat="1" ht="33" customHeight="1">
      <c r="A374" s="38"/>
      <c r="B374" s="39"/>
      <c r="C374" s="212" t="s">
        <v>767</v>
      </c>
      <c r="D374" s="212" t="s">
        <v>140</v>
      </c>
      <c r="E374" s="213" t="s">
        <v>768</v>
      </c>
      <c r="F374" s="214" t="s">
        <v>769</v>
      </c>
      <c r="G374" s="215" t="s">
        <v>258</v>
      </c>
      <c r="H374" s="216">
        <v>3.2000000000000002</v>
      </c>
      <c r="I374" s="217"/>
      <c r="J374" s="218">
        <f>ROUND(I374*H374,2)</f>
        <v>0</v>
      </c>
      <c r="K374" s="214" t="s">
        <v>144</v>
      </c>
      <c r="L374" s="44"/>
      <c r="M374" s="219" t="s">
        <v>19</v>
      </c>
      <c r="N374" s="220" t="s">
        <v>47</v>
      </c>
      <c r="O374" s="84"/>
      <c r="P374" s="221">
        <f>O374*H374</f>
        <v>0</v>
      </c>
      <c r="Q374" s="221">
        <v>0</v>
      </c>
      <c r="R374" s="221">
        <f>Q374*H374</f>
        <v>0</v>
      </c>
      <c r="S374" s="221">
        <v>0</v>
      </c>
      <c r="T374" s="222">
        <f>S374*H374</f>
        <v>0</v>
      </c>
      <c r="U374" s="38"/>
      <c r="V374" s="38"/>
      <c r="W374" s="38"/>
      <c r="X374" s="38"/>
      <c r="Y374" s="38"/>
      <c r="Z374" s="38"/>
      <c r="AA374" s="38"/>
      <c r="AB374" s="38"/>
      <c r="AC374" s="38"/>
      <c r="AD374" s="38"/>
      <c r="AE374" s="38"/>
      <c r="AR374" s="223" t="s">
        <v>240</v>
      </c>
      <c r="AT374" s="223" t="s">
        <v>140</v>
      </c>
      <c r="AU374" s="223" t="s">
        <v>86</v>
      </c>
      <c r="AY374" s="17" t="s">
        <v>138</v>
      </c>
      <c r="BE374" s="224">
        <f>IF(N374="základní",J374,0)</f>
        <v>0</v>
      </c>
      <c r="BF374" s="224">
        <f>IF(N374="snížená",J374,0)</f>
        <v>0</v>
      </c>
      <c r="BG374" s="224">
        <f>IF(N374="zákl. přenesená",J374,0)</f>
        <v>0</v>
      </c>
      <c r="BH374" s="224">
        <f>IF(N374="sníž. přenesená",J374,0)</f>
        <v>0</v>
      </c>
      <c r="BI374" s="224">
        <f>IF(N374="nulová",J374,0)</f>
        <v>0</v>
      </c>
      <c r="BJ374" s="17" t="s">
        <v>84</v>
      </c>
      <c r="BK374" s="224">
        <f>ROUND(I374*H374,2)</f>
        <v>0</v>
      </c>
      <c r="BL374" s="17" t="s">
        <v>240</v>
      </c>
      <c r="BM374" s="223" t="s">
        <v>770</v>
      </c>
    </row>
    <row r="375" s="2" customFormat="1">
      <c r="A375" s="38"/>
      <c r="B375" s="39"/>
      <c r="C375" s="40"/>
      <c r="D375" s="225" t="s">
        <v>147</v>
      </c>
      <c r="E375" s="40"/>
      <c r="F375" s="226" t="s">
        <v>771</v>
      </c>
      <c r="G375" s="40"/>
      <c r="H375" s="40"/>
      <c r="I375" s="227"/>
      <c r="J375" s="40"/>
      <c r="K375" s="40"/>
      <c r="L375" s="44"/>
      <c r="M375" s="228"/>
      <c r="N375" s="229"/>
      <c r="O375" s="84"/>
      <c r="P375" s="84"/>
      <c r="Q375" s="84"/>
      <c r="R375" s="84"/>
      <c r="S375" s="84"/>
      <c r="T375" s="85"/>
      <c r="U375" s="38"/>
      <c r="V375" s="38"/>
      <c r="W375" s="38"/>
      <c r="X375" s="38"/>
      <c r="Y375" s="38"/>
      <c r="Z375" s="38"/>
      <c r="AA375" s="38"/>
      <c r="AB375" s="38"/>
      <c r="AC375" s="38"/>
      <c r="AD375" s="38"/>
      <c r="AE375" s="38"/>
      <c r="AT375" s="17" t="s">
        <v>147</v>
      </c>
      <c r="AU375" s="17" t="s">
        <v>86</v>
      </c>
    </row>
    <row r="376" s="14" customFormat="1">
      <c r="A376" s="14"/>
      <c r="B376" s="241"/>
      <c r="C376" s="242"/>
      <c r="D376" s="232" t="s">
        <v>149</v>
      </c>
      <c r="E376" s="243" t="s">
        <v>19</v>
      </c>
      <c r="F376" s="244" t="s">
        <v>772</v>
      </c>
      <c r="G376" s="242"/>
      <c r="H376" s="245">
        <v>3.2000000000000002</v>
      </c>
      <c r="I376" s="246"/>
      <c r="J376" s="242"/>
      <c r="K376" s="242"/>
      <c r="L376" s="247"/>
      <c r="M376" s="248"/>
      <c r="N376" s="249"/>
      <c r="O376" s="249"/>
      <c r="P376" s="249"/>
      <c r="Q376" s="249"/>
      <c r="R376" s="249"/>
      <c r="S376" s="249"/>
      <c r="T376" s="250"/>
      <c r="U376" s="14"/>
      <c r="V376" s="14"/>
      <c r="W376" s="14"/>
      <c r="X376" s="14"/>
      <c r="Y376" s="14"/>
      <c r="Z376" s="14"/>
      <c r="AA376" s="14"/>
      <c r="AB376" s="14"/>
      <c r="AC376" s="14"/>
      <c r="AD376" s="14"/>
      <c r="AE376" s="14"/>
      <c r="AT376" s="251" t="s">
        <v>149</v>
      </c>
      <c r="AU376" s="251" t="s">
        <v>86</v>
      </c>
      <c r="AV376" s="14" t="s">
        <v>86</v>
      </c>
      <c r="AW376" s="14" t="s">
        <v>37</v>
      </c>
      <c r="AX376" s="14" t="s">
        <v>84</v>
      </c>
      <c r="AY376" s="251" t="s">
        <v>138</v>
      </c>
    </row>
    <row r="377" s="2" customFormat="1" ht="21.75" customHeight="1">
      <c r="A377" s="38"/>
      <c r="B377" s="39"/>
      <c r="C377" s="266" t="s">
        <v>773</v>
      </c>
      <c r="D377" s="266" t="s">
        <v>367</v>
      </c>
      <c r="E377" s="267" t="s">
        <v>774</v>
      </c>
      <c r="F377" s="268" t="s">
        <v>775</v>
      </c>
      <c r="G377" s="269" t="s">
        <v>258</v>
      </c>
      <c r="H377" s="270">
        <v>3.52</v>
      </c>
      <c r="I377" s="271"/>
      <c r="J377" s="272">
        <f>ROUND(I377*H377,2)</f>
        <v>0</v>
      </c>
      <c r="K377" s="268" t="s">
        <v>144</v>
      </c>
      <c r="L377" s="273"/>
      <c r="M377" s="274" t="s">
        <v>19</v>
      </c>
      <c r="N377" s="275" t="s">
        <v>47</v>
      </c>
      <c r="O377" s="84"/>
      <c r="P377" s="221">
        <f>O377*H377</f>
        <v>0</v>
      </c>
      <c r="Q377" s="221">
        <v>0.00020000000000000001</v>
      </c>
      <c r="R377" s="221">
        <f>Q377*H377</f>
        <v>0.00070400000000000009</v>
      </c>
      <c r="S377" s="221">
        <v>0</v>
      </c>
      <c r="T377" s="222">
        <f>S377*H377</f>
        <v>0</v>
      </c>
      <c r="U377" s="38"/>
      <c r="V377" s="38"/>
      <c r="W377" s="38"/>
      <c r="X377" s="38"/>
      <c r="Y377" s="38"/>
      <c r="Z377" s="38"/>
      <c r="AA377" s="38"/>
      <c r="AB377" s="38"/>
      <c r="AC377" s="38"/>
      <c r="AD377" s="38"/>
      <c r="AE377" s="38"/>
      <c r="AR377" s="223" t="s">
        <v>501</v>
      </c>
      <c r="AT377" s="223" t="s">
        <v>367</v>
      </c>
      <c r="AU377" s="223" t="s">
        <v>86</v>
      </c>
      <c r="AY377" s="17" t="s">
        <v>138</v>
      </c>
      <c r="BE377" s="224">
        <f>IF(N377="základní",J377,0)</f>
        <v>0</v>
      </c>
      <c r="BF377" s="224">
        <f>IF(N377="snížená",J377,0)</f>
        <v>0</v>
      </c>
      <c r="BG377" s="224">
        <f>IF(N377="zákl. přenesená",J377,0)</f>
        <v>0</v>
      </c>
      <c r="BH377" s="224">
        <f>IF(N377="sníž. přenesená",J377,0)</f>
        <v>0</v>
      </c>
      <c r="BI377" s="224">
        <f>IF(N377="nulová",J377,0)</f>
        <v>0</v>
      </c>
      <c r="BJ377" s="17" t="s">
        <v>84</v>
      </c>
      <c r="BK377" s="224">
        <f>ROUND(I377*H377,2)</f>
        <v>0</v>
      </c>
      <c r="BL377" s="17" t="s">
        <v>240</v>
      </c>
      <c r="BM377" s="223" t="s">
        <v>776</v>
      </c>
    </row>
    <row r="378" s="14" customFormat="1">
      <c r="A378" s="14"/>
      <c r="B378" s="241"/>
      <c r="C378" s="242"/>
      <c r="D378" s="232" t="s">
        <v>149</v>
      </c>
      <c r="E378" s="242"/>
      <c r="F378" s="244" t="s">
        <v>777</v>
      </c>
      <c r="G378" s="242"/>
      <c r="H378" s="245">
        <v>3.52</v>
      </c>
      <c r="I378" s="246"/>
      <c r="J378" s="242"/>
      <c r="K378" s="242"/>
      <c r="L378" s="247"/>
      <c r="M378" s="248"/>
      <c r="N378" s="249"/>
      <c r="O378" s="249"/>
      <c r="P378" s="249"/>
      <c r="Q378" s="249"/>
      <c r="R378" s="249"/>
      <c r="S378" s="249"/>
      <c r="T378" s="250"/>
      <c r="U378" s="14"/>
      <c r="V378" s="14"/>
      <c r="W378" s="14"/>
      <c r="X378" s="14"/>
      <c r="Y378" s="14"/>
      <c r="Z378" s="14"/>
      <c r="AA378" s="14"/>
      <c r="AB378" s="14"/>
      <c r="AC378" s="14"/>
      <c r="AD378" s="14"/>
      <c r="AE378" s="14"/>
      <c r="AT378" s="251" t="s">
        <v>149</v>
      </c>
      <c r="AU378" s="251" t="s">
        <v>86</v>
      </c>
      <c r="AV378" s="14" t="s">
        <v>86</v>
      </c>
      <c r="AW378" s="14" t="s">
        <v>4</v>
      </c>
      <c r="AX378" s="14" t="s">
        <v>84</v>
      </c>
      <c r="AY378" s="251" t="s">
        <v>138</v>
      </c>
    </row>
    <row r="379" s="2" customFormat="1" ht="24.15" customHeight="1">
      <c r="A379" s="38"/>
      <c r="B379" s="39"/>
      <c r="C379" s="212" t="s">
        <v>778</v>
      </c>
      <c r="D379" s="212" t="s">
        <v>140</v>
      </c>
      <c r="E379" s="213" t="s">
        <v>779</v>
      </c>
      <c r="F379" s="214" t="s">
        <v>780</v>
      </c>
      <c r="G379" s="215" t="s">
        <v>201</v>
      </c>
      <c r="H379" s="216">
        <v>1</v>
      </c>
      <c r="I379" s="217"/>
      <c r="J379" s="218">
        <f>ROUND(I379*H379,2)</f>
        <v>0</v>
      </c>
      <c r="K379" s="214" t="s">
        <v>144</v>
      </c>
      <c r="L379" s="44"/>
      <c r="M379" s="219" t="s">
        <v>19</v>
      </c>
      <c r="N379" s="220" t="s">
        <v>47</v>
      </c>
      <c r="O379" s="84"/>
      <c r="P379" s="221">
        <f>O379*H379</f>
        <v>0</v>
      </c>
      <c r="Q379" s="221">
        <v>0</v>
      </c>
      <c r="R379" s="221">
        <f>Q379*H379</f>
        <v>0</v>
      </c>
      <c r="S379" s="221">
        <v>0</v>
      </c>
      <c r="T379" s="222">
        <f>S379*H379</f>
        <v>0</v>
      </c>
      <c r="U379" s="38"/>
      <c r="V379" s="38"/>
      <c r="W379" s="38"/>
      <c r="X379" s="38"/>
      <c r="Y379" s="38"/>
      <c r="Z379" s="38"/>
      <c r="AA379" s="38"/>
      <c r="AB379" s="38"/>
      <c r="AC379" s="38"/>
      <c r="AD379" s="38"/>
      <c r="AE379" s="38"/>
      <c r="AR379" s="223" t="s">
        <v>240</v>
      </c>
      <c r="AT379" s="223" t="s">
        <v>140</v>
      </c>
      <c r="AU379" s="223" t="s">
        <v>86</v>
      </c>
      <c r="AY379" s="17" t="s">
        <v>138</v>
      </c>
      <c r="BE379" s="224">
        <f>IF(N379="základní",J379,0)</f>
        <v>0</v>
      </c>
      <c r="BF379" s="224">
        <f>IF(N379="snížená",J379,0)</f>
        <v>0</v>
      </c>
      <c r="BG379" s="224">
        <f>IF(N379="zákl. přenesená",J379,0)</f>
        <v>0</v>
      </c>
      <c r="BH379" s="224">
        <f>IF(N379="sníž. přenesená",J379,0)</f>
        <v>0</v>
      </c>
      <c r="BI379" s="224">
        <f>IF(N379="nulová",J379,0)</f>
        <v>0</v>
      </c>
      <c r="BJ379" s="17" t="s">
        <v>84</v>
      </c>
      <c r="BK379" s="224">
        <f>ROUND(I379*H379,2)</f>
        <v>0</v>
      </c>
      <c r="BL379" s="17" t="s">
        <v>240</v>
      </c>
      <c r="BM379" s="223" t="s">
        <v>781</v>
      </c>
    </row>
    <row r="380" s="2" customFormat="1">
      <c r="A380" s="38"/>
      <c r="B380" s="39"/>
      <c r="C380" s="40"/>
      <c r="D380" s="225" t="s">
        <v>147</v>
      </c>
      <c r="E380" s="40"/>
      <c r="F380" s="226" t="s">
        <v>782</v>
      </c>
      <c r="G380" s="40"/>
      <c r="H380" s="40"/>
      <c r="I380" s="227"/>
      <c r="J380" s="40"/>
      <c r="K380" s="40"/>
      <c r="L380" s="44"/>
      <c r="M380" s="228"/>
      <c r="N380" s="229"/>
      <c r="O380" s="84"/>
      <c r="P380" s="84"/>
      <c r="Q380" s="84"/>
      <c r="R380" s="84"/>
      <c r="S380" s="84"/>
      <c r="T380" s="85"/>
      <c r="U380" s="38"/>
      <c r="V380" s="38"/>
      <c r="W380" s="38"/>
      <c r="X380" s="38"/>
      <c r="Y380" s="38"/>
      <c r="Z380" s="38"/>
      <c r="AA380" s="38"/>
      <c r="AB380" s="38"/>
      <c r="AC380" s="38"/>
      <c r="AD380" s="38"/>
      <c r="AE380" s="38"/>
      <c r="AT380" s="17" t="s">
        <v>147</v>
      </c>
      <c r="AU380" s="17" t="s">
        <v>86</v>
      </c>
    </row>
    <row r="381" s="13" customFormat="1">
      <c r="A381" s="13"/>
      <c r="B381" s="230"/>
      <c r="C381" s="231"/>
      <c r="D381" s="232" t="s">
        <v>149</v>
      </c>
      <c r="E381" s="233" t="s">
        <v>19</v>
      </c>
      <c r="F381" s="234" t="s">
        <v>783</v>
      </c>
      <c r="G381" s="231"/>
      <c r="H381" s="233" t="s">
        <v>19</v>
      </c>
      <c r="I381" s="235"/>
      <c r="J381" s="231"/>
      <c r="K381" s="231"/>
      <c r="L381" s="236"/>
      <c r="M381" s="237"/>
      <c r="N381" s="238"/>
      <c r="O381" s="238"/>
      <c r="P381" s="238"/>
      <c r="Q381" s="238"/>
      <c r="R381" s="238"/>
      <c r="S381" s="238"/>
      <c r="T381" s="239"/>
      <c r="U381" s="13"/>
      <c r="V381" s="13"/>
      <c r="W381" s="13"/>
      <c r="X381" s="13"/>
      <c r="Y381" s="13"/>
      <c r="Z381" s="13"/>
      <c r="AA381" s="13"/>
      <c r="AB381" s="13"/>
      <c r="AC381" s="13"/>
      <c r="AD381" s="13"/>
      <c r="AE381" s="13"/>
      <c r="AT381" s="240" t="s">
        <v>149</v>
      </c>
      <c r="AU381" s="240" t="s">
        <v>86</v>
      </c>
      <c r="AV381" s="13" t="s">
        <v>84</v>
      </c>
      <c r="AW381" s="13" t="s">
        <v>37</v>
      </c>
      <c r="AX381" s="13" t="s">
        <v>76</v>
      </c>
      <c r="AY381" s="240" t="s">
        <v>138</v>
      </c>
    </row>
    <row r="382" s="14" customFormat="1">
      <c r="A382" s="14"/>
      <c r="B382" s="241"/>
      <c r="C382" s="242"/>
      <c r="D382" s="232" t="s">
        <v>149</v>
      </c>
      <c r="E382" s="243" t="s">
        <v>19</v>
      </c>
      <c r="F382" s="244" t="s">
        <v>84</v>
      </c>
      <c r="G382" s="242"/>
      <c r="H382" s="245">
        <v>1</v>
      </c>
      <c r="I382" s="246"/>
      <c r="J382" s="242"/>
      <c r="K382" s="242"/>
      <c r="L382" s="247"/>
      <c r="M382" s="248"/>
      <c r="N382" s="249"/>
      <c r="O382" s="249"/>
      <c r="P382" s="249"/>
      <c r="Q382" s="249"/>
      <c r="R382" s="249"/>
      <c r="S382" s="249"/>
      <c r="T382" s="250"/>
      <c r="U382" s="14"/>
      <c r="V382" s="14"/>
      <c r="W382" s="14"/>
      <c r="X382" s="14"/>
      <c r="Y382" s="14"/>
      <c r="Z382" s="14"/>
      <c r="AA382" s="14"/>
      <c r="AB382" s="14"/>
      <c r="AC382" s="14"/>
      <c r="AD382" s="14"/>
      <c r="AE382" s="14"/>
      <c r="AT382" s="251" t="s">
        <v>149</v>
      </c>
      <c r="AU382" s="251" t="s">
        <v>86</v>
      </c>
      <c r="AV382" s="14" t="s">
        <v>86</v>
      </c>
      <c r="AW382" s="14" t="s">
        <v>37</v>
      </c>
      <c r="AX382" s="14" t="s">
        <v>84</v>
      </c>
      <c r="AY382" s="251" t="s">
        <v>138</v>
      </c>
    </row>
    <row r="383" s="2" customFormat="1" ht="21.75" customHeight="1">
      <c r="A383" s="38"/>
      <c r="B383" s="39"/>
      <c r="C383" s="266" t="s">
        <v>784</v>
      </c>
      <c r="D383" s="266" t="s">
        <v>367</v>
      </c>
      <c r="E383" s="267" t="s">
        <v>785</v>
      </c>
      <c r="F383" s="268" t="s">
        <v>786</v>
      </c>
      <c r="G383" s="269" t="s">
        <v>143</v>
      </c>
      <c r="H383" s="270">
        <v>0.66000000000000003</v>
      </c>
      <c r="I383" s="271"/>
      <c r="J383" s="272">
        <f>ROUND(I383*H383,2)</f>
        <v>0</v>
      </c>
      <c r="K383" s="268" t="s">
        <v>144</v>
      </c>
      <c r="L383" s="273"/>
      <c r="M383" s="274" t="s">
        <v>19</v>
      </c>
      <c r="N383" s="275" t="s">
        <v>47</v>
      </c>
      <c r="O383" s="84"/>
      <c r="P383" s="221">
        <f>O383*H383</f>
        <v>0</v>
      </c>
      <c r="Q383" s="221">
        <v>0.021999999999999999</v>
      </c>
      <c r="R383" s="221">
        <f>Q383*H383</f>
        <v>0.01452</v>
      </c>
      <c r="S383" s="221">
        <v>0</v>
      </c>
      <c r="T383" s="222">
        <f>S383*H383</f>
        <v>0</v>
      </c>
      <c r="U383" s="38"/>
      <c r="V383" s="38"/>
      <c r="W383" s="38"/>
      <c r="X383" s="38"/>
      <c r="Y383" s="38"/>
      <c r="Z383" s="38"/>
      <c r="AA383" s="38"/>
      <c r="AB383" s="38"/>
      <c r="AC383" s="38"/>
      <c r="AD383" s="38"/>
      <c r="AE383" s="38"/>
      <c r="AR383" s="223" t="s">
        <v>501</v>
      </c>
      <c r="AT383" s="223" t="s">
        <v>367</v>
      </c>
      <c r="AU383" s="223" t="s">
        <v>86</v>
      </c>
      <c r="AY383" s="17" t="s">
        <v>138</v>
      </c>
      <c r="BE383" s="224">
        <f>IF(N383="základní",J383,0)</f>
        <v>0</v>
      </c>
      <c r="BF383" s="224">
        <f>IF(N383="snížená",J383,0)</f>
        <v>0</v>
      </c>
      <c r="BG383" s="224">
        <f>IF(N383="zákl. přenesená",J383,0)</f>
        <v>0</v>
      </c>
      <c r="BH383" s="224">
        <f>IF(N383="sníž. přenesená",J383,0)</f>
        <v>0</v>
      </c>
      <c r="BI383" s="224">
        <f>IF(N383="nulová",J383,0)</f>
        <v>0</v>
      </c>
      <c r="BJ383" s="17" t="s">
        <v>84</v>
      </c>
      <c r="BK383" s="224">
        <f>ROUND(I383*H383,2)</f>
        <v>0</v>
      </c>
      <c r="BL383" s="17" t="s">
        <v>240</v>
      </c>
      <c r="BM383" s="223" t="s">
        <v>787</v>
      </c>
    </row>
    <row r="384" s="14" customFormat="1">
      <c r="A384" s="14"/>
      <c r="B384" s="241"/>
      <c r="C384" s="242"/>
      <c r="D384" s="232" t="s">
        <v>149</v>
      </c>
      <c r="E384" s="243" t="s">
        <v>19</v>
      </c>
      <c r="F384" s="244" t="s">
        <v>788</v>
      </c>
      <c r="G384" s="242"/>
      <c r="H384" s="245">
        <v>0.59999999999999998</v>
      </c>
      <c r="I384" s="246"/>
      <c r="J384" s="242"/>
      <c r="K384" s="242"/>
      <c r="L384" s="247"/>
      <c r="M384" s="248"/>
      <c r="N384" s="249"/>
      <c r="O384" s="249"/>
      <c r="P384" s="249"/>
      <c r="Q384" s="249"/>
      <c r="R384" s="249"/>
      <c r="S384" s="249"/>
      <c r="T384" s="250"/>
      <c r="U384" s="14"/>
      <c r="V384" s="14"/>
      <c r="W384" s="14"/>
      <c r="X384" s="14"/>
      <c r="Y384" s="14"/>
      <c r="Z384" s="14"/>
      <c r="AA384" s="14"/>
      <c r="AB384" s="14"/>
      <c r="AC384" s="14"/>
      <c r="AD384" s="14"/>
      <c r="AE384" s="14"/>
      <c r="AT384" s="251" t="s">
        <v>149</v>
      </c>
      <c r="AU384" s="251" t="s">
        <v>86</v>
      </c>
      <c r="AV384" s="14" t="s">
        <v>86</v>
      </c>
      <c r="AW384" s="14" t="s">
        <v>37</v>
      </c>
      <c r="AX384" s="14" t="s">
        <v>84</v>
      </c>
      <c r="AY384" s="251" t="s">
        <v>138</v>
      </c>
    </row>
    <row r="385" s="14" customFormat="1">
      <c r="A385" s="14"/>
      <c r="B385" s="241"/>
      <c r="C385" s="242"/>
      <c r="D385" s="232" t="s">
        <v>149</v>
      </c>
      <c r="E385" s="242"/>
      <c r="F385" s="244" t="s">
        <v>789</v>
      </c>
      <c r="G385" s="242"/>
      <c r="H385" s="245">
        <v>0.66000000000000003</v>
      </c>
      <c r="I385" s="246"/>
      <c r="J385" s="242"/>
      <c r="K385" s="242"/>
      <c r="L385" s="247"/>
      <c r="M385" s="248"/>
      <c r="N385" s="249"/>
      <c r="O385" s="249"/>
      <c r="P385" s="249"/>
      <c r="Q385" s="249"/>
      <c r="R385" s="249"/>
      <c r="S385" s="249"/>
      <c r="T385" s="250"/>
      <c r="U385" s="14"/>
      <c r="V385" s="14"/>
      <c r="W385" s="14"/>
      <c r="X385" s="14"/>
      <c r="Y385" s="14"/>
      <c r="Z385" s="14"/>
      <c r="AA385" s="14"/>
      <c r="AB385" s="14"/>
      <c r="AC385" s="14"/>
      <c r="AD385" s="14"/>
      <c r="AE385" s="14"/>
      <c r="AT385" s="251" t="s">
        <v>149</v>
      </c>
      <c r="AU385" s="251" t="s">
        <v>86</v>
      </c>
      <c r="AV385" s="14" t="s">
        <v>86</v>
      </c>
      <c r="AW385" s="14" t="s">
        <v>4</v>
      </c>
      <c r="AX385" s="14" t="s">
        <v>84</v>
      </c>
      <c r="AY385" s="251" t="s">
        <v>138</v>
      </c>
    </row>
    <row r="386" s="2" customFormat="1" ht="24.15" customHeight="1">
      <c r="A386" s="38"/>
      <c r="B386" s="39"/>
      <c r="C386" s="212" t="s">
        <v>790</v>
      </c>
      <c r="D386" s="212" t="s">
        <v>140</v>
      </c>
      <c r="E386" s="213" t="s">
        <v>791</v>
      </c>
      <c r="F386" s="214" t="s">
        <v>792</v>
      </c>
      <c r="G386" s="215" t="s">
        <v>201</v>
      </c>
      <c r="H386" s="216">
        <v>1</v>
      </c>
      <c r="I386" s="217"/>
      <c r="J386" s="218">
        <f>ROUND(I386*H386,2)</f>
        <v>0</v>
      </c>
      <c r="K386" s="214" t="s">
        <v>144</v>
      </c>
      <c r="L386" s="44"/>
      <c r="M386" s="219" t="s">
        <v>19</v>
      </c>
      <c r="N386" s="220" t="s">
        <v>47</v>
      </c>
      <c r="O386" s="84"/>
      <c r="P386" s="221">
        <f>O386*H386</f>
        <v>0</v>
      </c>
      <c r="Q386" s="221">
        <v>0</v>
      </c>
      <c r="R386" s="221">
        <f>Q386*H386</f>
        <v>0</v>
      </c>
      <c r="S386" s="221">
        <v>0</v>
      </c>
      <c r="T386" s="222">
        <f>S386*H386</f>
        <v>0</v>
      </c>
      <c r="U386" s="38"/>
      <c r="V386" s="38"/>
      <c r="W386" s="38"/>
      <c r="X386" s="38"/>
      <c r="Y386" s="38"/>
      <c r="Z386" s="38"/>
      <c r="AA386" s="38"/>
      <c r="AB386" s="38"/>
      <c r="AC386" s="38"/>
      <c r="AD386" s="38"/>
      <c r="AE386" s="38"/>
      <c r="AR386" s="223" t="s">
        <v>240</v>
      </c>
      <c r="AT386" s="223" t="s">
        <v>140</v>
      </c>
      <c r="AU386" s="223" t="s">
        <v>86</v>
      </c>
      <c r="AY386" s="17" t="s">
        <v>138</v>
      </c>
      <c r="BE386" s="224">
        <f>IF(N386="základní",J386,0)</f>
        <v>0</v>
      </c>
      <c r="BF386" s="224">
        <f>IF(N386="snížená",J386,0)</f>
        <v>0</v>
      </c>
      <c r="BG386" s="224">
        <f>IF(N386="zákl. přenesená",J386,0)</f>
        <v>0</v>
      </c>
      <c r="BH386" s="224">
        <f>IF(N386="sníž. přenesená",J386,0)</f>
        <v>0</v>
      </c>
      <c r="BI386" s="224">
        <f>IF(N386="nulová",J386,0)</f>
        <v>0</v>
      </c>
      <c r="BJ386" s="17" t="s">
        <v>84</v>
      </c>
      <c r="BK386" s="224">
        <f>ROUND(I386*H386,2)</f>
        <v>0</v>
      </c>
      <c r="BL386" s="17" t="s">
        <v>240</v>
      </c>
      <c r="BM386" s="223" t="s">
        <v>793</v>
      </c>
    </row>
    <row r="387" s="2" customFormat="1">
      <c r="A387" s="38"/>
      <c r="B387" s="39"/>
      <c r="C387" s="40"/>
      <c r="D387" s="225" t="s">
        <v>147</v>
      </c>
      <c r="E387" s="40"/>
      <c r="F387" s="226" t="s">
        <v>794</v>
      </c>
      <c r="G387" s="40"/>
      <c r="H387" s="40"/>
      <c r="I387" s="227"/>
      <c r="J387" s="40"/>
      <c r="K387" s="40"/>
      <c r="L387" s="44"/>
      <c r="M387" s="228"/>
      <c r="N387" s="229"/>
      <c r="O387" s="84"/>
      <c r="P387" s="84"/>
      <c r="Q387" s="84"/>
      <c r="R387" s="84"/>
      <c r="S387" s="84"/>
      <c r="T387" s="85"/>
      <c r="U387" s="38"/>
      <c r="V387" s="38"/>
      <c r="W387" s="38"/>
      <c r="X387" s="38"/>
      <c r="Y387" s="38"/>
      <c r="Z387" s="38"/>
      <c r="AA387" s="38"/>
      <c r="AB387" s="38"/>
      <c r="AC387" s="38"/>
      <c r="AD387" s="38"/>
      <c r="AE387" s="38"/>
      <c r="AT387" s="17" t="s">
        <v>147</v>
      </c>
      <c r="AU387" s="17" t="s">
        <v>86</v>
      </c>
    </row>
    <row r="388" s="2" customFormat="1" ht="24.15" customHeight="1">
      <c r="A388" s="38"/>
      <c r="B388" s="39"/>
      <c r="C388" s="266" t="s">
        <v>795</v>
      </c>
      <c r="D388" s="266" t="s">
        <v>367</v>
      </c>
      <c r="E388" s="267" t="s">
        <v>796</v>
      </c>
      <c r="F388" s="268" t="s">
        <v>797</v>
      </c>
      <c r="G388" s="269" t="s">
        <v>143</v>
      </c>
      <c r="H388" s="270">
        <v>0.59999999999999998</v>
      </c>
      <c r="I388" s="271"/>
      <c r="J388" s="272">
        <f>ROUND(I388*H388,2)</f>
        <v>0</v>
      </c>
      <c r="K388" s="268" t="s">
        <v>144</v>
      </c>
      <c r="L388" s="273"/>
      <c r="M388" s="274" t="s">
        <v>19</v>
      </c>
      <c r="N388" s="275" t="s">
        <v>47</v>
      </c>
      <c r="O388" s="84"/>
      <c r="P388" s="221">
        <f>O388*H388</f>
        <v>0</v>
      </c>
      <c r="Q388" s="221">
        <v>0.014999999999999999</v>
      </c>
      <c r="R388" s="221">
        <f>Q388*H388</f>
        <v>0.0089999999999999993</v>
      </c>
      <c r="S388" s="221">
        <v>0</v>
      </c>
      <c r="T388" s="222">
        <f>S388*H388</f>
        <v>0</v>
      </c>
      <c r="U388" s="38"/>
      <c r="V388" s="38"/>
      <c r="W388" s="38"/>
      <c r="X388" s="38"/>
      <c r="Y388" s="38"/>
      <c r="Z388" s="38"/>
      <c r="AA388" s="38"/>
      <c r="AB388" s="38"/>
      <c r="AC388" s="38"/>
      <c r="AD388" s="38"/>
      <c r="AE388" s="38"/>
      <c r="AR388" s="223" t="s">
        <v>501</v>
      </c>
      <c r="AT388" s="223" t="s">
        <v>367</v>
      </c>
      <c r="AU388" s="223" t="s">
        <v>86</v>
      </c>
      <c r="AY388" s="17" t="s">
        <v>138</v>
      </c>
      <c r="BE388" s="224">
        <f>IF(N388="základní",J388,0)</f>
        <v>0</v>
      </c>
      <c r="BF388" s="224">
        <f>IF(N388="snížená",J388,0)</f>
        <v>0</v>
      </c>
      <c r="BG388" s="224">
        <f>IF(N388="zákl. přenesená",J388,0)</f>
        <v>0</v>
      </c>
      <c r="BH388" s="224">
        <f>IF(N388="sníž. přenesená",J388,0)</f>
        <v>0</v>
      </c>
      <c r="BI388" s="224">
        <f>IF(N388="nulová",J388,0)</f>
        <v>0</v>
      </c>
      <c r="BJ388" s="17" t="s">
        <v>84</v>
      </c>
      <c r="BK388" s="224">
        <f>ROUND(I388*H388,2)</f>
        <v>0</v>
      </c>
      <c r="BL388" s="17" t="s">
        <v>240</v>
      </c>
      <c r="BM388" s="223" t="s">
        <v>798</v>
      </c>
    </row>
    <row r="389" s="14" customFormat="1">
      <c r="A389" s="14"/>
      <c r="B389" s="241"/>
      <c r="C389" s="242"/>
      <c r="D389" s="232" t="s">
        <v>149</v>
      </c>
      <c r="E389" s="243" t="s">
        <v>19</v>
      </c>
      <c r="F389" s="244" t="s">
        <v>788</v>
      </c>
      <c r="G389" s="242"/>
      <c r="H389" s="245">
        <v>0.59999999999999998</v>
      </c>
      <c r="I389" s="246"/>
      <c r="J389" s="242"/>
      <c r="K389" s="242"/>
      <c r="L389" s="247"/>
      <c r="M389" s="248"/>
      <c r="N389" s="249"/>
      <c r="O389" s="249"/>
      <c r="P389" s="249"/>
      <c r="Q389" s="249"/>
      <c r="R389" s="249"/>
      <c r="S389" s="249"/>
      <c r="T389" s="250"/>
      <c r="U389" s="14"/>
      <c r="V389" s="14"/>
      <c r="W389" s="14"/>
      <c r="X389" s="14"/>
      <c r="Y389" s="14"/>
      <c r="Z389" s="14"/>
      <c r="AA389" s="14"/>
      <c r="AB389" s="14"/>
      <c r="AC389" s="14"/>
      <c r="AD389" s="14"/>
      <c r="AE389" s="14"/>
      <c r="AT389" s="251" t="s">
        <v>149</v>
      </c>
      <c r="AU389" s="251" t="s">
        <v>86</v>
      </c>
      <c r="AV389" s="14" t="s">
        <v>86</v>
      </c>
      <c r="AW389" s="14" t="s">
        <v>37</v>
      </c>
      <c r="AX389" s="14" t="s">
        <v>84</v>
      </c>
      <c r="AY389" s="251" t="s">
        <v>138</v>
      </c>
    </row>
    <row r="390" s="2" customFormat="1" ht="24.15" customHeight="1">
      <c r="A390" s="38"/>
      <c r="B390" s="39"/>
      <c r="C390" s="212" t="s">
        <v>799</v>
      </c>
      <c r="D390" s="212" t="s">
        <v>140</v>
      </c>
      <c r="E390" s="213" t="s">
        <v>800</v>
      </c>
      <c r="F390" s="214" t="s">
        <v>801</v>
      </c>
      <c r="G390" s="215" t="s">
        <v>201</v>
      </c>
      <c r="H390" s="216">
        <v>1</v>
      </c>
      <c r="I390" s="217"/>
      <c r="J390" s="218">
        <f>ROUND(I390*H390,2)</f>
        <v>0</v>
      </c>
      <c r="K390" s="214" t="s">
        <v>144</v>
      </c>
      <c r="L390" s="44"/>
      <c r="M390" s="219" t="s">
        <v>19</v>
      </c>
      <c r="N390" s="220" t="s">
        <v>47</v>
      </c>
      <c r="O390" s="84"/>
      <c r="P390" s="221">
        <f>O390*H390</f>
        <v>0</v>
      </c>
      <c r="Q390" s="221">
        <v>0</v>
      </c>
      <c r="R390" s="221">
        <f>Q390*H390</f>
        <v>0</v>
      </c>
      <c r="S390" s="221">
        <v>0</v>
      </c>
      <c r="T390" s="222">
        <f>S390*H390</f>
        <v>0</v>
      </c>
      <c r="U390" s="38"/>
      <c r="V390" s="38"/>
      <c r="W390" s="38"/>
      <c r="X390" s="38"/>
      <c r="Y390" s="38"/>
      <c r="Z390" s="38"/>
      <c r="AA390" s="38"/>
      <c r="AB390" s="38"/>
      <c r="AC390" s="38"/>
      <c r="AD390" s="38"/>
      <c r="AE390" s="38"/>
      <c r="AR390" s="223" t="s">
        <v>240</v>
      </c>
      <c r="AT390" s="223" t="s">
        <v>140</v>
      </c>
      <c r="AU390" s="223" t="s">
        <v>86</v>
      </c>
      <c r="AY390" s="17" t="s">
        <v>138</v>
      </c>
      <c r="BE390" s="224">
        <f>IF(N390="základní",J390,0)</f>
        <v>0</v>
      </c>
      <c r="BF390" s="224">
        <f>IF(N390="snížená",J390,0)</f>
        <v>0</v>
      </c>
      <c r="BG390" s="224">
        <f>IF(N390="zákl. přenesená",J390,0)</f>
        <v>0</v>
      </c>
      <c r="BH390" s="224">
        <f>IF(N390="sníž. přenesená",J390,0)</f>
        <v>0</v>
      </c>
      <c r="BI390" s="224">
        <f>IF(N390="nulová",J390,0)</f>
        <v>0</v>
      </c>
      <c r="BJ390" s="17" t="s">
        <v>84</v>
      </c>
      <c r="BK390" s="224">
        <f>ROUND(I390*H390,2)</f>
        <v>0</v>
      </c>
      <c r="BL390" s="17" t="s">
        <v>240</v>
      </c>
      <c r="BM390" s="223" t="s">
        <v>802</v>
      </c>
    </row>
    <row r="391" s="2" customFormat="1">
      <c r="A391" s="38"/>
      <c r="B391" s="39"/>
      <c r="C391" s="40"/>
      <c r="D391" s="225" t="s">
        <v>147</v>
      </c>
      <c r="E391" s="40"/>
      <c r="F391" s="226" t="s">
        <v>803</v>
      </c>
      <c r="G391" s="40"/>
      <c r="H391" s="40"/>
      <c r="I391" s="227"/>
      <c r="J391" s="40"/>
      <c r="K391" s="40"/>
      <c r="L391" s="44"/>
      <c r="M391" s="228"/>
      <c r="N391" s="229"/>
      <c r="O391" s="84"/>
      <c r="P391" s="84"/>
      <c r="Q391" s="84"/>
      <c r="R391" s="84"/>
      <c r="S391" s="84"/>
      <c r="T391" s="85"/>
      <c r="U391" s="38"/>
      <c r="V391" s="38"/>
      <c r="W391" s="38"/>
      <c r="X391" s="38"/>
      <c r="Y391" s="38"/>
      <c r="Z391" s="38"/>
      <c r="AA391" s="38"/>
      <c r="AB391" s="38"/>
      <c r="AC391" s="38"/>
      <c r="AD391" s="38"/>
      <c r="AE391" s="38"/>
      <c r="AT391" s="17" t="s">
        <v>147</v>
      </c>
      <c r="AU391" s="17" t="s">
        <v>86</v>
      </c>
    </row>
    <row r="392" s="13" customFormat="1">
      <c r="A392" s="13"/>
      <c r="B392" s="230"/>
      <c r="C392" s="231"/>
      <c r="D392" s="232" t="s">
        <v>149</v>
      </c>
      <c r="E392" s="233" t="s">
        <v>19</v>
      </c>
      <c r="F392" s="234" t="s">
        <v>804</v>
      </c>
      <c r="G392" s="231"/>
      <c r="H392" s="233" t="s">
        <v>19</v>
      </c>
      <c r="I392" s="235"/>
      <c r="J392" s="231"/>
      <c r="K392" s="231"/>
      <c r="L392" s="236"/>
      <c r="M392" s="237"/>
      <c r="N392" s="238"/>
      <c r="O392" s="238"/>
      <c r="P392" s="238"/>
      <c r="Q392" s="238"/>
      <c r="R392" s="238"/>
      <c r="S392" s="238"/>
      <c r="T392" s="239"/>
      <c r="U392" s="13"/>
      <c r="V392" s="13"/>
      <c r="W392" s="13"/>
      <c r="X392" s="13"/>
      <c r="Y392" s="13"/>
      <c r="Z392" s="13"/>
      <c r="AA392" s="13"/>
      <c r="AB392" s="13"/>
      <c r="AC392" s="13"/>
      <c r="AD392" s="13"/>
      <c r="AE392" s="13"/>
      <c r="AT392" s="240" t="s">
        <v>149</v>
      </c>
      <c r="AU392" s="240" t="s">
        <v>86</v>
      </c>
      <c r="AV392" s="13" t="s">
        <v>84</v>
      </c>
      <c r="AW392" s="13" t="s">
        <v>37</v>
      </c>
      <c r="AX392" s="13" t="s">
        <v>76</v>
      </c>
      <c r="AY392" s="240" t="s">
        <v>138</v>
      </c>
    </row>
    <row r="393" s="14" customFormat="1">
      <c r="A393" s="14"/>
      <c r="B393" s="241"/>
      <c r="C393" s="242"/>
      <c r="D393" s="232" t="s">
        <v>149</v>
      </c>
      <c r="E393" s="243" t="s">
        <v>19</v>
      </c>
      <c r="F393" s="244" t="s">
        <v>84</v>
      </c>
      <c r="G393" s="242"/>
      <c r="H393" s="245">
        <v>1</v>
      </c>
      <c r="I393" s="246"/>
      <c r="J393" s="242"/>
      <c r="K393" s="242"/>
      <c r="L393" s="247"/>
      <c r="M393" s="248"/>
      <c r="N393" s="249"/>
      <c r="O393" s="249"/>
      <c r="P393" s="249"/>
      <c r="Q393" s="249"/>
      <c r="R393" s="249"/>
      <c r="S393" s="249"/>
      <c r="T393" s="250"/>
      <c r="U393" s="14"/>
      <c r="V393" s="14"/>
      <c r="W393" s="14"/>
      <c r="X393" s="14"/>
      <c r="Y393" s="14"/>
      <c r="Z393" s="14"/>
      <c r="AA393" s="14"/>
      <c r="AB393" s="14"/>
      <c r="AC393" s="14"/>
      <c r="AD393" s="14"/>
      <c r="AE393" s="14"/>
      <c r="AT393" s="251" t="s">
        <v>149</v>
      </c>
      <c r="AU393" s="251" t="s">
        <v>86</v>
      </c>
      <c r="AV393" s="14" t="s">
        <v>86</v>
      </c>
      <c r="AW393" s="14" t="s">
        <v>37</v>
      </c>
      <c r="AX393" s="14" t="s">
        <v>84</v>
      </c>
      <c r="AY393" s="251" t="s">
        <v>138</v>
      </c>
    </row>
    <row r="394" s="2" customFormat="1" ht="24.15" customHeight="1">
      <c r="A394" s="38"/>
      <c r="B394" s="39"/>
      <c r="C394" s="266" t="s">
        <v>805</v>
      </c>
      <c r="D394" s="266" t="s">
        <v>367</v>
      </c>
      <c r="E394" s="267" t="s">
        <v>806</v>
      </c>
      <c r="F394" s="268" t="s">
        <v>807</v>
      </c>
      <c r="G394" s="269" t="s">
        <v>143</v>
      </c>
      <c r="H394" s="270">
        <v>2.7000000000000002</v>
      </c>
      <c r="I394" s="271"/>
      <c r="J394" s="272">
        <f>ROUND(I394*H394,2)</f>
        <v>0</v>
      </c>
      <c r="K394" s="268" t="s">
        <v>144</v>
      </c>
      <c r="L394" s="273"/>
      <c r="M394" s="274" t="s">
        <v>19</v>
      </c>
      <c r="N394" s="275" t="s">
        <v>47</v>
      </c>
      <c r="O394" s="84"/>
      <c r="P394" s="221">
        <f>O394*H394</f>
        <v>0</v>
      </c>
      <c r="Q394" s="221">
        <v>0.02997</v>
      </c>
      <c r="R394" s="221">
        <f>Q394*H394</f>
        <v>0.080919000000000005</v>
      </c>
      <c r="S394" s="221">
        <v>0</v>
      </c>
      <c r="T394" s="222">
        <f>S394*H394</f>
        <v>0</v>
      </c>
      <c r="U394" s="38"/>
      <c r="V394" s="38"/>
      <c r="W394" s="38"/>
      <c r="X394" s="38"/>
      <c r="Y394" s="38"/>
      <c r="Z394" s="38"/>
      <c r="AA394" s="38"/>
      <c r="AB394" s="38"/>
      <c r="AC394" s="38"/>
      <c r="AD394" s="38"/>
      <c r="AE394" s="38"/>
      <c r="AR394" s="223" t="s">
        <v>501</v>
      </c>
      <c r="AT394" s="223" t="s">
        <v>367</v>
      </c>
      <c r="AU394" s="223" t="s">
        <v>86</v>
      </c>
      <c r="AY394" s="17" t="s">
        <v>138</v>
      </c>
      <c r="BE394" s="224">
        <f>IF(N394="základní",J394,0)</f>
        <v>0</v>
      </c>
      <c r="BF394" s="224">
        <f>IF(N394="snížená",J394,0)</f>
        <v>0</v>
      </c>
      <c r="BG394" s="224">
        <f>IF(N394="zákl. přenesená",J394,0)</f>
        <v>0</v>
      </c>
      <c r="BH394" s="224">
        <f>IF(N394="sníž. přenesená",J394,0)</f>
        <v>0</v>
      </c>
      <c r="BI394" s="224">
        <f>IF(N394="nulová",J394,0)</f>
        <v>0</v>
      </c>
      <c r="BJ394" s="17" t="s">
        <v>84</v>
      </c>
      <c r="BK394" s="224">
        <f>ROUND(I394*H394,2)</f>
        <v>0</v>
      </c>
      <c r="BL394" s="17" t="s">
        <v>240</v>
      </c>
      <c r="BM394" s="223" t="s">
        <v>808</v>
      </c>
    </row>
    <row r="395" s="14" customFormat="1">
      <c r="A395" s="14"/>
      <c r="B395" s="241"/>
      <c r="C395" s="242"/>
      <c r="D395" s="232" t="s">
        <v>149</v>
      </c>
      <c r="E395" s="243" t="s">
        <v>19</v>
      </c>
      <c r="F395" s="244" t="s">
        <v>809</v>
      </c>
      <c r="G395" s="242"/>
      <c r="H395" s="245">
        <v>2.7000000000000002</v>
      </c>
      <c r="I395" s="246"/>
      <c r="J395" s="242"/>
      <c r="K395" s="242"/>
      <c r="L395" s="247"/>
      <c r="M395" s="248"/>
      <c r="N395" s="249"/>
      <c r="O395" s="249"/>
      <c r="P395" s="249"/>
      <c r="Q395" s="249"/>
      <c r="R395" s="249"/>
      <c r="S395" s="249"/>
      <c r="T395" s="250"/>
      <c r="U395" s="14"/>
      <c r="V395" s="14"/>
      <c r="W395" s="14"/>
      <c r="X395" s="14"/>
      <c r="Y395" s="14"/>
      <c r="Z395" s="14"/>
      <c r="AA395" s="14"/>
      <c r="AB395" s="14"/>
      <c r="AC395" s="14"/>
      <c r="AD395" s="14"/>
      <c r="AE395" s="14"/>
      <c r="AT395" s="251" t="s">
        <v>149</v>
      </c>
      <c r="AU395" s="251" t="s">
        <v>86</v>
      </c>
      <c r="AV395" s="14" t="s">
        <v>86</v>
      </c>
      <c r="AW395" s="14" t="s">
        <v>37</v>
      </c>
      <c r="AX395" s="14" t="s">
        <v>84</v>
      </c>
      <c r="AY395" s="251" t="s">
        <v>138</v>
      </c>
    </row>
    <row r="396" s="2" customFormat="1" ht="24.15" customHeight="1">
      <c r="A396" s="38"/>
      <c r="B396" s="39"/>
      <c r="C396" s="212" t="s">
        <v>810</v>
      </c>
      <c r="D396" s="212" t="s">
        <v>140</v>
      </c>
      <c r="E396" s="213" t="s">
        <v>811</v>
      </c>
      <c r="F396" s="214" t="s">
        <v>812</v>
      </c>
      <c r="G396" s="215" t="s">
        <v>201</v>
      </c>
      <c r="H396" s="216">
        <v>1</v>
      </c>
      <c r="I396" s="217"/>
      <c r="J396" s="218">
        <f>ROUND(I396*H396,2)</f>
        <v>0</v>
      </c>
      <c r="K396" s="214" t="s">
        <v>144</v>
      </c>
      <c r="L396" s="44"/>
      <c r="M396" s="219" t="s">
        <v>19</v>
      </c>
      <c r="N396" s="220" t="s">
        <v>47</v>
      </c>
      <c r="O396" s="84"/>
      <c r="P396" s="221">
        <f>O396*H396</f>
        <v>0</v>
      </c>
      <c r="Q396" s="221">
        <v>0</v>
      </c>
      <c r="R396" s="221">
        <f>Q396*H396</f>
        <v>0</v>
      </c>
      <c r="S396" s="221">
        <v>0</v>
      </c>
      <c r="T396" s="222">
        <f>S396*H396</f>
        <v>0</v>
      </c>
      <c r="U396" s="38"/>
      <c r="V396" s="38"/>
      <c r="W396" s="38"/>
      <c r="X396" s="38"/>
      <c r="Y396" s="38"/>
      <c r="Z396" s="38"/>
      <c r="AA396" s="38"/>
      <c r="AB396" s="38"/>
      <c r="AC396" s="38"/>
      <c r="AD396" s="38"/>
      <c r="AE396" s="38"/>
      <c r="AR396" s="223" t="s">
        <v>240</v>
      </c>
      <c r="AT396" s="223" t="s">
        <v>140</v>
      </c>
      <c r="AU396" s="223" t="s">
        <v>86</v>
      </c>
      <c r="AY396" s="17" t="s">
        <v>138</v>
      </c>
      <c r="BE396" s="224">
        <f>IF(N396="základní",J396,0)</f>
        <v>0</v>
      </c>
      <c r="BF396" s="224">
        <f>IF(N396="snížená",J396,0)</f>
        <v>0</v>
      </c>
      <c r="BG396" s="224">
        <f>IF(N396="zákl. přenesená",J396,0)</f>
        <v>0</v>
      </c>
      <c r="BH396" s="224">
        <f>IF(N396="sníž. přenesená",J396,0)</f>
        <v>0</v>
      </c>
      <c r="BI396" s="224">
        <f>IF(N396="nulová",J396,0)</f>
        <v>0</v>
      </c>
      <c r="BJ396" s="17" t="s">
        <v>84</v>
      </c>
      <c r="BK396" s="224">
        <f>ROUND(I396*H396,2)</f>
        <v>0</v>
      </c>
      <c r="BL396" s="17" t="s">
        <v>240</v>
      </c>
      <c r="BM396" s="223" t="s">
        <v>813</v>
      </c>
    </row>
    <row r="397" s="2" customFormat="1">
      <c r="A397" s="38"/>
      <c r="B397" s="39"/>
      <c r="C397" s="40"/>
      <c r="D397" s="225" t="s">
        <v>147</v>
      </c>
      <c r="E397" s="40"/>
      <c r="F397" s="226" t="s">
        <v>814</v>
      </c>
      <c r="G397" s="40"/>
      <c r="H397" s="40"/>
      <c r="I397" s="227"/>
      <c r="J397" s="40"/>
      <c r="K397" s="40"/>
      <c r="L397" s="44"/>
      <c r="M397" s="228"/>
      <c r="N397" s="229"/>
      <c r="O397" s="84"/>
      <c r="P397" s="84"/>
      <c r="Q397" s="84"/>
      <c r="R397" s="84"/>
      <c r="S397" s="84"/>
      <c r="T397" s="85"/>
      <c r="U397" s="38"/>
      <c r="V397" s="38"/>
      <c r="W397" s="38"/>
      <c r="X397" s="38"/>
      <c r="Y397" s="38"/>
      <c r="Z397" s="38"/>
      <c r="AA397" s="38"/>
      <c r="AB397" s="38"/>
      <c r="AC397" s="38"/>
      <c r="AD397" s="38"/>
      <c r="AE397" s="38"/>
      <c r="AT397" s="17" t="s">
        <v>147</v>
      </c>
      <c r="AU397" s="17" t="s">
        <v>86</v>
      </c>
    </row>
    <row r="398" s="2" customFormat="1" ht="16.5" customHeight="1">
      <c r="A398" s="38"/>
      <c r="B398" s="39"/>
      <c r="C398" s="266" t="s">
        <v>815</v>
      </c>
      <c r="D398" s="266" t="s">
        <v>367</v>
      </c>
      <c r="E398" s="267" t="s">
        <v>816</v>
      </c>
      <c r="F398" s="268" t="s">
        <v>817</v>
      </c>
      <c r="G398" s="269" t="s">
        <v>201</v>
      </c>
      <c r="H398" s="270">
        <v>1</v>
      </c>
      <c r="I398" s="271"/>
      <c r="J398" s="272">
        <f>ROUND(I398*H398,2)</f>
        <v>0</v>
      </c>
      <c r="K398" s="268" t="s">
        <v>144</v>
      </c>
      <c r="L398" s="273"/>
      <c r="M398" s="274" t="s">
        <v>19</v>
      </c>
      <c r="N398" s="275" t="s">
        <v>47</v>
      </c>
      <c r="O398" s="84"/>
      <c r="P398" s="221">
        <f>O398*H398</f>
        <v>0</v>
      </c>
      <c r="Q398" s="221">
        <v>0.00021000000000000001</v>
      </c>
      <c r="R398" s="221">
        <f>Q398*H398</f>
        <v>0.00021000000000000001</v>
      </c>
      <c r="S398" s="221">
        <v>0</v>
      </c>
      <c r="T398" s="222">
        <f>S398*H398</f>
        <v>0</v>
      </c>
      <c r="U398" s="38"/>
      <c r="V398" s="38"/>
      <c r="W398" s="38"/>
      <c r="X398" s="38"/>
      <c r="Y398" s="38"/>
      <c r="Z398" s="38"/>
      <c r="AA398" s="38"/>
      <c r="AB398" s="38"/>
      <c r="AC398" s="38"/>
      <c r="AD398" s="38"/>
      <c r="AE398" s="38"/>
      <c r="AR398" s="223" t="s">
        <v>501</v>
      </c>
      <c r="AT398" s="223" t="s">
        <v>367</v>
      </c>
      <c r="AU398" s="223" t="s">
        <v>86</v>
      </c>
      <c r="AY398" s="17" t="s">
        <v>138</v>
      </c>
      <c r="BE398" s="224">
        <f>IF(N398="základní",J398,0)</f>
        <v>0</v>
      </c>
      <c r="BF398" s="224">
        <f>IF(N398="snížená",J398,0)</f>
        <v>0</v>
      </c>
      <c r="BG398" s="224">
        <f>IF(N398="zákl. přenesená",J398,0)</f>
        <v>0</v>
      </c>
      <c r="BH398" s="224">
        <f>IF(N398="sníž. přenesená",J398,0)</f>
        <v>0</v>
      </c>
      <c r="BI398" s="224">
        <f>IF(N398="nulová",J398,0)</f>
        <v>0</v>
      </c>
      <c r="BJ398" s="17" t="s">
        <v>84</v>
      </c>
      <c r="BK398" s="224">
        <f>ROUND(I398*H398,2)</f>
        <v>0</v>
      </c>
      <c r="BL398" s="17" t="s">
        <v>240</v>
      </c>
      <c r="BM398" s="223" t="s">
        <v>818</v>
      </c>
    </row>
    <row r="399" s="2" customFormat="1" ht="24.15" customHeight="1">
      <c r="A399" s="38"/>
      <c r="B399" s="39"/>
      <c r="C399" s="212" t="s">
        <v>819</v>
      </c>
      <c r="D399" s="212" t="s">
        <v>140</v>
      </c>
      <c r="E399" s="213" t="s">
        <v>820</v>
      </c>
      <c r="F399" s="214" t="s">
        <v>821</v>
      </c>
      <c r="G399" s="215" t="s">
        <v>201</v>
      </c>
      <c r="H399" s="216">
        <v>1</v>
      </c>
      <c r="I399" s="217"/>
      <c r="J399" s="218">
        <f>ROUND(I399*H399,2)</f>
        <v>0</v>
      </c>
      <c r="K399" s="214" t="s">
        <v>144</v>
      </c>
      <c r="L399" s="44"/>
      <c r="M399" s="219" t="s">
        <v>19</v>
      </c>
      <c r="N399" s="220" t="s">
        <v>47</v>
      </c>
      <c r="O399" s="84"/>
      <c r="P399" s="221">
        <f>O399*H399</f>
        <v>0</v>
      </c>
      <c r="Q399" s="221">
        <v>0</v>
      </c>
      <c r="R399" s="221">
        <f>Q399*H399</f>
        <v>0</v>
      </c>
      <c r="S399" s="221">
        <v>0</v>
      </c>
      <c r="T399" s="222">
        <f>S399*H399</f>
        <v>0</v>
      </c>
      <c r="U399" s="38"/>
      <c r="V399" s="38"/>
      <c r="W399" s="38"/>
      <c r="X399" s="38"/>
      <c r="Y399" s="38"/>
      <c r="Z399" s="38"/>
      <c r="AA399" s="38"/>
      <c r="AB399" s="38"/>
      <c r="AC399" s="38"/>
      <c r="AD399" s="38"/>
      <c r="AE399" s="38"/>
      <c r="AR399" s="223" t="s">
        <v>240</v>
      </c>
      <c r="AT399" s="223" t="s">
        <v>140</v>
      </c>
      <c r="AU399" s="223" t="s">
        <v>86</v>
      </c>
      <c r="AY399" s="17" t="s">
        <v>138</v>
      </c>
      <c r="BE399" s="224">
        <f>IF(N399="základní",J399,0)</f>
        <v>0</v>
      </c>
      <c r="BF399" s="224">
        <f>IF(N399="snížená",J399,0)</f>
        <v>0</v>
      </c>
      <c r="BG399" s="224">
        <f>IF(N399="zákl. přenesená",J399,0)</f>
        <v>0</v>
      </c>
      <c r="BH399" s="224">
        <f>IF(N399="sníž. přenesená",J399,0)</f>
        <v>0</v>
      </c>
      <c r="BI399" s="224">
        <f>IF(N399="nulová",J399,0)</f>
        <v>0</v>
      </c>
      <c r="BJ399" s="17" t="s">
        <v>84</v>
      </c>
      <c r="BK399" s="224">
        <f>ROUND(I399*H399,2)</f>
        <v>0</v>
      </c>
      <c r="BL399" s="17" t="s">
        <v>240</v>
      </c>
      <c r="BM399" s="223" t="s">
        <v>822</v>
      </c>
    </row>
    <row r="400" s="2" customFormat="1">
      <c r="A400" s="38"/>
      <c r="B400" s="39"/>
      <c r="C400" s="40"/>
      <c r="D400" s="225" t="s">
        <v>147</v>
      </c>
      <c r="E400" s="40"/>
      <c r="F400" s="226" t="s">
        <v>823</v>
      </c>
      <c r="G400" s="40"/>
      <c r="H400" s="40"/>
      <c r="I400" s="227"/>
      <c r="J400" s="40"/>
      <c r="K400" s="40"/>
      <c r="L400" s="44"/>
      <c r="M400" s="228"/>
      <c r="N400" s="229"/>
      <c r="O400" s="84"/>
      <c r="P400" s="84"/>
      <c r="Q400" s="84"/>
      <c r="R400" s="84"/>
      <c r="S400" s="84"/>
      <c r="T400" s="85"/>
      <c r="U400" s="38"/>
      <c r="V400" s="38"/>
      <c r="W400" s="38"/>
      <c r="X400" s="38"/>
      <c r="Y400" s="38"/>
      <c r="Z400" s="38"/>
      <c r="AA400" s="38"/>
      <c r="AB400" s="38"/>
      <c r="AC400" s="38"/>
      <c r="AD400" s="38"/>
      <c r="AE400" s="38"/>
      <c r="AT400" s="17" t="s">
        <v>147</v>
      </c>
      <c r="AU400" s="17" t="s">
        <v>86</v>
      </c>
    </row>
    <row r="401" s="2" customFormat="1" ht="16.5" customHeight="1">
      <c r="A401" s="38"/>
      <c r="B401" s="39"/>
      <c r="C401" s="266" t="s">
        <v>824</v>
      </c>
      <c r="D401" s="266" t="s">
        <v>367</v>
      </c>
      <c r="E401" s="267" t="s">
        <v>825</v>
      </c>
      <c r="F401" s="268" t="s">
        <v>826</v>
      </c>
      <c r="G401" s="269" t="s">
        <v>201</v>
      </c>
      <c r="H401" s="270">
        <v>1</v>
      </c>
      <c r="I401" s="271"/>
      <c r="J401" s="272">
        <f>ROUND(I401*H401,2)</f>
        <v>0</v>
      </c>
      <c r="K401" s="268" t="s">
        <v>144</v>
      </c>
      <c r="L401" s="273"/>
      <c r="M401" s="274" t="s">
        <v>19</v>
      </c>
      <c r="N401" s="275" t="s">
        <v>47</v>
      </c>
      <c r="O401" s="84"/>
      <c r="P401" s="221">
        <f>O401*H401</f>
        <v>0</v>
      </c>
      <c r="Q401" s="221">
        <v>0.0022000000000000001</v>
      </c>
      <c r="R401" s="221">
        <f>Q401*H401</f>
        <v>0.0022000000000000001</v>
      </c>
      <c r="S401" s="221">
        <v>0</v>
      </c>
      <c r="T401" s="222">
        <f>S401*H401</f>
        <v>0</v>
      </c>
      <c r="U401" s="38"/>
      <c r="V401" s="38"/>
      <c r="W401" s="38"/>
      <c r="X401" s="38"/>
      <c r="Y401" s="38"/>
      <c r="Z401" s="38"/>
      <c r="AA401" s="38"/>
      <c r="AB401" s="38"/>
      <c r="AC401" s="38"/>
      <c r="AD401" s="38"/>
      <c r="AE401" s="38"/>
      <c r="AR401" s="223" t="s">
        <v>501</v>
      </c>
      <c r="AT401" s="223" t="s">
        <v>367</v>
      </c>
      <c r="AU401" s="223" t="s">
        <v>86</v>
      </c>
      <c r="AY401" s="17" t="s">
        <v>138</v>
      </c>
      <c r="BE401" s="224">
        <f>IF(N401="základní",J401,0)</f>
        <v>0</v>
      </c>
      <c r="BF401" s="224">
        <f>IF(N401="snížená",J401,0)</f>
        <v>0</v>
      </c>
      <c r="BG401" s="224">
        <f>IF(N401="zákl. přenesená",J401,0)</f>
        <v>0</v>
      </c>
      <c r="BH401" s="224">
        <f>IF(N401="sníž. přenesená",J401,0)</f>
        <v>0</v>
      </c>
      <c r="BI401" s="224">
        <f>IF(N401="nulová",J401,0)</f>
        <v>0</v>
      </c>
      <c r="BJ401" s="17" t="s">
        <v>84</v>
      </c>
      <c r="BK401" s="224">
        <f>ROUND(I401*H401,2)</f>
        <v>0</v>
      </c>
      <c r="BL401" s="17" t="s">
        <v>240</v>
      </c>
      <c r="BM401" s="223" t="s">
        <v>827</v>
      </c>
    </row>
    <row r="402" s="2" customFormat="1" ht="55.5" customHeight="1">
      <c r="A402" s="38"/>
      <c r="B402" s="39"/>
      <c r="C402" s="212" t="s">
        <v>828</v>
      </c>
      <c r="D402" s="212" t="s">
        <v>140</v>
      </c>
      <c r="E402" s="213" t="s">
        <v>829</v>
      </c>
      <c r="F402" s="214" t="s">
        <v>830</v>
      </c>
      <c r="G402" s="215" t="s">
        <v>209</v>
      </c>
      <c r="H402" s="216">
        <v>0.33400000000000002</v>
      </c>
      <c r="I402" s="217"/>
      <c r="J402" s="218">
        <f>ROUND(I402*H402,2)</f>
        <v>0</v>
      </c>
      <c r="K402" s="214" t="s">
        <v>144</v>
      </c>
      <c r="L402" s="44"/>
      <c r="M402" s="219" t="s">
        <v>19</v>
      </c>
      <c r="N402" s="220" t="s">
        <v>47</v>
      </c>
      <c r="O402" s="84"/>
      <c r="P402" s="221">
        <f>O402*H402</f>
        <v>0</v>
      </c>
      <c r="Q402" s="221">
        <v>0</v>
      </c>
      <c r="R402" s="221">
        <f>Q402*H402</f>
        <v>0</v>
      </c>
      <c r="S402" s="221">
        <v>0</v>
      </c>
      <c r="T402" s="222">
        <f>S402*H402</f>
        <v>0</v>
      </c>
      <c r="U402" s="38"/>
      <c r="V402" s="38"/>
      <c r="W402" s="38"/>
      <c r="X402" s="38"/>
      <c r="Y402" s="38"/>
      <c r="Z402" s="38"/>
      <c r="AA402" s="38"/>
      <c r="AB402" s="38"/>
      <c r="AC402" s="38"/>
      <c r="AD402" s="38"/>
      <c r="AE402" s="38"/>
      <c r="AR402" s="223" t="s">
        <v>240</v>
      </c>
      <c r="AT402" s="223" t="s">
        <v>140</v>
      </c>
      <c r="AU402" s="223" t="s">
        <v>86</v>
      </c>
      <c r="AY402" s="17" t="s">
        <v>138</v>
      </c>
      <c r="BE402" s="224">
        <f>IF(N402="základní",J402,0)</f>
        <v>0</v>
      </c>
      <c r="BF402" s="224">
        <f>IF(N402="snížená",J402,0)</f>
        <v>0</v>
      </c>
      <c r="BG402" s="224">
        <f>IF(N402="zákl. přenesená",J402,0)</f>
        <v>0</v>
      </c>
      <c r="BH402" s="224">
        <f>IF(N402="sníž. přenesená",J402,0)</f>
        <v>0</v>
      </c>
      <c r="BI402" s="224">
        <f>IF(N402="nulová",J402,0)</f>
        <v>0</v>
      </c>
      <c r="BJ402" s="17" t="s">
        <v>84</v>
      </c>
      <c r="BK402" s="224">
        <f>ROUND(I402*H402,2)</f>
        <v>0</v>
      </c>
      <c r="BL402" s="17" t="s">
        <v>240</v>
      </c>
      <c r="BM402" s="223" t="s">
        <v>831</v>
      </c>
    </row>
    <row r="403" s="2" customFormat="1">
      <c r="A403" s="38"/>
      <c r="B403" s="39"/>
      <c r="C403" s="40"/>
      <c r="D403" s="225" t="s">
        <v>147</v>
      </c>
      <c r="E403" s="40"/>
      <c r="F403" s="226" t="s">
        <v>832</v>
      </c>
      <c r="G403" s="40"/>
      <c r="H403" s="40"/>
      <c r="I403" s="227"/>
      <c r="J403" s="40"/>
      <c r="K403" s="40"/>
      <c r="L403" s="44"/>
      <c r="M403" s="228"/>
      <c r="N403" s="229"/>
      <c r="O403" s="84"/>
      <c r="P403" s="84"/>
      <c r="Q403" s="84"/>
      <c r="R403" s="84"/>
      <c r="S403" s="84"/>
      <c r="T403" s="85"/>
      <c r="U403" s="38"/>
      <c r="V403" s="38"/>
      <c r="W403" s="38"/>
      <c r="X403" s="38"/>
      <c r="Y403" s="38"/>
      <c r="Z403" s="38"/>
      <c r="AA403" s="38"/>
      <c r="AB403" s="38"/>
      <c r="AC403" s="38"/>
      <c r="AD403" s="38"/>
      <c r="AE403" s="38"/>
      <c r="AT403" s="17" t="s">
        <v>147</v>
      </c>
      <c r="AU403" s="17" t="s">
        <v>86</v>
      </c>
    </row>
    <row r="404" s="12" customFormat="1" ht="22.8" customHeight="1">
      <c r="A404" s="12"/>
      <c r="B404" s="196"/>
      <c r="C404" s="197"/>
      <c r="D404" s="198" t="s">
        <v>75</v>
      </c>
      <c r="E404" s="210" t="s">
        <v>261</v>
      </c>
      <c r="F404" s="210" t="s">
        <v>262</v>
      </c>
      <c r="G404" s="197"/>
      <c r="H404" s="197"/>
      <c r="I404" s="200"/>
      <c r="J404" s="211">
        <f>BK404</f>
        <v>0</v>
      </c>
      <c r="K404" s="197"/>
      <c r="L404" s="202"/>
      <c r="M404" s="203"/>
      <c r="N404" s="204"/>
      <c r="O404" s="204"/>
      <c r="P404" s="205">
        <f>SUM(P405:P449)</f>
        <v>0</v>
      </c>
      <c r="Q404" s="204"/>
      <c r="R404" s="205">
        <f>SUM(R405:R449)</f>
        <v>3.0323852000000002</v>
      </c>
      <c r="S404" s="204"/>
      <c r="T404" s="206">
        <f>SUM(T405:T449)</f>
        <v>0</v>
      </c>
      <c r="U404" s="12"/>
      <c r="V404" s="12"/>
      <c r="W404" s="12"/>
      <c r="X404" s="12"/>
      <c r="Y404" s="12"/>
      <c r="Z404" s="12"/>
      <c r="AA404" s="12"/>
      <c r="AB404" s="12"/>
      <c r="AC404" s="12"/>
      <c r="AD404" s="12"/>
      <c r="AE404" s="12"/>
      <c r="AR404" s="207" t="s">
        <v>86</v>
      </c>
      <c r="AT404" s="208" t="s">
        <v>75</v>
      </c>
      <c r="AU404" s="208" t="s">
        <v>84</v>
      </c>
      <c r="AY404" s="207" t="s">
        <v>138</v>
      </c>
      <c r="BK404" s="209">
        <f>SUM(BK405:BK449)</f>
        <v>0</v>
      </c>
    </row>
    <row r="405" s="2" customFormat="1" ht="24.15" customHeight="1">
      <c r="A405" s="38"/>
      <c r="B405" s="39"/>
      <c r="C405" s="212" t="s">
        <v>833</v>
      </c>
      <c r="D405" s="212" t="s">
        <v>140</v>
      </c>
      <c r="E405" s="213" t="s">
        <v>834</v>
      </c>
      <c r="F405" s="214" t="s">
        <v>835</v>
      </c>
      <c r="G405" s="215" t="s">
        <v>143</v>
      </c>
      <c r="H405" s="216">
        <v>72.340000000000003</v>
      </c>
      <c r="I405" s="217"/>
      <c r="J405" s="218">
        <f>ROUND(I405*H405,2)</f>
        <v>0</v>
      </c>
      <c r="K405" s="214" t="s">
        <v>144</v>
      </c>
      <c r="L405" s="44"/>
      <c r="M405" s="219" t="s">
        <v>19</v>
      </c>
      <c r="N405" s="220" t="s">
        <v>47</v>
      </c>
      <c r="O405" s="84"/>
      <c r="P405" s="221">
        <f>O405*H405</f>
        <v>0</v>
      </c>
      <c r="Q405" s="221">
        <v>0</v>
      </c>
      <c r="R405" s="221">
        <f>Q405*H405</f>
        <v>0</v>
      </c>
      <c r="S405" s="221">
        <v>0</v>
      </c>
      <c r="T405" s="222">
        <f>S405*H405</f>
        <v>0</v>
      </c>
      <c r="U405" s="38"/>
      <c r="V405" s="38"/>
      <c r="W405" s="38"/>
      <c r="X405" s="38"/>
      <c r="Y405" s="38"/>
      <c r="Z405" s="38"/>
      <c r="AA405" s="38"/>
      <c r="AB405" s="38"/>
      <c r="AC405" s="38"/>
      <c r="AD405" s="38"/>
      <c r="AE405" s="38"/>
      <c r="AR405" s="223" t="s">
        <v>240</v>
      </c>
      <c r="AT405" s="223" t="s">
        <v>140</v>
      </c>
      <c r="AU405" s="223" t="s">
        <v>86</v>
      </c>
      <c r="AY405" s="17" t="s">
        <v>138</v>
      </c>
      <c r="BE405" s="224">
        <f>IF(N405="základní",J405,0)</f>
        <v>0</v>
      </c>
      <c r="BF405" s="224">
        <f>IF(N405="snížená",J405,0)</f>
        <v>0</v>
      </c>
      <c r="BG405" s="224">
        <f>IF(N405="zákl. přenesená",J405,0)</f>
        <v>0</v>
      </c>
      <c r="BH405" s="224">
        <f>IF(N405="sníž. přenesená",J405,0)</f>
        <v>0</v>
      </c>
      <c r="BI405" s="224">
        <f>IF(N405="nulová",J405,0)</f>
        <v>0</v>
      </c>
      <c r="BJ405" s="17" t="s">
        <v>84</v>
      </c>
      <c r="BK405" s="224">
        <f>ROUND(I405*H405,2)</f>
        <v>0</v>
      </c>
      <c r="BL405" s="17" t="s">
        <v>240</v>
      </c>
      <c r="BM405" s="223" t="s">
        <v>836</v>
      </c>
    </row>
    <row r="406" s="2" customFormat="1">
      <c r="A406" s="38"/>
      <c r="B406" s="39"/>
      <c r="C406" s="40"/>
      <c r="D406" s="225" t="s">
        <v>147</v>
      </c>
      <c r="E406" s="40"/>
      <c r="F406" s="226" t="s">
        <v>837</v>
      </c>
      <c r="G406" s="40"/>
      <c r="H406" s="40"/>
      <c r="I406" s="227"/>
      <c r="J406" s="40"/>
      <c r="K406" s="40"/>
      <c r="L406" s="44"/>
      <c r="M406" s="228"/>
      <c r="N406" s="229"/>
      <c r="O406" s="84"/>
      <c r="P406" s="84"/>
      <c r="Q406" s="84"/>
      <c r="R406" s="84"/>
      <c r="S406" s="84"/>
      <c r="T406" s="85"/>
      <c r="U406" s="38"/>
      <c r="V406" s="38"/>
      <c r="W406" s="38"/>
      <c r="X406" s="38"/>
      <c r="Y406" s="38"/>
      <c r="Z406" s="38"/>
      <c r="AA406" s="38"/>
      <c r="AB406" s="38"/>
      <c r="AC406" s="38"/>
      <c r="AD406" s="38"/>
      <c r="AE406" s="38"/>
      <c r="AT406" s="17" t="s">
        <v>147</v>
      </c>
      <c r="AU406" s="17" t="s">
        <v>86</v>
      </c>
    </row>
    <row r="407" s="2" customFormat="1" ht="24.15" customHeight="1">
      <c r="A407" s="38"/>
      <c r="B407" s="39"/>
      <c r="C407" s="212" t="s">
        <v>838</v>
      </c>
      <c r="D407" s="212" t="s">
        <v>140</v>
      </c>
      <c r="E407" s="213" t="s">
        <v>839</v>
      </c>
      <c r="F407" s="214" t="s">
        <v>840</v>
      </c>
      <c r="G407" s="215" t="s">
        <v>143</v>
      </c>
      <c r="H407" s="216">
        <v>72.340000000000003</v>
      </c>
      <c r="I407" s="217"/>
      <c r="J407" s="218">
        <f>ROUND(I407*H407,2)</f>
        <v>0</v>
      </c>
      <c r="K407" s="214" t="s">
        <v>144</v>
      </c>
      <c r="L407" s="44"/>
      <c r="M407" s="219" t="s">
        <v>19</v>
      </c>
      <c r="N407" s="220" t="s">
        <v>47</v>
      </c>
      <c r="O407" s="84"/>
      <c r="P407" s="221">
        <f>O407*H407</f>
        <v>0</v>
      </c>
      <c r="Q407" s="221">
        <v>0.00029999999999999997</v>
      </c>
      <c r="R407" s="221">
        <f>Q407*H407</f>
        <v>0.021701999999999999</v>
      </c>
      <c r="S407" s="221">
        <v>0</v>
      </c>
      <c r="T407" s="222">
        <f>S407*H407</f>
        <v>0</v>
      </c>
      <c r="U407" s="38"/>
      <c r="V407" s="38"/>
      <c r="W407" s="38"/>
      <c r="X407" s="38"/>
      <c r="Y407" s="38"/>
      <c r="Z407" s="38"/>
      <c r="AA407" s="38"/>
      <c r="AB407" s="38"/>
      <c r="AC407" s="38"/>
      <c r="AD407" s="38"/>
      <c r="AE407" s="38"/>
      <c r="AR407" s="223" t="s">
        <v>240</v>
      </c>
      <c r="AT407" s="223" t="s">
        <v>140</v>
      </c>
      <c r="AU407" s="223" t="s">
        <v>86</v>
      </c>
      <c r="AY407" s="17" t="s">
        <v>138</v>
      </c>
      <c r="BE407" s="224">
        <f>IF(N407="základní",J407,0)</f>
        <v>0</v>
      </c>
      <c r="BF407" s="224">
        <f>IF(N407="snížená",J407,0)</f>
        <v>0</v>
      </c>
      <c r="BG407" s="224">
        <f>IF(N407="zákl. přenesená",J407,0)</f>
        <v>0</v>
      </c>
      <c r="BH407" s="224">
        <f>IF(N407="sníž. přenesená",J407,0)</f>
        <v>0</v>
      </c>
      <c r="BI407" s="224">
        <f>IF(N407="nulová",J407,0)</f>
        <v>0</v>
      </c>
      <c r="BJ407" s="17" t="s">
        <v>84</v>
      </c>
      <c r="BK407" s="224">
        <f>ROUND(I407*H407,2)</f>
        <v>0</v>
      </c>
      <c r="BL407" s="17" t="s">
        <v>240</v>
      </c>
      <c r="BM407" s="223" t="s">
        <v>841</v>
      </c>
    </row>
    <row r="408" s="2" customFormat="1">
      <c r="A408" s="38"/>
      <c r="B408" s="39"/>
      <c r="C408" s="40"/>
      <c r="D408" s="225" t="s">
        <v>147</v>
      </c>
      <c r="E408" s="40"/>
      <c r="F408" s="226" t="s">
        <v>842</v>
      </c>
      <c r="G408" s="40"/>
      <c r="H408" s="40"/>
      <c r="I408" s="227"/>
      <c r="J408" s="40"/>
      <c r="K408" s="40"/>
      <c r="L408" s="44"/>
      <c r="M408" s="228"/>
      <c r="N408" s="229"/>
      <c r="O408" s="84"/>
      <c r="P408" s="84"/>
      <c r="Q408" s="84"/>
      <c r="R408" s="84"/>
      <c r="S408" s="84"/>
      <c r="T408" s="85"/>
      <c r="U408" s="38"/>
      <c r="V408" s="38"/>
      <c r="W408" s="38"/>
      <c r="X408" s="38"/>
      <c r="Y408" s="38"/>
      <c r="Z408" s="38"/>
      <c r="AA408" s="38"/>
      <c r="AB408" s="38"/>
      <c r="AC408" s="38"/>
      <c r="AD408" s="38"/>
      <c r="AE408" s="38"/>
      <c r="AT408" s="17" t="s">
        <v>147</v>
      </c>
      <c r="AU408" s="17" t="s">
        <v>86</v>
      </c>
    </row>
    <row r="409" s="13" customFormat="1">
      <c r="A409" s="13"/>
      <c r="B409" s="230"/>
      <c r="C409" s="231"/>
      <c r="D409" s="232" t="s">
        <v>149</v>
      </c>
      <c r="E409" s="233" t="s">
        <v>19</v>
      </c>
      <c r="F409" s="234" t="s">
        <v>268</v>
      </c>
      <c r="G409" s="231"/>
      <c r="H409" s="233" t="s">
        <v>19</v>
      </c>
      <c r="I409" s="235"/>
      <c r="J409" s="231"/>
      <c r="K409" s="231"/>
      <c r="L409" s="236"/>
      <c r="M409" s="237"/>
      <c r="N409" s="238"/>
      <c r="O409" s="238"/>
      <c r="P409" s="238"/>
      <c r="Q409" s="238"/>
      <c r="R409" s="238"/>
      <c r="S409" s="238"/>
      <c r="T409" s="239"/>
      <c r="U409" s="13"/>
      <c r="V409" s="13"/>
      <c r="W409" s="13"/>
      <c r="X409" s="13"/>
      <c r="Y409" s="13"/>
      <c r="Z409" s="13"/>
      <c r="AA409" s="13"/>
      <c r="AB409" s="13"/>
      <c r="AC409" s="13"/>
      <c r="AD409" s="13"/>
      <c r="AE409" s="13"/>
      <c r="AT409" s="240" t="s">
        <v>149</v>
      </c>
      <c r="AU409" s="240" t="s">
        <v>86</v>
      </c>
      <c r="AV409" s="13" t="s">
        <v>84</v>
      </c>
      <c r="AW409" s="13" t="s">
        <v>37</v>
      </c>
      <c r="AX409" s="13" t="s">
        <v>76</v>
      </c>
      <c r="AY409" s="240" t="s">
        <v>138</v>
      </c>
    </row>
    <row r="410" s="14" customFormat="1">
      <c r="A410" s="14"/>
      <c r="B410" s="241"/>
      <c r="C410" s="242"/>
      <c r="D410" s="232" t="s">
        <v>149</v>
      </c>
      <c r="E410" s="243" t="s">
        <v>19</v>
      </c>
      <c r="F410" s="244" t="s">
        <v>436</v>
      </c>
      <c r="G410" s="242"/>
      <c r="H410" s="245">
        <v>21.829999999999998</v>
      </c>
      <c r="I410" s="246"/>
      <c r="J410" s="242"/>
      <c r="K410" s="242"/>
      <c r="L410" s="247"/>
      <c r="M410" s="248"/>
      <c r="N410" s="249"/>
      <c r="O410" s="249"/>
      <c r="P410" s="249"/>
      <c r="Q410" s="249"/>
      <c r="R410" s="249"/>
      <c r="S410" s="249"/>
      <c r="T410" s="250"/>
      <c r="U410" s="14"/>
      <c r="V410" s="14"/>
      <c r="W410" s="14"/>
      <c r="X410" s="14"/>
      <c r="Y410" s="14"/>
      <c r="Z410" s="14"/>
      <c r="AA410" s="14"/>
      <c r="AB410" s="14"/>
      <c r="AC410" s="14"/>
      <c r="AD410" s="14"/>
      <c r="AE410" s="14"/>
      <c r="AT410" s="251" t="s">
        <v>149</v>
      </c>
      <c r="AU410" s="251" t="s">
        <v>86</v>
      </c>
      <c r="AV410" s="14" t="s">
        <v>86</v>
      </c>
      <c r="AW410" s="14" t="s">
        <v>37</v>
      </c>
      <c r="AX410" s="14" t="s">
        <v>76</v>
      </c>
      <c r="AY410" s="251" t="s">
        <v>138</v>
      </c>
    </row>
    <row r="411" s="13" customFormat="1">
      <c r="A411" s="13"/>
      <c r="B411" s="230"/>
      <c r="C411" s="231"/>
      <c r="D411" s="232" t="s">
        <v>149</v>
      </c>
      <c r="E411" s="233" t="s">
        <v>19</v>
      </c>
      <c r="F411" s="234" t="s">
        <v>270</v>
      </c>
      <c r="G411" s="231"/>
      <c r="H411" s="233" t="s">
        <v>19</v>
      </c>
      <c r="I411" s="235"/>
      <c r="J411" s="231"/>
      <c r="K411" s="231"/>
      <c r="L411" s="236"/>
      <c r="M411" s="237"/>
      <c r="N411" s="238"/>
      <c r="O411" s="238"/>
      <c r="P411" s="238"/>
      <c r="Q411" s="238"/>
      <c r="R411" s="238"/>
      <c r="S411" s="238"/>
      <c r="T411" s="239"/>
      <c r="U411" s="13"/>
      <c r="V411" s="13"/>
      <c r="W411" s="13"/>
      <c r="X411" s="13"/>
      <c r="Y411" s="13"/>
      <c r="Z411" s="13"/>
      <c r="AA411" s="13"/>
      <c r="AB411" s="13"/>
      <c r="AC411" s="13"/>
      <c r="AD411" s="13"/>
      <c r="AE411" s="13"/>
      <c r="AT411" s="240" t="s">
        <v>149</v>
      </c>
      <c r="AU411" s="240" t="s">
        <v>86</v>
      </c>
      <c r="AV411" s="13" t="s">
        <v>84</v>
      </c>
      <c r="AW411" s="13" t="s">
        <v>37</v>
      </c>
      <c r="AX411" s="13" t="s">
        <v>76</v>
      </c>
      <c r="AY411" s="240" t="s">
        <v>138</v>
      </c>
    </row>
    <row r="412" s="14" customFormat="1">
      <c r="A412" s="14"/>
      <c r="B412" s="241"/>
      <c r="C412" s="242"/>
      <c r="D412" s="232" t="s">
        <v>149</v>
      </c>
      <c r="E412" s="243" t="s">
        <v>19</v>
      </c>
      <c r="F412" s="244" t="s">
        <v>843</v>
      </c>
      <c r="G412" s="242"/>
      <c r="H412" s="245">
        <v>12.19</v>
      </c>
      <c r="I412" s="246"/>
      <c r="J412" s="242"/>
      <c r="K412" s="242"/>
      <c r="L412" s="247"/>
      <c r="M412" s="248"/>
      <c r="N412" s="249"/>
      <c r="O412" s="249"/>
      <c r="P412" s="249"/>
      <c r="Q412" s="249"/>
      <c r="R412" s="249"/>
      <c r="S412" s="249"/>
      <c r="T412" s="250"/>
      <c r="U412" s="14"/>
      <c r="V412" s="14"/>
      <c r="W412" s="14"/>
      <c r="X412" s="14"/>
      <c r="Y412" s="14"/>
      <c r="Z412" s="14"/>
      <c r="AA412" s="14"/>
      <c r="AB412" s="14"/>
      <c r="AC412" s="14"/>
      <c r="AD412" s="14"/>
      <c r="AE412" s="14"/>
      <c r="AT412" s="251" t="s">
        <v>149</v>
      </c>
      <c r="AU412" s="251" t="s">
        <v>86</v>
      </c>
      <c r="AV412" s="14" t="s">
        <v>86</v>
      </c>
      <c r="AW412" s="14" t="s">
        <v>37</v>
      </c>
      <c r="AX412" s="14" t="s">
        <v>76</v>
      </c>
      <c r="AY412" s="251" t="s">
        <v>138</v>
      </c>
    </row>
    <row r="413" s="13" customFormat="1">
      <c r="A413" s="13"/>
      <c r="B413" s="230"/>
      <c r="C413" s="231"/>
      <c r="D413" s="232" t="s">
        <v>149</v>
      </c>
      <c r="E413" s="233" t="s">
        <v>19</v>
      </c>
      <c r="F413" s="234" t="s">
        <v>272</v>
      </c>
      <c r="G413" s="231"/>
      <c r="H413" s="233" t="s">
        <v>19</v>
      </c>
      <c r="I413" s="235"/>
      <c r="J413" s="231"/>
      <c r="K413" s="231"/>
      <c r="L413" s="236"/>
      <c r="M413" s="237"/>
      <c r="N413" s="238"/>
      <c r="O413" s="238"/>
      <c r="P413" s="238"/>
      <c r="Q413" s="238"/>
      <c r="R413" s="238"/>
      <c r="S413" s="238"/>
      <c r="T413" s="239"/>
      <c r="U413" s="13"/>
      <c r="V413" s="13"/>
      <c r="W413" s="13"/>
      <c r="X413" s="13"/>
      <c r="Y413" s="13"/>
      <c r="Z413" s="13"/>
      <c r="AA413" s="13"/>
      <c r="AB413" s="13"/>
      <c r="AC413" s="13"/>
      <c r="AD413" s="13"/>
      <c r="AE413" s="13"/>
      <c r="AT413" s="240" t="s">
        <v>149</v>
      </c>
      <c r="AU413" s="240" t="s">
        <v>86</v>
      </c>
      <c r="AV413" s="13" t="s">
        <v>84</v>
      </c>
      <c r="AW413" s="13" t="s">
        <v>37</v>
      </c>
      <c r="AX413" s="13" t="s">
        <v>76</v>
      </c>
      <c r="AY413" s="240" t="s">
        <v>138</v>
      </c>
    </row>
    <row r="414" s="14" customFormat="1">
      <c r="A414" s="14"/>
      <c r="B414" s="241"/>
      <c r="C414" s="242"/>
      <c r="D414" s="232" t="s">
        <v>149</v>
      </c>
      <c r="E414" s="243" t="s">
        <v>19</v>
      </c>
      <c r="F414" s="244" t="s">
        <v>434</v>
      </c>
      <c r="G414" s="242"/>
      <c r="H414" s="245">
        <v>14.26</v>
      </c>
      <c r="I414" s="246"/>
      <c r="J414" s="242"/>
      <c r="K414" s="242"/>
      <c r="L414" s="247"/>
      <c r="M414" s="248"/>
      <c r="N414" s="249"/>
      <c r="O414" s="249"/>
      <c r="P414" s="249"/>
      <c r="Q414" s="249"/>
      <c r="R414" s="249"/>
      <c r="S414" s="249"/>
      <c r="T414" s="250"/>
      <c r="U414" s="14"/>
      <c r="V414" s="14"/>
      <c r="W414" s="14"/>
      <c r="X414" s="14"/>
      <c r="Y414" s="14"/>
      <c r="Z414" s="14"/>
      <c r="AA414" s="14"/>
      <c r="AB414" s="14"/>
      <c r="AC414" s="14"/>
      <c r="AD414" s="14"/>
      <c r="AE414" s="14"/>
      <c r="AT414" s="251" t="s">
        <v>149</v>
      </c>
      <c r="AU414" s="251" t="s">
        <v>86</v>
      </c>
      <c r="AV414" s="14" t="s">
        <v>86</v>
      </c>
      <c r="AW414" s="14" t="s">
        <v>37</v>
      </c>
      <c r="AX414" s="14" t="s">
        <v>76</v>
      </c>
      <c r="AY414" s="251" t="s">
        <v>138</v>
      </c>
    </row>
    <row r="415" s="13" customFormat="1">
      <c r="A415" s="13"/>
      <c r="B415" s="230"/>
      <c r="C415" s="231"/>
      <c r="D415" s="232" t="s">
        <v>149</v>
      </c>
      <c r="E415" s="233" t="s">
        <v>19</v>
      </c>
      <c r="F415" s="234" t="s">
        <v>277</v>
      </c>
      <c r="G415" s="231"/>
      <c r="H415" s="233" t="s">
        <v>19</v>
      </c>
      <c r="I415" s="235"/>
      <c r="J415" s="231"/>
      <c r="K415" s="231"/>
      <c r="L415" s="236"/>
      <c r="M415" s="237"/>
      <c r="N415" s="238"/>
      <c r="O415" s="238"/>
      <c r="P415" s="238"/>
      <c r="Q415" s="238"/>
      <c r="R415" s="238"/>
      <c r="S415" s="238"/>
      <c r="T415" s="239"/>
      <c r="U415" s="13"/>
      <c r="V415" s="13"/>
      <c r="W415" s="13"/>
      <c r="X415" s="13"/>
      <c r="Y415" s="13"/>
      <c r="Z415" s="13"/>
      <c r="AA415" s="13"/>
      <c r="AB415" s="13"/>
      <c r="AC415" s="13"/>
      <c r="AD415" s="13"/>
      <c r="AE415" s="13"/>
      <c r="AT415" s="240" t="s">
        <v>149</v>
      </c>
      <c r="AU415" s="240" t="s">
        <v>86</v>
      </c>
      <c r="AV415" s="13" t="s">
        <v>84</v>
      </c>
      <c r="AW415" s="13" t="s">
        <v>37</v>
      </c>
      <c r="AX415" s="13" t="s">
        <v>76</v>
      </c>
      <c r="AY415" s="240" t="s">
        <v>138</v>
      </c>
    </row>
    <row r="416" s="14" customFormat="1">
      <c r="A416" s="14"/>
      <c r="B416" s="241"/>
      <c r="C416" s="242"/>
      <c r="D416" s="232" t="s">
        <v>149</v>
      </c>
      <c r="E416" s="243" t="s">
        <v>19</v>
      </c>
      <c r="F416" s="244" t="s">
        <v>636</v>
      </c>
      <c r="G416" s="242"/>
      <c r="H416" s="245">
        <v>6.4500000000000002</v>
      </c>
      <c r="I416" s="246"/>
      <c r="J416" s="242"/>
      <c r="K416" s="242"/>
      <c r="L416" s="247"/>
      <c r="M416" s="248"/>
      <c r="N416" s="249"/>
      <c r="O416" s="249"/>
      <c r="P416" s="249"/>
      <c r="Q416" s="249"/>
      <c r="R416" s="249"/>
      <c r="S416" s="249"/>
      <c r="T416" s="250"/>
      <c r="U416" s="14"/>
      <c r="V416" s="14"/>
      <c r="W416" s="14"/>
      <c r="X416" s="14"/>
      <c r="Y416" s="14"/>
      <c r="Z416" s="14"/>
      <c r="AA416" s="14"/>
      <c r="AB416" s="14"/>
      <c r="AC416" s="14"/>
      <c r="AD416" s="14"/>
      <c r="AE416" s="14"/>
      <c r="AT416" s="251" t="s">
        <v>149</v>
      </c>
      <c r="AU416" s="251" t="s">
        <v>86</v>
      </c>
      <c r="AV416" s="14" t="s">
        <v>86</v>
      </c>
      <c r="AW416" s="14" t="s">
        <v>37</v>
      </c>
      <c r="AX416" s="14" t="s">
        <v>76</v>
      </c>
      <c r="AY416" s="251" t="s">
        <v>138</v>
      </c>
    </row>
    <row r="417" s="13" customFormat="1">
      <c r="A417" s="13"/>
      <c r="B417" s="230"/>
      <c r="C417" s="231"/>
      <c r="D417" s="232" t="s">
        <v>149</v>
      </c>
      <c r="E417" s="233" t="s">
        <v>19</v>
      </c>
      <c r="F417" s="234" t="s">
        <v>637</v>
      </c>
      <c r="G417" s="231"/>
      <c r="H417" s="233" t="s">
        <v>19</v>
      </c>
      <c r="I417" s="235"/>
      <c r="J417" s="231"/>
      <c r="K417" s="231"/>
      <c r="L417" s="236"/>
      <c r="M417" s="237"/>
      <c r="N417" s="238"/>
      <c r="O417" s="238"/>
      <c r="P417" s="238"/>
      <c r="Q417" s="238"/>
      <c r="R417" s="238"/>
      <c r="S417" s="238"/>
      <c r="T417" s="239"/>
      <c r="U417" s="13"/>
      <c r="V417" s="13"/>
      <c r="W417" s="13"/>
      <c r="X417" s="13"/>
      <c r="Y417" s="13"/>
      <c r="Z417" s="13"/>
      <c r="AA417" s="13"/>
      <c r="AB417" s="13"/>
      <c r="AC417" s="13"/>
      <c r="AD417" s="13"/>
      <c r="AE417" s="13"/>
      <c r="AT417" s="240" t="s">
        <v>149</v>
      </c>
      <c r="AU417" s="240" t="s">
        <v>86</v>
      </c>
      <c r="AV417" s="13" t="s">
        <v>84</v>
      </c>
      <c r="AW417" s="13" t="s">
        <v>37</v>
      </c>
      <c r="AX417" s="13" t="s">
        <v>76</v>
      </c>
      <c r="AY417" s="240" t="s">
        <v>138</v>
      </c>
    </row>
    <row r="418" s="14" customFormat="1">
      <c r="A418" s="14"/>
      <c r="B418" s="241"/>
      <c r="C418" s="242"/>
      <c r="D418" s="232" t="s">
        <v>149</v>
      </c>
      <c r="E418" s="243" t="s">
        <v>19</v>
      </c>
      <c r="F418" s="244" t="s">
        <v>638</v>
      </c>
      <c r="G418" s="242"/>
      <c r="H418" s="245">
        <v>5.6600000000000001</v>
      </c>
      <c r="I418" s="246"/>
      <c r="J418" s="242"/>
      <c r="K418" s="242"/>
      <c r="L418" s="247"/>
      <c r="M418" s="248"/>
      <c r="N418" s="249"/>
      <c r="O418" s="249"/>
      <c r="P418" s="249"/>
      <c r="Q418" s="249"/>
      <c r="R418" s="249"/>
      <c r="S418" s="249"/>
      <c r="T418" s="250"/>
      <c r="U418" s="14"/>
      <c r="V418" s="14"/>
      <c r="W418" s="14"/>
      <c r="X418" s="14"/>
      <c r="Y418" s="14"/>
      <c r="Z418" s="14"/>
      <c r="AA418" s="14"/>
      <c r="AB418" s="14"/>
      <c r="AC418" s="14"/>
      <c r="AD418" s="14"/>
      <c r="AE418" s="14"/>
      <c r="AT418" s="251" t="s">
        <v>149</v>
      </c>
      <c r="AU418" s="251" t="s">
        <v>86</v>
      </c>
      <c r="AV418" s="14" t="s">
        <v>86</v>
      </c>
      <c r="AW418" s="14" t="s">
        <v>37</v>
      </c>
      <c r="AX418" s="14" t="s">
        <v>76</v>
      </c>
      <c r="AY418" s="251" t="s">
        <v>138</v>
      </c>
    </row>
    <row r="419" s="13" customFormat="1">
      <c r="A419" s="13"/>
      <c r="B419" s="230"/>
      <c r="C419" s="231"/>
      <c r="D419" s="232" t="s">
        <v>149</v>
      </c>
      <c r="E419" s="233" t="s">
        <v>19</v>
      </c>
      <c r="F419" s="234" t="s">
        <v>439</v>
      </c>
      <c r="G419" s="231"/>
      <c r="H419" s="233" t="s">
        <v>19</v>
      </c>
      <c r="I419" s="235"/>
      <c r="J419" s="231"/>
      <c r="K419" s="231"/>
      <c r="L419" s="236"/>
      <c r="M419" s="237"/>
      <c r="N419" s="238"/>
      <c r="O419" s="238"/>
      <c r="P419" s="238"/>
      <c r="Q419" s="238"/>
      <c r="R419" s="238"/>
      <c r="S419" s="238"/>
      <c r="T419" s="239"/>
      <c r="U419" s="13"/>
      <c r="V419" s="13"/>
      <c r="W419" s="13"/>
      <c r="X419" s="13"/>
      <c r="Y419" s="13"/>
      <c r="Z419" s="13"/>
      <c r="AA419" s="13"/>
      <c r="AB419" s="13"/>
      <c r="AC419" s="13"/>
      <c r="AD419" s="13"/>
      <c r="AE419" s="13"/>
      <c r="AT419" s="240" t="s">
        <v>149</v>
      </c>
      <c r="AU419" s="240" t="s">
        <v>86</v>
      </c>
      <c r="AV419" s="13" t="s">
        <v>84</v>
      </c>
      <c r="AW419" s="13" t="s">
        <v>37</v>
      </c>
      <c r="AX419" s="13" t="s">
        <v>76</v>
      </c>
      <c r="AY419" s="240" t="s">
        <v>138</v>
      </c>
    </row>
    <row r="420" s="14" customFormat="1">
      <c r="A420" s="14"/>
      <c r="B420" s="241"/>
      <c r="C420" s="242"/>
      <c r="D420" s="232" t="s">
        <v>149</v>
      </c>
      <c r="E420" s="243" t="s">
        <v>19</v>
      </c>
      <c r="F420" s="244" t="s">
        <v>440</v>
      </c>
      <c r="G420" s="242"/>
      <c r="H420" s="245">
        <v>11.949999999999999</v>
      </c>
      <c r="I420" s="246"/>
      <c r="J420" s="242"/>
      <c r="K420" s="242"/>
      <c r="L420" s="247"/>
      <c r="M420" s="248"/>
      <c r="N420" s="249"/>
      <c r="O420" s="249"/>
      <c r="P420" s="249"/>
      <c r="Q420" s="249"/>
      <c r="R420" s="249"/>
      <c r="S420" s="249"/>
      <c r="T420" s="250"/>
      <c r="U420" s="14"/>
      <c r="V420" s="14"/>
      <c r="W420" s="14"/>
      <c r="X420" s="14"/>
      <c r="Y420" s="14"/>
      <c r="Z420" s="14"/>
      <c r="AA420" s="14"/>
      <c r="AB420" s="14"/>
      <c r="AC420" s="14"/>
      <c r="AD420" s="14"/>
      <c r="AE420" s="14"/>
      <c r="AT420" s="251" t="s">
        <v>149</v>
      </c>
      <c r="AU420" s="251" t="s">
        <v>86</v>
      </c>
      <c r="AV420" s="14" t="s">
        <v>86</v>
      </c>
      <c r="AW420" s="14" t="s">
        <v>37</v>
      </c>
      <c r="AX420" s="14" t="s">
        <v>76</v>
      </c>
      <c r="AY420" s="251" t="s">
        <v>138</v>
      </c>
    </row>
    <row r="421" s="15" customFormat="1">
      <c r="A421" s="15"/>
      <c r="B421" s="252"/>
      <c r="C421" s="253"/>
      <c r="D421" s="232" t="s">
        <v>149</v>
      </c>
      <c r="E421" s="254" t="s">
        <v>19</v>
      </c>
      <c r="F421" s="255" t="s">
        <v>170</v>
      </c>
      <c r="G421" s="253"/>
      <c r="H421" s="256">
        <v>72.340000000000003</v>
      </c>
      <c r="I421" s="257"/>
      <c r="J421" s="253"/>
      <c r="K421" s="253"/>
      <c r="L421" s="258"/>
      <c r="M421" s="259"/>
      <c r="N421" s="260"/>
      <c r="O421" s="260"/>
      <c r="P421" s="260"/>
      <c r="Q421" s="260"/>
      <c r="R421" s="260"/>
      <c r="S421" s="260"/>
      <c r="T421" s="261"/>
      <c r="U421" s="15"/>
      <c r="V421" s="15"/>
      <c r="W421" s="15"/>
      <c r="X421" s="15"/>
      <c r="Y421" s="15"/>
      <c r="Z421" s="15"/>
      <c r="AA421" s="15"/>
      <c r="AB421" s="15"/>
      <c r="AC421" s="15"/>
      <c r="AD421" s="15"/>
      <c r="AE421" s="15"/>
      <c r="AT421" s="262" t="s">
        <v>149</v>
      </c>
      <c r="AU421" s="262" t="s">
        <v>86</v>
      </c>
      <c r="AV421" s="15" t="s">
        <v>145</v>
      </c>
      <c r="AW421" s="15" t="s">
        <v>37</v>
      </c>
      <c r="AX421" s="15" t="s">
        <v>84</v>
      </c>
      <c r="AY421" s="262" t="s">
        <v>138</v>
      </c>
    </row>
    <row r="422" s="2" customFormat="1" ht="37.8" customHeight="1">
      <c r="A422" s="38"/>
      <c r="B422" s="39"/>
      <c r="C422" s="212" t="s">
        <v>844</v>
      </c>
      <c r="D422" s="212" t="s">
        <v>140</v>
      </c>
      <c r="E422" s="213" t="s">
        <v>845</v>
      </c>
      <c r="F422" s="214" t="s">
        <v>846</v>
      </c>
      <c r="G422" s="215" t="s">
        <v>143</v>
      </c>
      <c r="H422" s="216">
        <v>72.340000000000003</v>
      </c>
      <c r="I422" s="217"/>
      <c r="J422" s="218">
        <f>ROUND(I422*H422,2)</f>
        <v>0</v>
      </c>
      <c r="K422" s="214" t="s">
        <v>144</v>
      </c>
      <c r="L422" s="44"/>
      <c r="M422" s="219" t="s">
        <v>19</v>
      </c>
      <c r="N422" s="220" t="s">
        <v>47</v>
      </c>
      <c r="O422" s="84"/>
      <c r="P422" s="221">
        <f>O422*H422</f>
        <v>0</v>
      </c>
      <c r="Q422" s="221">
        <v>0</v>
      </c>
      <c r="R422" s="221">
        <f>Q422*H422</f>
        <v>0</v>
      </c>
      <c r="S422" s="221">
        <v>0</v>
      </c>
      <c r="T422" s="222">
        <f>S422*H422</f>
        <v>0</v>
      </c>
      <c r="U422" s="38"/>
      <c r="V422" s="38"/>
      <c r="W422" s="38"/>
      <c r="X422" s="38"/>
      <c r="Y422" s="38"/>
      <c r="Z422" s="38"/>
      <c r="AA422" s="38"/>
      <c r="AB422" s="38"/>
      <c r="AC422" s="38"/>
      <c r="AD422" s="38"/>
      <c r="AE422" s="38"/>
      <c r="AR422" s="223" t="s">
        <v>240</v>
      </c>
      <c r="AT422" s="223" t="s">
        <v>140</v>
      </c>
      <c r="AU422" s="223" t="s">
        <v>86</v>
      </c>
      <c r="AY422" s="17" t="s">
        <v>138</v>
      </c>
      <c r="BE422" s="224">
        <f>IF(N422="základní",J422,0)</f>
        <v>0</v>
      </c>
      <c r="BF422" s="224">
        <f>IF(N422="snížená",J422,0)</f>
        <v>0</v>
      </c>
      <c r="BG422" s="224">
        <f>IF(N422="zákl. přenesená",J422,0)</f>
        <v>0</v>
      </c>
      <c r="BH422" s="224">
        <f>IF(N422="sníž. přenesená",J422,0)</f>
        <v>0</v>
      </c>
      <c r="BI422" s="224">
        <f>IF(N422="nulová",J422,0)</f>
        <v>0</v>
      </c>
      <c r="BJ422" s="17" t="s">
        <v>84</v>
      </c>
      <c r="BK422" s="224">
        <f>ROUND(I422*H422,2)</f>
        <v>0</v>
      </c>
      <c r="BL422" s="17" t="s">
        <v>240</v>
      </c>
      <c r="BM422" s="223" t="s">
        <v>847</v>
      </c>
    </row>
    <row r="423" s="2" customFormat="1">
      <c r="A423" s="38"/>
      <c r="B423" s="39"/>
      <c r="C423" s="40"/>
      <c r="D423" s="225" t="s">
        <v>147</v>
      </c>
      <c r="E423" s="40"/>
      <c r="F423" s="226" t="s">
        <v>848</v>
      </c>
      <c r="G423" s="40"/>
      <c r="H423" s="40"/>
      <c r="I423" s="227"/>
      <c r="J423" s="40"/>
      <c r="K423" s="40"/>
      <c r="L423" s="44"/>
      <c r="M423" s="228"/>
      <c r="N423" s="229"/>
      <c r="O423" s="84"/>
      <c r="P423" s="84"/>
      <c r="Q423" s="84"/>
      <c r="R423" s="84"/>
      <c r="S423" s="84"/>
      <c r="T423" s="85"/>
      <c r="U423" s="38"/>
      <c r="V423" s="38"/>
      <c r="W423" s="38"/>
      <c r="X423" s="38"/>
      <c r="Y423" s="38"/>
      <c r="Z423" s="38"/>
      <c r="AA423" s="38"/>
      <c r="AB423" s="38"/>
      <c r="AC423" s="38"/>
      <c r="AD423" s="38"/>
      <c r="AE423" s="38"/>
      <c r="AT423" s="17" t="s">
        <v>147</v>
      </c>
      <c r="AU423" s="17" t="s">
        <v>86</v>
      </c>
    </row>
    <row r="424" s="2" customFormat="1" ht="37.8" customHeight="1">
      <c r="A424" s="38"/>
      <c r="B424" s="39"/>
      <c r="C424" s="212" t="s">
        <v>849</v>
      </c>
      <c r="D424" s="212" t="s">
        <v>140</v>
      </c>
      <c r="E424" s="213" t="s">
        <v>850</v>
      </c>
      <c r="F424" s="214" t="s">
        <v>851</v>
      </c>
      <c r="G424" s="215" t="s">
        <v>143</v>
      </c>
      <c r="H424" s="216">
        <v>72.340000000000003</v>
      </c>
      <c r="I424" s="217"/>
      <c r="J424" s="218">
        <f>ROUND(I424*H424,2)</f>
        <v>0</v>
      </c>
      <c r="K424" s="214" t="s">
        <v>144</v>
      </c>
      <c r="L424" s="44"/>
      <c r="M424" s="219" t="s">
        <v>19</v>
      </c>
      <c r="N424" s="220" t="s">
        <v>47</v>
      </c>
      <c r="O424" s="84"/>
      <c r="P424" s="221">
        <f>O424*H424</f>
        <v>0</v>
      </c>
      <c r="Q424" s="221">
        <v>0.0074999999999999997</v>
      </c>
      <c r="R424" s="221">
        <f>Q424*H424</f>
        <v>0.54254999999999998</v>
      </c>
      <c r="S424" s="221">
        <v>0</v>
      </c>
      <c r="T424" s="222">
        <f>S424*H424</f>
        <v>0</v>
      </c>
      <c r="U424" s="38"/>
      <c r="V424" s="38"/>
      <c r="W424" s="38"/>
      <c r="X424" s="38"/>
      <c r="Y424" s="38"/>
      <c r="Z424" s="38"/>
      <c r="AA424" s="38"/>
      <c r="AB424" s="38"/>
      <c r="AC424" s="38"/>
      <c r="AD424" s="38"/>
      <c r="AE424" s="38"/>
      <c r="AR424" s="223" t="s">
        <v>240</v>
      </c>
      <c r="AT424" s="223" t="s">
        <v>140</v>
      </c>
      <c r="AU424" s="223" t="s">
        <v>86</v>
      </c>
      <c r="AY424" s="17" t="s">
        <v>138</v>
      </c>
      <c r="BE424" s="224">
        <f>IF(N424="základní",J424,0)</f>
        <v>0</v>
      </c>
      <c r="BF424" s="224">
        <f>IF(N424="snížená",J424,0)</f>
        <v>0</v>
      </c>
      <c r="BG424" s="224">
        <f>IF(N424="zákl. přenesená",J424,0)</f>
        <v>0</v>
      </c>
      <c r="BH424" s="224">
        <f>IF(N424="sníž. přenesená",J424,0)</f>
        <v>0</v>
      </c>
      <c r="BI424" s="224">
        <f>IF(N424="nulová",J424,0)</f>
        <v>0</v>
      </c>
      <c r="BJ424" s="17" t="s">
        <v>84</v>
      </c>
      <c r="BK424" s="224">
        <f>ROUND(I424*H424,2)</f>
        <v>0</v>
      </c>
      <c r="BL424" s="17" t="s">
        <v>240</v>
      </c>
      <c r="BM424" s="223" t="s">
        <v>852</v>
      </c>
    </row>
    <row r="425" s="2" customFormat="1">
      <c r="A425" s="38"/>
      <c r="B425" s="39"/>
      <c r="C425" s="40"/>
      <c r="D425" s="225" t="s">
        <v>147</v>
      </c>
      <c r="E425" s="40"/>
      <c r="F425" s="226" t="s">
        <v>853</v>
      </c>
      <c r="G425" s="40"/>
      <c r="H425" s="40"/>
      <c r="I425" s="227"/>
      <c r="J425" s="40"/>
      <c r="K425" s="40"/>
      <c r="L425" s="44"/>
      <c r="M425" s="228"/>
      <c r="N425" s="229"/>
      <c r="O425" s="84"/>
      <c r="P425" s="84"/>
      <c r="Q425" s="84"/>
      <c r="R425" s="84"/>
      <c r="S425" s="84"/>
      <c r="T425" s="85"/>
      <c r="U425" s="38"/>
      <c r="V425" s="38"/>
      <c r="W425" s="38"/>
      <c r="X425" s="38"/>
      <c r="Y425" s="38"/>
      <c r="Z425" s="38"/>
      <c r="AA425" s="38"/>
      <c r="AB425" s="38"/>
      <c r="AC425" s="38"/>
      <c r="AD425" s="38"/>
      <c r="AE425" s="38"/>
      <c r="AT425" s="17" t="s">
        <v>147</v>
      </c>
      <c r="AU425" s="17" t="s">
        <v>86</v>
      </c>
    </row>
    <row r="426" s="2" customFormat="1" ht="37.8" customHeight="1">
      <c r="A426" s="38"/>
      <c r="B426" s="39"/>
      <c r="C426" s="212" t="s">
        <v>854</v>
      </c>
      <c r="D426" s="212" t="s">
        <v>140</v>
      </c>
      <c r="E426" s="213" t="s">
        <v>855</v>
      </c>
      <c r="F426" s="214" t="s">
        <v>856</v>
      </c>
      <c r="G426" s="215" t="s">
        <v>258</v>
      </c>
      <c r="H426" s="216">
        <v>62.451999999999998</v>
      </c>
      <c r="I426" s="217"/>
      <c r="J426" s="218">
        <f>ROUND(I426*H426,2)</f>
        <v>0</v>
      </c>
      <c r="K426" s="214" t="s">
        <v>144</v>
      </c>
      <c r="L426" s="44"/>
      <c r="M426" s="219" t="s">
        <v>19</v>
      </c>
      <c r="N426" s="220" t="s">
        <v>47</v>
      </c>
      <c r="O426" s="84"/>
      <c r="P426" s="221">
        <f>O426*H426</f>
        <v>0</v>
      </c>
      <c r="Q426" s="221">
        <v>0.00042999999999999999</v>
      </c>
      <c r="R426" s="221">
        <f>Q426*H426</f>
        <v>0.026854359999999997</v>
      </c>
      <c r="S426" s="221">
        <v>0</v>
      </c>
      <c r="T426" s="222">
        <f>S426*H426</f>
        <v>0</v>
      </c>
      <c r="U426" s="38"/>
      <c r="V426" s="38"/>
      <c r="W426" s="38"/>
      <c r="X426" s="38"/>
      <c r="Y426" s="38"/>
      <c r="Z426" s="38"/>
      <c r="AA426" s="38"/>
      <c r="AB426" s="38"/>
      <c r="AC426" s="38"/>
      <c r="AD426" s="38"/>
      <c r="AE426" s="38"/>
      <c r="AR426" s="223" t="s">
        <v>240</v>
      </c>
      <c r="AT426" s="223" t="s">
        <v>140</v>
      </c>
      <c r="AU426" s="223" t="s">
        <v>86</v>
      </c>
      <c r="AY426" s="17" t="s">
        <v>138</v>
      </c>
      <c r="BE426" s="224">
        <f>IF(N426="základní",J426,0)</f>
        <v>0</v>
      </c>
      <c r="BF426" s="224">
        <f>IF(N426="snížená",J426,0)</f>
        <v>0</v>
      </c>
      <c r="BG426" s="224">
        <f>IF(N426="zákl. přenesená",J426,0)</f>
        <v>0</v>
      </c>
      <c r="BH426" s="224">
        <f>IF(N426="sníž. přenesená",J426,0)</f>
        <v>0</v>
      </c>
      <c r="BI426" s="224">
        <f>IF(N426="nulová",J426,0)</f>
        <v>0</v>
      </c>
      <c r="BJ426" s="17" t="s">
        <v>84</v>
      </c>
      <c r="BK426" s="224">
        <f>ROUND(I426*H426,2)</f>
        <v>0</v>
      </c>
      <c r="BL426" s="17" t="s">
        <v>240</v>
      </c>
      <c r="BM426" s="223" t="s">
        <v>857</v>
      </c>
    </row>
    <row r="427" s="2" customFormat="1">
      <c r="A427" s="38"/>
      <c r="B427" s="39"/>
      <c r="C427" s="40"/>
      <c r="D427" s="225" t="s">
        <v>147</v>
      </c>
      <c r="E427" s="40"/>
      <c r="F427" s="226" t="s">
        <v>858</v>
      </c>
      <c r="G427" s="40"/>
      <c r="H427" s="40"/>
      <c r="I427" s="227"/>
      <c r="J427" s="40"/>
      <c r="K427" s="40"/>
      <c r="L427" s="44"/>
      <c r="M427" s="228"/>
      <c r="N427" s="229"/>
      <c r="O427" s="84"/>
      <c r="P427" s="84"/>
      <c r="Q427" s="84"/>
      <c r="R427" s="84"/>
      <c r="S427" s="84"/>
      <c r="T427" s="85"/>
      <c r="U427" s="38"/>
      <c r="V427" s="38"/>
      <c r="W427" s="38"/>
      <c r="X427" s="38"/>
      <c r="Y427" s="38"/>
      <c r="Z427" s="38"/>
      <c r="AA427" s="38"/>
      <c r="AB427" s="38"/>
      <c r="AC427" s="38"/>
      <c r="AD427" s="38"/>
      <c r="AE427" s="38"/>
      <c r="AT427" s="17" t="s">
        <v>147</v>
      </c>
      <c r="AU427" s="17" t="s">
        <v>86</v>
      </c>
    </row>
    <row r="428" s="13" customFormat="1">
      <c r="A428" s="13"/>
      <c r="B428" s="230"/>
      <c r="C428" s="231"/>
      <c r="D428" s="232" t="s">
        <v>149</v>
      </c>
      <c r="E428" s="233" t="s">
        <v>19</v>
      </c>
      <c r="F428" s="234" t="s">
        <v>268</v>
      </c>
      <c r="G428" s="231"/>
      <c r="H428" s="233" t="s">
        <v>19</v>
      </c>
      <c r="I428" s="235"/>
      <c r="J428" s="231"/>
      <c r="K428" s="231"/>
      <c r="L428" s="236"/>
      <c r="M428" s="237"/>
      <c r="N428" s="238"/>
      <c r="O428" s="238"/>
      <c r="P428" s="238"/>
      <c r="Q428" s="238"/>
      <c r="R428" s="238"/>
      <c r="S428" s="238"/>
      <c r="T428" s="239"/>
      <c r="U428" s="13"/>
      <c r="V428" s="13"/>
      <c r="W428" s="13"/>
      <c r="X428" s="13"/>
      <c r="Y428" s="13"/>
      <c r="Z428" s="13"/>
      <c r="AA428" s="13"/>
      <c r="AB428" s="13"/>
      <c r="AC428" s="13"/>
      <c r="AD428" s="13"/>
      <c r="AE428" s="13"/>
      <c r="AT428" s="240" t="s">
        <v>149</v>
      </c>
      <c r="AU428" s="240" t="s">
        <v>86</v>
      </c>
      <c r="AV428" s="13" t="s">
        <v>84</v>
      </c>
      <c r="AW428" s="13" t="s">
        <v>37</v>
      </c>
      <c r="AX428" s="13" t="s">
        <v>76</v>
      </c>
      <c r="AY428" s="240" t="s">
        <v>138</v>
      </c>
    </row>
    <row r="429" s="14" customFormat="1">
      <c r="A429" s="14"/>
      <c r="B429" s="241"/>
      <c r="C429" s="242"/>
      <c r="D429" s="232" t="s">
        <v>149</v>
      </c>
      <c r="E429" s="243" t="s">
        <v>19</v>
      </c>
      <c r="F429" s="244" t="s">
        <v>859</v>
      </c>
      <c r="G429" s="242"/>
      <c r="H429" s="245">
        <v>28.379000000000001</v>
      </c>
      <c r="I429" s="246"/>
      <c r="J429" s="242"/>
      <c r="K429" s="242"/>
      <c r="L429" s="247"/>
      <c r="M429" s="248"/>
      <c r="N429" s="249"/>
      <c r="O429" s="249"/>
      <c r="P429" s="249"/>
      <c r="Q429" s="249"/>
      <c r="R429" s="249"/>
      <c r="S429" s="249"/>
      <c r="T429" s="250"/>
      <c r="U429" s="14"/>
      <c r="V429" s="14"/>
      <c r="W429" s="14"/>
      <c r="X429" s="14"/>
      <c r="Y429" s="14"/>
      <c r="Z429" s="14"/>
      <c r="AA429" s="14"/>
      <c r="AB429" s="14"/>
      <c r="AC429" s="14"/>
      <c r="AD429" s="14"/>
      <c r="AE429" s="14"/>
      <c r="AT429" s="251" t="s">
        <v>149</v>
      </c>
      <c r="AU429" s="251" t="s">
        <v>86</v>
      </c>
      <c r="AV429" s="14" t="s">
        <v>86</v>
      </c>
      <c r="AW429" s="14" t="s">
        <v>37</v>
      </c>
      <c r="AX429" s="14" t="s">
        <v>76</v>
      </c>
      <c r="AY429" s="251" t="s">
        <v>138</v>
      </c>
    </row>
    <row r="430" s="13" customFormat="1">
      <c r="A430" s="13"/>
      <c r="B430" s="230"/>
      <c r="C430" s="231"/>
      <c r="D430" s="232" t="s">
        <v>149</v>
      </c>
      <c r="E430" s="233" t="s">
        <v>19</v>
      </c>
      <c r="F430" s="234" t="s">
        <v>272</v>
      </c>
      <c r="G430" s="231"/>
      <c r="H430" s="233" t="s">
        <v>19</v>
      </c>
      <c r="I430" s="235"/>
      <c r="J430" s="231"/>
      <c r="K430" s="231"/>
      <c r="L430" s="236"/>
      <c r="M430" s="237"/>
      <c r="N430" s="238"/>
      <c r="O430" s="238"/>
      <c r="P430" s="238"/>
      <c r="Q430" s="238"/>
      <c r="R430" s="238"/>
      <c r="S430" s="238"/>
      <c r="T430" s="239"/>
      <c r="U430" s="13"/>
      <c r="V430" s="13"/>
      <c r="W430" s="13"/>
      <c r="X430" s="13"/>
      <c r="Y430" s="13"/>
      <c r="Z430" s="13"/>
      <c r="AA430" s="13"/>
      <c r="AB430" s="13"/>
      <c r="AC430" s="13"/>
      <c r="AD430" s="13"/>
      <c r="AE430" s="13"/>
      <c r="AT430" s="240" t="s">
        <v>149</v>
      </c>
      <c r="AU430" s="240" t="s">
        <v>86</v>
      </c>
      <c r="AV430" s="13" t="s">
        <v>84</v>
      </c>
      <c r="AW430" s="13" t="s">
        <v>37</v>
      </c>
      <c r="AX430" s="13" t="s">
        <v>76</v>
      </c>
      <c r="AY430" s="240" t="s">
        <v>138</v>
      </c>
    </row>
    <row r="431" s="14" customFormat="1">
      <c r="A431" s="14"/>
      <c r="B431" s="241"/>
      <c r="C431" s="242"/>
      <c r="D431" s="232" t="s">
        <v>149</v>
      </c>
      <c r="E431" s="243" t="s">
        <v>19</v>
      </c>
      <c r="F431" s="244" t="s">
        <v>860</v>
      </c>
      <c r="G431" s="242"/>
      <c r="H431" s="245">
        <v>18.538</v>
      </c>
      <c r="I431" s="246"/>
      <c r="J431" s="242"/>
      <c r="K431" s="242"/>
      <c r="L431" s="247"/>
      <c r="M431" s="248"/>
      <c r="N431" s="249"/>
      <c r="O431" s="249"/>
      <c r="P431" s="249"/>
      <c r="Q431" s="249"/>
      <c r="R431" s="249"/>
      <c r="S431" s="249"/>
      <c r="T431" s="250"/>
      <c r="U431" s="14"/>
      <c r="V431" s="14"/>
      <c r="W431" s="14"/>
      <c r="X431" s="14"/>
      <c r="Y431" s="14"/>
      <c r="Z431" s="14"/>
      <c r="AA431" s="14"/>
      <c r="AB431" s="14"/>
      <c r="AC431" s="14"/>
      <c r="AD431" s="14"/>
      <c r="AE431" s="14"/>
      <c r="AT431" s="251" t="s">
        <v>149</v>
      </c>
      <c r="AU431" s="251" t="s">
        <v>86</v>
      </c>
      <c r="AV431" s="14" t="s">
        <v>86</v>
      </c>
      <c r="AW431" s="14" t="s">
        <v>37</v>
      </c>
      <c r="AX431" s="14" t="s">
        <v>76</v>
      </c>
      <c r="AY431" s="251" t="s">
        <v>138</v>
      </c>
    </row>
    <row r="432" s="13" customFormat="1">
      <c r="A432" s="13"/>
      <c r="B432" s="230"/>
      <c r="C432" s="231"/>
      <c r="D432" s="232" t="s">
        <v>149</v>
      </c>
      <c r="E432" s="233" t="s">
        <v>19</v>
      </c>
      <c r="F432" s="234" t="s">
        <v>439</v>
      </c>
      <c r="G432" s="231"/>
      <c r="H432" s="233" t="s">
        <v>19</v>
      </c>
      <c r="I432" s="235"/>
      <c r="J432" s="231"/>
      <c r="K432" s="231"/>
      <c r="L432" s="236"/>
      <c r="M432" s="237"/>
      <c r="N432" s="238"/>
      <c r="O432" s="238"/>
      <c r="P432" s="238"/>
      <c r="Q432" s="238"/>
      <c r="R432" s="238"/>
      <c r="S432" s="238"/>
      <c r="T432" s="239"/>
      <c r="U432" s="13"/>
      <c r="V432" s="13"/>
      <c r="W432" s="13"/>
      <c r="X432" s="13"/>
      <c r="Y432" s="13"/>
      <c r="Z432" s="13"/>
      <c r="AA432" s="13"/>
      <c r="AB432" s="13"/>
      <c r="AC432" s="13"/>
      <c r="AD432" s="13"/>
      <c r="AE432" s="13"/>
      <c r="AT432" s="240" t="s">
        <v>149</v>
      </c>
      <c r="AU432" s="240" t="s">
        <v>86</v>
      </c>
      <c r="AV432" s="13" t="s">
        <v>84</v>
      </c>
      <c r="AW432" s="13" t="s">
        <v>37</v>
      </c>
      <c r="AX432" s="13" t="s">
        <v>76</v>
      </c>
      <c r="AY432" s="240" t="s">
        <v>138</v>
      </c>
    </row>
    <row r="433" s="14" customFormat="1">
      <c r="A433" s="14"/>
      <c r="B433" s="241"/>
      <c r="C433" s="242"/>
      <c r="D433" s="232" t="s">
        <v>149</v>
      </c>
      <c r="E433" s="243" t="s">
        <v>19</v>
      </c>
      <c r="F433" s="244" t="s">
        <v>861</v>
      </c>
      <c r="G433" s="242"/>
      <c r="H433" s="245">
        <v>15.535</v>
      </c>
      <c r="I433" s="246"/>
      <c r="J433" s="242"/>
      <c r="K433" s="242"/>
      <c r="L433" s="247"/>
      <c r="M433" s="248"/>
      <c r="N433" s="249"/>
      <c r="O433" s="249"/>
      <c r="P433" s="249"/>
      <c r="Q433" s="249"/>
      <c r="R433" s="249"/>
      <c r="S433" s="249"/>
      <c r="T433" s="250"/>
      <c r="U433" s="14"/>
      <c r="V433" s="14"/>
      <c r="W433" s="14"/>
      <c r="X433" s="14"/>
      <c r="Y433" s="14"/>
      <c r="Z433" s="14"/>
      <c r="AA433" s="14"/>
      <c r="AB433" s="14"/>
      <c r="AC433" s="14"/>
      <c r="AD433" s="14"/>
      <c r="AE433" s="14"/>
      <c r="AT433" s="251" t="s">
        <v>149</v>
      </c>
      <c r="AU433" s="251" t="s">
        <v>86</v>
      </c>
      <c r="AV433" s="14" t="s">
        <v>86</v>
      </c>
      <c r="AW433" s="14" t="s">
        <v>37</v>
      </c>
      <c r="AX433" s="14" t="s">
        <v>76</v>
      </c>
      <c r="AY433" s="251" t="s">
        <v>138</v>
      </c>
    </row>
    <row r="434" s="15" customFormat="1">
      <c r="A434" s="15"/>
      <c r="B434" s="252"/>
      <c r="C434" s="253"/>
      <c r="D434" s="232" t="s">
        <v>149</v>
      </c>
      <c r="E434" s="254" t="s">
        <v>19</v>
      </c>
      <c r="F434" s="255" t="s">
        <v>170</v>
      </c>
      <c r="G434" s="253"/>
      <c r="H434" s="256">
        <v>62.451999999999998</v>
      </c>
      <c r="I434" s="257"/>
      <c r="J434" s="253"/>
      <c r="K434" s="253"/>
      <c r="L434" s="258"/>
      <c r="M434" s="259"/>
      <c r="N434" s="260"/>
      <c r="O434" s="260"/>
      <c r="P434" s="260"/>
      <c r="Q434" s="260"/>
      <c r="R434" s="260"/>
      <c r="S434" s="260"/>
      <c r="T434" s="261"/>
      <c r="U434" s="15"/>
      <c r="V434" s="15"/>
      <c r="W434" s="15"/>
      <c r="X434" s="15"/>
      <c r="Y434" s="15"/>
      <c r="Z434" s="15"/>
      <c r="AA434" s="15"/>
      <c r="AB434" s="15"/>
      <c r="AC434" s="15"/>
      <c r="AD434" s="15"/>
      <c r="AE434" s="15"/>
      <c r="AT434" s="262" t="s">
        <v>149</v>
      </c>
      <c r="AU434" s="262" t="s">
        <v>86</v>
      </c>
      <c r="AV434" s="15" t="s">
        <v>145</v>
      </c>
      <c r="AW434" s="15" t="s">
        <v>37</v>
      </c>
      <c r="AX434" s="15" t="s">
        <v>84</v>
      </c>
      <c r="AY434" s="262" t="s">
        <v>138</v>
      </c>
    </row>
    <row r="435" s="2" customFormat="1" ht="24.15" customHeight="1">
      <c r="A435" s="38"/>
      <c r="B435" s="39"/>
      <c r="C435" s="266" t="s">
        <v>862</v>
      </c>
      <c r="D435" s="266" t="s">
        <v>367</v>
      </c>
      <c r="E435" s="267" t="s">
        <v>863</v>
      </c>
      <c r="F435" s="268" t="s">
        <v>864</v>
      </c>
      <c r="G435" s="269" t="s">
        <v>258</v>
      </c>
      <c r="H435" s="270">
        <v>68.697000000000003</v>
      </c>
      <c r="I435" s="271"/>
      <c r="J435" s="272">
        <f>ROUND(I435*H435,2)</f>
        <v>0</v>
      </c>
      <c r="K435" s="268" t="s">
        <v>144</v>
      </c>
      <c r="L435" s="273"/>
      <c r="M435" s="274" t="s">
        <v>19</v>
      </c>
      <c r="N435" s="275" t="s">
        <v>47</v>
      </c>
      <c r="O435" s="84"/>
      <c r="P435" s="221">
        <f>O435*H435</f>
        <v>0</v>
      </c>
      <c r="Q435" s="221">
        <v>0.00198</v>
      </c>
      <c r="R435" s="221">
        <f>Q435*H435</f>
        <v>0.13602006</v>
      </c>
      <c r="S435" s="221">
        <v>0</v>
      </c>
      <c r="T435" s="222">
        <f>S435*H435</f>
        <v>0</v>
      </c>
      <c r="U435" s="38"/>
      <c r="V435" s="38"/>
      <c r="W435" s="38"/>
      <c r="X435" s="38"/>
      <c r="Y435" s="38"/>
      <c r="Z435" s="38"/>
      <c r="AA435" s="38"/>
      <c r="AB435" s="38"/>
      <c r="AC435" s="38"/>
      <c r="AD435" s="38"/>
      <c r="AE435" s="38"/>
      <c r="AR435" s="223" t="s">
        <v>501</v>
      </c>
      <c r="AT435" s="223" t="s">
        <v>367</v>
      </c>
      <c r="AU435" s="223" t="s">
        <v>86</v>
      </c>
      <c r="AY435" s="17" t="s">
        <v>138</v>
      </c>
      <c r="BE435" s="224">
        <f>IF(N435="základní",J435,0)</f>
        <v>0</v>
      </c>
      <c r="BF435" s="224">
        <f>IF(N435="snížená",J435,0)</f>
        <v>0</v>
      </c>
      <c r="BG435" s="224">
        <f>IF(N435="zákl. přenesená",J435,0)</f>
        <v>0</v>
      </c>
      <c r="BH435" s="224">
        <f>IF(N435="sníž. přenesená",J435,0)</f>
        <v>0</v>
      </c>
      <c r="BI435" s="224">
        <f>IF(N435="nulová",J435,0)</f>
        <v>0</v>
      </c>
      <c r="BJ435" s="17" t="s">
        <v>84</v>
      </c>
      <c r="BK435" s="224">
        <f>ROUND(I435*H435,2)</f>
        <v>0</v>
      </c>
      <c r="BL435" s="17" t="s">
        <v>240</v>
      </c>
      <c r="BM435" s="223" t="s">
        <v>865</v>
      </c>
    </row>
    <row r="436" s="14" customFormat="1">
      <c r="A436" s="14"/>
      <c r="B436" s="241"/>
      <c r="C436" s="242"/>
      <c r="D436" s="232" t="s">
        <v>149</v>
      </c>
      <c r="E436" s="242"/>
      <c r="F436" s="244" t="s">
        <v>866</v>
      </c>
      <c r="G436" s="242"/>
      <c r="H436" s="245">
        <v>68.697000000000003</v>
      </c>
      <c r="I436" s="246"/>
      <c r="J436" s="242"/>
      <c r="K436" s="242"/>
      <c r="L436" s="247"/>
      <c r="M436" s="248"/>
      <c r="N436" s="249"/>
      <c r="O436" s="249"/>
      <c r="P436" s="249"/>
      <c r="Q436" s="249"/>
      <c r="R436" s="249"/>
      <c r="S436" s="249"/>
      <c r="T436" s="250"/>
      <c r="U436" s="14"/>
      <c r="V436" s="14"/>
      <c r="W436" s="14"/>
      <c r="X436" s="14"/>
      <c r="Y436" s="14"/>
      <c r="Z436" s="14"/>
      <c r="AA436" s="14"/>
      <c r="AB436" s="14"/>
      <c r="AC436" s="14"/>
      <c r="AD436" s="14"/>
      <c r="AE436" s="14"/>
      <c r="AT436" s="251" t="s">
        <v>149</v>
      </c>
      <c r="AU436" s="251" t="s">
        <v>86</v>
      </c>
      <c r="AV436" s="14" t="s">
        <v>86</v>
      </c>
      <c r="AW436" s="14" t="s">
        <v>4</v>
      </c>
      <c r="AX436" s="14" t="s">
        <v>84</v>
      </c>
      <c r="AY436" s="251" t="s">
        <v>138</v>
      </c>
    </row>
    <row r="437" s="2" customFormat="1" ht="37.8" customHeight="1">
      <c r="A437" s="38"/>
      <c r="B437" s="39"/>
      <c r="C437" s="212" t="s">
        <v>867</v>
      </c>
      <c r="D437" s="212" t="s">
        <v>140</v>
      </c>
      <c r="E437" s="213" t="s">
        <v>868</v>
      </c>
      <c r="F437" s="214" t="s">
        <v>869</v>
      </c>
      <c r="G437" s="215" t="s">
        <v>143</v>
      </c>
      <c r="H437" s="216">
        <v>72.340000000000003</v>
      </c>
      <c r="I437" s="217"/>
      <c r="J437" s="218">
        <f>ROUND(I437*H437,2)</f>
        <v>0</v>
      </c>
      <c r="K437" s="214" t="s">
        <v>144</v>
      </c>
      <c r="L437" s="44"/>
      <c r="M437" s="219" t="s">
        <v>19</v>
      </c>
      <c r="N437" s="220" t="s">
        <v>47</v>
      </c>
      <c r="O437" s="84"/>
      <c r="P437" s="221">
        <f>O437*H437</f>
        <v>0</v>
      </c>
      <c r="Q437" s="221">
        <v>0.0060000000000000001</v>
      </c>
      <c r="R437" s="221">
        <f>Q437*H437</f>
        <v>0.43404000000000004</v>
      </c>
      <c r="S437" s="221">
        <v>0</v>
      </c>
      <c r="T437" s="222">
        <f>S437*H437</f>
        <v>0</v>
      </c>
      <c r="U437" s="38"/>
      <c r="V437" s="38"/>
      <c r="W437" s="38"/>
      <c r="X437" s="38"/>
      <c r="Y437" s="38"/>
      <c r="Z437" s="38"/>
      <c r="AA437" s="38"/>
      <c r="AB437" s="38"/>
      <c r="AC437" s="38"/>
      <c r="AD437" s="38"/>
      <c r="AE437" s="38"/>
      <c r="AR437" s="223" t="s">
        <v>240</v>
      </c>
      <c r="AT437" s="223" t="s">
        <v>140</v>
      </c>
      <c r="AU437" s="223" t="s">
        <v>86</v>
      </c>
      <c r="AY437" s="17" t="s">
        <v>138</v>
      </c>
      <c r="BE437" s="224">
        <f>IF(N437="základní",J437,0)</f>
        <v>0</v>
      </c>
      <c r="BF437" s="224">
        <f>IF(N437="snížená",J437,0)</f>
        <v>0</v>
      </c>
      <c r="BG437" s="224">
        <f>IF(N437="zákl. přenesená",J437,0)</f>
        <v>0</v>
      </c>
      <c r="BH437" s="224">
        <f>IF(N437="sníž. přenesená",J437,0)</f>
        <v>0</v>
      </c>
      <c r="BI437" s="224">
        <f>IF(N437="nulová",J437,0)</f>
        <v>0</v>
      </c>
      <c r="BJ437" s="17" t="s">
        <v>84</v>
      </c>
      <c r="BK437" s="224">
        <f>ROUND(I437*H437,2)</f>
        <v>0</v>
      </c>
      <c r="BL437" s="17" t="s">
        <v>240</v>
      </c>
      <c r="BM437" s="223" t="s">
        <v>870</v>
      </c>
    </row>
    <row r="438" s="2" customFormat="1">
      <c r="A438" s="38"/>
      <c r="B438" s="39"/>
      <c r="C438" s="40"/>
      <c r="D438" s="225" t="s">
        <v>147</v>
      </c>
      <c r="E438" s="40"/>
      <c r="F438" s="226" t="s">
        <v>871</v>
      </c>
      <c r="G438" s="40"/>
      <c r="H438" s="40"/>
      <c r="I438" s="227"/>
      <c r="J438" s="40"/>
      <c r="K438" s="40"/>
      <c r="L438" s="44"/>
      <c r="M438" s="228"/>
      <c r="N438" s="229"/>
      <c r="O438" s="84"/>
      <c r="P438" s="84"/>
      <c r="Q438" s="84"/>
      <c r="R438" s="84"/>
      <c r="S438" s="84"/>
      <c r="T438" s="85"/>
      <c r="U438" s="38"/>
      <c r="V438" s="38"/>
      <c r="W438" s="38"/>
      <c r="X438" s="38"/>
      <c r="Y438" s="38"/>
      <c r="Z438" s="38"/>
      <c r="AA438" s="38"/>
      <c r="AB438" s="38"/>
      <c r="AC438" s="38"/>
      <c r="AD438" s="38"/>
      <c r="AE438" s="38"/>
      <c r="AT438" s="17" t="s">
        <v>147</v>
      </c>
      <c r="AU438" s="17" t="s">
        <v>86</v>
      </c>
    </row>
    <row r="439" s="2" customFormat="1" ht="33" customHeight="1">
      <c r="A439" s="38"/>
      <c r="B439" s="39"/>
      <c r="C439" s="266" t="s">
        <v>872</v>
      </c>
      <c r="D439" s="266" t="s">
        <v>367</v>
      </c>
      <c r="E439" s="267" t="s">
        <v>873</v>
      </c>
      <c r="F439" s="268" t="s">
        <v>874</v>
      </c>
      <c r="G439" s="269" t="s">
        <v>143</v>
      </c>
      <c r="H439" s="270">
        <v>79.573999999999998</v>
      </c>
      <c r="I439" s="271"/>
      <c r="J439" s="272">
        <f>ROUND(I439*H439,2)</f>
        <v>0</v>
      </c>
      <c r="K439" s="268" t="s">
        <v>144</v>
      </c>
      <c r="L439" s="273"/>
      <c r="M439" s="274" t="s">
        <v>19</v>
      </c>
      <c r="N439" s="275" t="s">
        <v>47</v>
      </c>
      <c r="O439" s="84"/>
      <c r="P439" s="221">
        <f>O439*H439</f>
        <v>0</v>
      </c>
      <c r="Q439" s="221">
        <v>0.021999999999999999</v>
      </c>
      <c r="R439" s="221">
        <f>Q439*H439</f>
        <v>1.7506279999999999</v>
      </c>
      <c r="S439" s="221">
        <v>0</v>
      </c>
      <c r="T439" s="222">
        <f>S439*H439</f>
        <v>0</v>
      </c>
      <c r="U439" s="38"/>
      <c r="V439" s="38"/>
      <c r="W439" s="38"/>
      <c r="X439" s="38"/>
      <c r="Y439" s="38"/>
      <c r="Z439" s="38"/>
      <c r="AA439" s="38"/>
      <c r="AB439" s="38"/>
      <c r="AC439" s="38"/>
      <c r="AD439" s="38"/>
      <c r="AE439" s="38"/>
      <c r="AR439" s="223" t="s">
        <v>501</v>
      </c>
      <c r="AT439" s="223" t="s">
        <v>367</v>
      </c>
      <c r="AU439" s="223" t="s">
        <v>86</v>
      </c>
      <c r="AY439" s="17" t="s">
        <v>138</v>
      </c>
      <c r="BE439" s="224">
        <f>IF(N439="základní",J439,0)</f>
        <v>0</v>
      </c>
      <c r="BF439" s="224">
        <f>IF(N439="snížená",J439,0)</f>
        <v>0</v>
      </c>
      <c r="BG439" s="224">
        <f>IF(N439="zákl. přenesená",J439,0)</f>
        <v>0</v>
      </c>
      <c r="BH439" s="224">
        <f>IF(N439="sníž. přenesená",J439,0)</f>
        <v>0</v>
      </c>
      <c r="BI439" s="224">
        <f>IF(N439="nulová",J439,0)</f>
        <v>0</v>
      </c>
      <c r="BJ439" s="17" t="s">
        <v>84</v>
      </c>
      <c r="BK439" s="224">
        <f>ROUND(I439*H439,2)</f>
        <v>0</v>
      </c>
      <c r="BL439" s="17" t="s">
        <v>240</v>
      </c>
      <c r="BM439" s="223" t="s">
        <v>875</v>
      </c>
    </row>
    <row r="440" s="14" customFormat="1">
      <c r="A440" s="14"/>
      <c r="B440" s="241"/>
      <c r="C440" s="242"/>
      <c r="D440" s="232" t="s">
        <v>149</v>
      </c>
      <c r="E440" s="242"/>
      <c r="F440" s="244" t="s">
        <v>876</v>
      </c>
      <c r="G440" s="242"/>
      <c r="H440" s="245">
        <v>79.573999999999998</v>
      </c>
      <c r="I440" s="246"/>
      <c r="J440" s="242"/>
      <c r="K440" s="242"/>
      <c r="L440" s="247"/>
      <c r="M440" s="248"/>
      <c r="N440" s="249"/>
      <c r="O440" s="249"/>
      <c r="P440" s="249"/>
      <c r="Q440" s="249"/>
      <c r="R440" s="249"/>
      <c r="S440" s="249"/>
      <c r="T440" s="250"/>
      <c r="U440" s="14"/>
      <c r="V440" s="14"/>
      <c r="W440" s="14"/>
      <c r="X440" s="14"/>
      <c r="Y440" s="14"/>
      <c r="Z440" s="14"/>
      <c r="AA440" s="14"/>
      <c r="AB440" s="14"/>
      <c r="AC440" s="14"/>
      <c r="AD440" s="14"/>
      <c r="AE440" s="14"/>
      <c r="AT440" s="251" t="s">
        <v>149</v>
      </c>
      <c r="AU440" s="251" t="s">
        <v>86</v>
      </c>
      <c r="AV440" s="14" t="s">
        <v>86</v>
      </c>
      <c r="AW440" s="14" t="s">
        <v>4</v>
      </c>
      <c r="AX440" s="14" t="s">
        <v>84</v>
      </c>
      <c r="AY440" s="251" t="s">
        <v>138</v>
      </c>
    </row>
    <row r="441" s="2" customFormat="1" ht="24.15" customHeight="1">
      <c r="A441" s="38"/>
      <c r="B441" s="39"/>
      <c r="C441" s="212" t="s">
        <v>877</v>
      </c>
      <c r="D441" s="212" t="s">
        <v>140</v>
      </c>
      <c r="E441" s="213" t="s">
        <v>878</v>
      </c>
      <c r="F441" s="214" t="s">
        <v>879</v>
      </c>
      <c r="G441" s="215" t="s">
        <v>143</v>
      </c>
      <c r="H441" s="216">
        <v>72.340000000000003</v>
      </c>
      <c r="I441" s="217"/>
      <c r="J441" s="218">
        <f>ROUND(I441*H441,2)</f>
        <v>0</v>
      </c>
      <c r="K441" s="214" t="s">
        <v>144</v>
      </c>
      <c r="L441" s="44"/>
      <c r="M441" s="219" t="s">
        <v>19</v>
      </c>
      <c r="N441" s="220" t="s">
        <v>47</v>
      </c>
      <c r="O441" s="84"/>
      <c r="P441" s="221">
        <f>O441*H441</f>
        <v>0</v>
      </c>
      <c r="Q441" s="221">
        <v>0.0015</v>
      </c>
      <c r="R441" s="221">
        <f>Q441*H441</f>
        <v>0.10851000000000001</v>
      </c>
      <c r="S441" s="221">
        <v>0</v>
      </c>
      <c r="T441" s="222">
        <f>S441*H441</f>
        <v>0</v>
      </c>
      <c r="U441" s="38"/>
      <c r="V441" s="38"/>
      <c r="W441" s="38"/>
      <c r="X441" s="38"/>
      <c r="Y441" s="38"/>
      <c r="Z441" s="38"/>
      <c r="AA441" s="38"/>
      <c r="AB441" s="38"/>
      <c r="AC441" s="38"/>
      <c r="AD441" s="38"/>
      <c r="AE441" s="38"/>
      <c r="AR441" s="223" t="s">
        <v>240</v>
      </c>
      <c r="AT441" s="223" t="s">
        <v>140</v>
      </c>
      <c r="AU441" s="223" t="s">
        <v>86</v>
      </c>
      <c r="AY441" s="17" t="s">
        <v>138</v>
      </c>
      <c r="BE441" s="224">
        <f>IF(N441="základní",J441,0)</f>
        <v>0</v>
      </c>
      <c r="BF441" s="224">
        <f>IF(N441="snížená",J441,0)</f>
        <v>0</v>
      </c>
      <c r="BG441" s="224">
        <f>IF(N441="zákl. přenesená",J441,0)</f>
        <v>0</v>
      </c>
      <c r="BH441" s="224">
        <f>IF(N441="sníž. přenesená",J441,0)</f>
        <v>0</v>
      </c>
      <c r="BI441" s="224">
        <f>IF(N441="nulová",J441,0)</f>
        <v>0</v>
      </c>
      <c r="BJ441" s="17" t="s">
        <v>84</v>
      </c>
      <c r="BK441" s="224">
        <f>ROUND(I441*H441,2)</f>
        <v>0</v>
      </c>
      <c r="BL441" s="17" t="s">
        <v>240</v>
      </c>
      <c r="BM441" s="223" t="s">
        <v>880</v>
      </c>
    </row>
    <row r="442" s="2" customFormat="1">
      <c r="A442" s="38"/>
      <c r="B442" s="39"/>
      <c r="C442" s="40"/>
      <c r="D442" s="225" t="s">
        <v>147</v>
      </c>
      <c r="E442" s="40"/>
      <c r="F442" s="226" t="s">
        <v>881</v>
      </c>
      <c r="G442" s="40"/>
      <c r="H442" s="40"/>
      <c r="I442" s="227"/>
      <c r="J442" s="40"/>
      <c r="K442" s="40"/>
      <c r="L442" s="44"/>
      <c r="M442" s="228"/>
      <c r="N442" s="229"/>
      <c r="O442" s="84"/>
      <c r="P442" s="84"/>
      <c r="Q442" s="84"/>
      <c r="R442" s="84"/>
      <c r="S442" s="84"/>
      <c r="T442" s="85"/>
      <c r="U442" s="38"/>
      <c r="V442" s="38"/>
      <c r="W442" s="38"/>
      <c r="X442" s="38"/>
      <c r="Y442" s="38"/>
      <c r="Z442" s="38"/>
      <c r="AA442" s="38"/>
      <c r="AB442" s="38"/>
      <c r="AC442" s="38"/>
      <c r="AD442" s="38"/>
      <c r="AE442" s="38"/>
      <c r="AT442" s="17" t="s">
        <v>147</v>
      </c>
      <c r="AU442" s="17" t="s">
        <v>86</v>
      </c>
    </row>
    <row r="443" s="2" customFormat="1" ht="16.5" customHeight="1">
      <c r="A443" s="38"/>
      <c r="B443" s="39"/>
      <c r="C443" s="212" t="s">
        <v>882</v>
      </c>
      <c r="D443" s="212" t="s">
        <v>140</v>
      </c>
      <c r="E443" s="213" t="s">
        <v>883</v>
      </c>
      <c r="F443" s="214" t="s">
        <v>884</v>
      </c>
      <c r="G443" s="215" t="s">
        <v>258</v>
      </c>
      <c r="H443" s="216">
        <v>94.042000000000002</v>
      </c>
      <c r="I443" s="217"/>
      <c r="J443" s="218">
        <f>ROUND(I443*H443,2)</f>
        <v>0</v>
      </c>
      <c r="K443" s="214" t="s">
        <v>144</v>
      </c>
      <c r="L443" s="44"/>
      <c r="M443" s="219" t="s">
        <v>19</v>
      </c>
      <c r="N443" s="220" t="s">
        <v>47</v>
      </c>
      <c r="O443" s="84"/>
      <c r="P443" s="221">
        <f>O443*H443</f>
        <v>0</v>
      </c>
      <c r="Q443" s="221">
        <v>9.0000000000000006E-05</v>
      </c>
      <c r="R443" s="221">
        <f>Q443*H443</f>
        <v>0.0084637800000000006</v>
      </c>
      <c r="S443" s="221">
        <v>0</v>
      </c>
      <c r="T443" s="222">
        <f>S443*H443</f>
        <v>0</v>
      </c>
      <c r="U443" s="38"/>
      <c r="V443" s="38"/>
      <c r="W443" s="38"/>
      <c r="X443" s="38"/>
      <c r="Y443" s="38"/>
      <c r="Z443" s="38"/>
      <c r="AA443" s="38"/>
      <c r="AB443" s="38"/>
      <c r="AC443" s="38"/>
      <c r="AD443" s="38"/>
      <c r="AE443" s="38"/>
      <c r="AR443" s="223" t="s">
        <v>240</v>
      </c>
      <c r="AT443" s="223" t="s">
        <v>140</v>
      </c>
      <c r="AU443" s="223" t="s">
        <v>86</v>
      </c>
      <c r="AY443" s="17" t="s">
        <v>138</v>
      </c>
      <c r="BE443" s="224">
        <f>IF(N443="základní",J443,0)</f>
        <v>0</v>
      </c>
      <c r="BF443" s="224">
        <f>IF(N443="snížená",J443,0)</f>
        <v>0</v>
      </c>
      <c r="BG443" s="224">
        <f>IF(N443="zákl. přenesená",J443,0)</f>
        <v>0</v>
      </c>
      <c r="BH443" s="224">
        <f>IF(N443="sníž. přenesená",J443,0)</f>
        <v>0</v>
      </c>
      <c r="BI443" s="224">
        <f>IF(N443="nulová",J443,0)</f>
        <v>0</v>
      </c>
      <c r="BJ443" s="17" t="s">
        <v>84</v>
      </c>
      <c r="BK443" s="224">
        <f>ROUND(I443*H443,2)</f>
        <v>0</v>
      </c>
      <c r="BL443" s="17" t="s">
        <v>240</v>
      </c>
      <c r="BM443" s="223" t="s">
        <v>885</v>
      </c>
    </row>
    <row r="444" s="2" customFormat="1">
      <c r="A444" s="38"/>
      <c r="B444" s="39"/>
      <c r="C444" s="40"/>
      <c r="D444" s="225" t="s">
        <v>147</v>
      </c>
      <c r="E444" s="40"/>
      <c r="F444" s="226" t="s">
        <v>886</v>
      </c>
      <c r="G444" s="40"/>
      <c r="H444" s="40"/>
      <c r="I444" s="227"/>
      <c r="J444" s="40"/>
      <c r="K444" s="40"/>
      <c r="L444" s="44"/>
      <c r="M444" s="228"/>
      <c r="N444" s="229"/>
      <c r="O444" s="84"/>
      <c r="P444" s="84"/>
      <c r="Q444" s="84"/>
      <c r="R444" s="84"/>
      <c r="S444" s="84"/>
      <c r="T444" s="85"/>
      <c r="U444" s="38"/>
      <c r="V444" s="38"/>
      <c r="W444" s="38"/>
      <c r="X444" s="38"/>
      <c r="Y444" s="38"/>
      <c r="Z444" s="38"/>
      <c r="AA444" s="38"/>
      <c r="AB444" s="38"/>
      <c r="AC444" s="38"/>
      <c r="AD444" s="38"/>
      <c r="AE444" s="38"/>
      <c r="AT444" s="17" t="s">
        <v>147</v>
      </c>
      <c r="AU444" s="17" t="s">
        <v>86</v>
      </c>
    </row>
    <row r="445" s="14" customFormat="1">
      <c r="A445" s="14"/>
      <c r="B445" s="241"/>
      <c r="C445" s="242"/>
      <c r="D445" s="232" t="s">
        <v>149</v>
      </c>
      <c r="E445" s="243" t="s">
        <v>19</v>
      </c>
      <c r="F445" s="244" t="s">
        <v>887</v>
      </c>
      <c r="G445" s="242"/>
      <c r="H445" s="245">
        <v>94.042000000000002</v>
      </c>
      <c r="I445" s="246"/>
      <c r="J445" s="242"/>
      <c r="K445" s="242"/>
      <c r="L445" s="247"/>
      <c r="M445" s="248"/>
      <c r="N445" s="249"/>
      <c r="O445" s="249"/>
      <c r="P445" s="249"/>
      <c r="Q445" s="249"/>
      <c r="R445" s="249"/>
      <c r="S445" s="249"/>
      <c r="T445" s="250"/>
      <c r="U445" s="14"/>
      <c r="V445" s="14"/>
      <c r="W445" s="14"/>
      <c r="X445" s="14"/>
      <c r="Y445" s="14"/>
      <c r="Z445" s="14"/>
      <c r="AA445" s="14"/>
      <c r="AB445" s="14"/>
      <c r="AC445" s="14"/>
      <c r="AD445" s="14"/>
      <c r="AE445" s="14"/>
      <c r="AT445" s="251" t="s">
        <v>149</v>
      </c>
      <c r="AU445" s="251" t="s">
        <v>86</v>
      </c>
      <c r="AV445" s="14" t="s">
        <v>86</v>
      </c>
      <c r="AW445" s="14" t="s">
        <v>37</v>
      </c>
      <c r="AX445" s="14" t="s">
        <v>84</v>
      </c>
      <c r="AY445" s="251" t="s">
        <v>138</v>
      </c>
    </row>
    <row r="446" s="2" customFormat="1" ht="24.15" customHeight="1">
      <c r="A446" s="38"/>
      <c r="B446" s="39"/>
      <c r="C446" s="212" t="s">
        <v>888</v>
      </c>
      <c r="D446" s="212" t="s">
        <v>140</v>
      </c>
      <c r="E446" s="213" t="s">
        <v>889</v>
      </c>
      <c r="F446" s="214" t="s">
        <v>890</v>
      </c>
      <c r="G446" s="215" t="s">
        <v>143</v>
      </c>
      <c r="H446" s="216">
        <v>72.340000000000003</v>
      </c>
      <c r="I446" s="217"/>
      <c r="J446" s="218">
        <f>ROUND(I446*H446,2)</f>
        <v>0</v>
      </c>
      <c r="K446" s="214" t="s">
        <v>144</v>
      </c>
      <c r="L446" s="44"/>
      <c r="M446" s="219" t="s">
        <v>19</v>
      </c>
      <c r="N446" s="220" t="s">
        <v>47</v>
      </c>
      <c r="O446" s="84"/>
      <c r="P446" s="221">
        <f>O446*H446</f>
        <v>0</v>
      </c>
      <c r="Q446" s="221">
        <v>5.0000000000000002E-05</v>
      </c>
      <c r="R446" s="221">
        <f>Q446*H446</f>
        <v>0.0036170000000000004</v>
      </c>
      <c r="S446" s="221">
        <v>0</v>
      </c>
      <c r="T446" s="222">
        <f>S446*H446</f>
        <v>0</v>
      </c>
      <c r="U446" s="38"/>
      <c r="V446" s="38"/>
      <c r="W446" s="38"/>
      <c r="X446" s="38"/>
      <c r="Y446" s="38"/>
      <c r="Z446" s="38"/>
      <c r="AA446" s="38"/>
      <c r="AB446" s="38"/>
      <c r="AC446" s="38"/>
      <c r="AD446" s="38"/>
      <c r="AE446" s="38"/>
      <c r="AR446" s="223" t="s">
        <v>240</v>
      </c>
      <c r="AT446" s="223" t="s">
        <v>140</v>
      </c>
      <c r="AU446" s="223" t="s">
        <v>86</v>
      </c>
      <c r="AY446" s="17" t="s">
        <v>138</v>
      </c>
      <c r="BE446" s="224">
        <f>IF(N446="základní",J446,0)</f>
        <v>0</v>
      </c>
      <c r="BF446" s="224">
        <f>IF(N446="snížená",J446,0)</f>
        <v>0</v>
      </c>
      <c r="BG446" s="224">
        <f>IF(N446="zákl. přenesená",J446,0)</f>
        <v>0</v>
      </c>
      <c r="BH446" s="224">
        <f>IF(N446="sníž. přenesená",J446,0)</f>
        <v>0</v>
      </c>
      <c r="BI446" s="224">
        <f>IF(N446="nulová",J446,0)</f>
        <v>0</v>
      </c>
      <c r="BJ446" s="17" t="s">
        <v>84</v>
      </c>
      <c r="BK446" s="224">
        <f>ROUND(I446*H446,2)</f>
        <v>0</v>
      </c>
      <c r="BL446" s="17" t="s">
        <v>240</v>
      </c>
      <c r="BM446" s="223" t="s">
        <v>891</v>
      </c>
    </row>
    <row r="447" s="2" customFormat="1">
      <c r="A447" s="38"/>
      <c r="B447" s="39"/>
      <c r="C447" s="40"/>
      <c r="D447" s="225" t="s">
        <v>147</v>
      </c>
      <c r="E447" s="40"/>
      <c r="F447" s="226" t="s">
        <v>892</v>
      </c>
      <c r="G447" s="40"/>
      <c r="H447" s="40"/>
      <c r="I447" s="227"/>
      <c r="J447" s="40"/>
      <c r="K447" s="40"/>
      <c r="L447" s="44"/>
      <c r="M447" s="228"/>
      <c r="N447" s="229"/>
      <c r="O447" s="84"/>
      <c r="P447" s="84"/>
      <c r="Q447" s="84"/>
      <c r="R447" s="84"/>
      <c r="S447" s="84"/>
      <c r="T447" s="85"/>
      <c r="U447" s="38"/>
      <c r="V447" s="38"/>
      <c r="W447" s="38"/>
      <c r="X447" s="38"/>
      <c r="Y447" s="38"/>
      <c r="Z447" s="38"/>
      <c r="AA447" s="38"/>
      <c r="AB447" s="38"/>
      <c r="AC447" s="38"/>
      <c r="AD447" s="38"/>
      <c r="AE447" s="38"/>
      <c r="AT447" s="17" t="s">
        <v>147</v>
      </c>
      <c r="AU447" s="17" t="s">
        <v>86</v>
      </c>
    </row>
    <row r="448" s="2" customFormat="1" ht="49.05" customHeight="1">
      <c r="A448" s="38"/>
      <c r="B448" s="39"/>
      <c r="C448" s="212" t="s">
        <v>893</v>
      </c>
      <c r="D448" s="212" t="s">
        <v>140</v>
      </c>
      <c r="E448" s="213" t="s">
        <v>894</v>
      </c>
      <c r="F448" s="214" t="s">
        <v>895</v>
      </c>
      <c r="G448" s="215" t="s">
        <v>209</v>
      </c>
      <c r="H448" s="216">
        <v>3.032</v>
      </c>
      <c r="I448" s="217"/>
      <c r="J448" s="218">
        <f>ROUND(I448*H448,2)</f>
        <v>0</v>
      </c>
      <c r="K448" s="214" t="s">
        <v>144</v>
      </c>
      <c r="L448" s="44"/>
      <c r="M448" s="219" t="s">
        <v>19</v>
      </c>
      <c r="N448" s="220" t="s">
        <v>47</v>
      </c>
      <c r="O448" s="84"/>
      <c r="P448" s="221">
        <f>O448*H448</f>
        <v>0</v>
      </c>
      <c r="Q448" s="221">
        <v>0</v>
      </c>
      <c r="R448" s="221">
        <f>Q448*H448</f>
        <v>0</v>
      </c>
      <c r="S448" s="221">
        <v>0</v>
      </c>
      <c r="T448" s="222">
        <f>S448*H448</f>
        <v>0</v>
      </c>
      <c r="U448" s="38"/>
      <c r="V448" s="38"/>
      <c r="W448" s="38"/>
      <c r="X448" s="38"/>
      <c r="Y448" s="38"/>
      <c r="Z448" s="38"/>
      <c r="AA448" s="38"/>
      <c r="AB448" s="38"/>
      <c r="AC448" s="38"/>
      <c r="AD448" s="38"/>
      <c r="AE448" s="38"/>
      <c r="AR448" s="223" t="s">
        <v>240</v>
      </c>
      <c r="AT448" s="223" t="s">
        <v>140</v>
      </c>
      <c r="AU448" s="223" t="s">
        <v>86</v>
      </c>
      <c r="AY448" s="17" t="s">
        <v>138</v>
      </c>
      <c r="BE448" s="224">
        <f>IF(N448="základní",J448,0)</f>
        <v>0</v>
      </c>
      <c r="BF448" s="224">
        <f>IF(N448="snížená",J448,0)</f>
        <v>0</v>
      </c>
      <c r="BG448" s="224">
        <f>IF(N448="zákl. přenesená",J448,0)</f>
        <v>0</v>
      </c>
      <c r="BH448" s="224">
        <f>IF(N448="sníž. přenesená",J448,0)</f>
        <v>0</v>
      </c>
      <c r="BI448" s="224">
        <f>IF(N448="nulová",J448,0)</f>
        <v>0</v>
      </c>
      <c r="BJ448" s="17" t="s">
        <v>84</v>
      </c>
      <c r="BK448" s="224">
        <f>ROUND(I448*H448,2)</f>
        <v>0</v>
      </c>
      <c r="BL448" s="17" t="s">
        <v>240</v>
      </c>
      <c r="BM448" s="223" t="s">
        <v>896</v>
      </c>
    </row>
    <row r="449" s="2" customFormat="1">
      <c r="A449" s="38"/>
      <c r="B449" s="39"/>
      <c r="C449" s="40"/>
      <c r="D449" s="225" t="s">
        <v>147</v>
      </c>
      <c r="E449" s="40"/>
      <c r="F449" s="226" t="s">
        <v>897</v>
      </c>
      <c r="G449" s="40"/>
      <c r="H449" s="40"/>
      <c r="I449" s="227"/>
      <c r="J449" s="40"/>
      <c r="K449" s="40"/>
      <c r="L449" s="44"/>
      <c r="M449" s="228"/>
      <c r="N449" s="229"/>
      <c r="O449" s="84"/>
      <c r="P449" s="84"/>
      <c r="Q449" s="84"/>
      <c r="R449" s="84"/>
      <c r="S449" s="84"/>
      <c r="T449" s="85"/>
      <c r="U449" s="38"/>
      <c r="V449" s="38"/>
      <c r="W449" s="38"/>
      <c r="X449" s="38"/>
      <c r="Y449" s="38"/>
      <c r="Z449" s="38"/>
      <c r="AA449" s="38"/>
      <c r="AB449" s="38"/>
      <c r="AC449" s="38"/>
      <c r="AD449" s="38"/>
      <c r="AE449" s="38"/>
      <c r="AT449" s="17" t="s">
        <v>147</v>
      </c>
      <c r="AU449" s="17" t="s">
        <v>86</v>
      </c>
    </row>
    <row r="450" s="12" customFormat="1" ht="22.8" customHeight="1">
      <c r="A450" s="12"/>
      <c r="B450" s="196"/>
      <c r="C450" s="197"/>
      <c r="D450" s="198" t="s">
        <v>75</v>
      </c>
      <c r="E450" s="210" t="s">
        <v>281</v>
      </c>
      <c r="F450" s="210" t="s">
        <v>282</v>
      </c>
      <c r="G450" s="197"/>
      <c r="H450" s="197"/>
      <c r="I450" s="200"/>
      <c r="J450" s="211">
        <f>BK450</f>
        <v>0</v>
      </c>
      <c r="K450" s="197"/>
      <c r="L450" s="202"/>
      <c r="M450" s="203"/>
      <c r="N450" s="204"/>
      <c r="O450" s="204"/>
      <c r="P450" s="205">
        <f>SUM(P451:P491)</f>
        <v>0</v>
      </c>
      <c r="Q450" s="204"/>
      <c r="R450" s="205">
        <f>SUM(R451:R491)</f>
        <v>0.82363689999999989</v>
      </c>
      <c r="S450" s="204"/>
      <c r="T450" s="206">
        <f>SUM(T451:T491)</f>
        <v>0</v>
      </c>
      <c r="U450" s="12"/>
      <c r="V450" s="12"/>
      <c r="W450" s="12"/>
      <c r="X450" s="12"/>
      <c r="Y450" s="12"/>
      <c r="Z450" s="12"/>
      <c r="AA450" s="12"/>
      <c r="AB450" s="12"/>
      <c r="AC450" s="12"/>
      <c r="AD450" s="12"/>
      <c r="AE450" s="12"/>
      <c r="AR450" s="207" t="s">
        <v>86</v>
      </c>
      <c r="AT450" s="208" t="s">
        <v>75</v>
      </c>
      <c r="AU450" s="208" t="s">
        <v>84</v>
      </c>
      <c r="AY450" s="207" t="s">
        <v>138</v>
      </c>
      <c r="BK450" s="209">
        <f>SUM(BK451:BK491)</f>
        <v>0</v>
      </c>
    </row>
    <row r="451" s="2" customFormat="1" ht="37.8" customHeight="1">
      <c r="A451" s="38"/>
      <c r="B451" s="39"/>
      <c r="C451" s="212" t="s">
        <v>898</v>
      </c>
      <c r="D451" s="212" t="s">
        <v>140</v>
      </c>
      <c r="E451" s="213" t="s">
        <v>899</v>
      </c>
      <c r="F451" s="214" t="s">
        <v>900</v>
      </c>
      <c r="G451" s="215" t="s">
        <v>143</v>
      </c>
      <c r="H451" s="216">
        <v>70.209999999999994</v>
      </c>
      <c r="I451" s="217"/>
      <c r="J451" s="218">
        <f>ROUND(I451*H451,2)</f>
        <v>0</v>
      </c>
      <c r="K451" s="214" t="s">
        <v>144</v>
      </c>
      <c r="L451" s="44"/>
      <c r="M451" s="219" t="s">
        <v>19</v>
      </c>
      <c r="N451" s="220" t="s">
        <v>47</v>
      </c>
      <c r="O451" s="84"/>
      <c r="P451" s="221">
        <f>O451*H451</f>
        <v>0</v>
      </c>
      <c r="Q451" s="221">
        <v>0</v>
      </c>
      <c r="R451" s="221">
        <f>Q451*H451</f>
        <v>0</v>
      </c>
      <c r="S451" s="221">
        <v>0</v>
      </c>
      <c r="T451" s="222">
        <f>S451*H451</f>
        <v>0</v>
      </c>
      <c r="U451" s="38"/>
      <c r="V451" s="38"/>
      <c r="W451" s="38"/>
      <c r="X451" s="38"/>
      <c r="Y451" s="38"/>
      <c r="Z451" s="38"/>
      <c r="AA451" s="38"/>
      <c r="AB451" s="38"/>
      <c r="AC451" s="38"/>
      <c r="AD451" s="38"/>
      <c r="AE451" s="38"/>
      <c r="AR451" s="223" t="s">
        <v>240</v>
      </c>
      <c r="AT451" s="223" t="s">
        <v>140</v>
      </c>
      <c r="AU451" s="223" t="s">
        <v>86</v>
      </c>
      <c r="AY451" s="17" t="s">
        <v>138</v>
      </c>
      <c r="BE451" s="224">
        <f>IF(N451="základní",J451,0)</f>
        <v>0</v>
      </c>
      <c r="BF451" s="224">
        <f>IF(N451="snížená",J451,0)</f>
        <v>0</v>
      </c>
      <c r="BG451" s="224">
        <f>IF(N451="zákl. přenesená",J451,0)</f>
        <v>0</v>
      </c>
      <c r="BH451" s="224">
        <f>IF(N451="sníž. přenesená",J451,0)</f>
        <v>0</v>
      </c>
      <c r="BI451" s="224">
        <f>IF(N451="nulová",J451,0)</f>
        <v>0</v>
      </c>
      <c r="BJ451" s="17" t="s">
        <v>84</v>
      </c>
      <c r="BK451" s="224">
        <f>ROUND(I451*H451,2)</f>
        <v>0</v>
      </c>
      <c r="BL451" s="17" t="s">
        <v>240</v>
      </c>
      <c r="BM451" s="223" t="s">
        <v>901</v>
      </c>
    </row>
    <row r="452" s="2" customFormat="1">
      <c r="A452" s="38"/>
      <c r="B452" s="39"/>
      <c r="C452" s="40"/>
      <c r="D452" s="225" t="s">
        <v>147</v>
      </c>
      <c r="E452" s="40"/>
      <c r="F452" s="226" t="s">
        <v>902</v>
      </c>
      <c r="G452" s="40"/>
      <c r="H452" s="40"/>
      <c r="I452" s="227"/>
      <c r="J452" s="40"/>
      <c r="K452" s="40"/>
      <c r="L452" s="44"/>
      <c r="M452" s="228"/>
      <c r="N452" s="229"/>
      <c r="O452" s="84"/>
      <c r="P452" s="84"/>
      <c r="Q452" s="84"/>
      <c r="R452" s="84"/>
      <c r="S452" s="84"/>
      <c r="T452" s="85"/>
      <c r="U452" s="38"/>
      <c r="V452" s="38"/>
      <c r="W452" s="38"/>
      <c r="X452" s="38"/>
      <c r="Y452" s="38"/>
      <c r="Z452" s="38"/>
      <c r="AA452" s="38"/>
      <c r="AB452" s="38"/>
      <c r="AC452" s="38"/>
      <c r="AD452" s="38"/>
      <c r="AE452" s="38"/>
      <c r="AT452" s="17" t="s">
        <v>147</v>
      </c>
      <c r="AU452" s="17" t="s">
        <v>86</v>
      </c>
    </row>
    <row r="453" s="2" customFormat="1" ht="24.15" customHeight="1">
      <c r="A453" s="38"/>
      <c r="B453" s="39"/>
      <c r="C453" s="212" t="s">
        <v>903</v>
      </c>
      <c r="D453" s="212" t="s">
        <v>140</v>
      </c>
      <c r="E453" s="213" t="s">
        <v>904</v>
      </c>
      <c r="F453" s="214" t="s">
        <v>905</v>
      </c>
      <c r="G453" s="215" t="s">
        <v>143</v>
      </c>
      <c r="H453" s="216">
        <v>70.209999999999994</v>
      </c>
      <c r="I453" s="217"/>
      <c r="J453" s="218">
        <f>ROUND(I453*H453,2)</f>
        <v>0</v>
      </c>
      <c r="K453" s="214" t="s">
        <v>144</v>
      </c>
      <c r="L453" s="44"/>
      <c r="M453" s="219" t="s">
        <v>19</v>
      </c>
      <c r="N453" s="220" t="s">
        <v>47</v>
      </c>
      <c r="O453" s="84"/>
      <c r="P453" s="221">
        <f>O453*H453</f>
        <v>0</v>
      </c>
      <c r="Q453" s="221">
        <v>0</v>
      </c>
      <c r="R453" s="221">
        <f>Q453*H453</f>
        <v>0</v>
      </c>
      <c r="S453" s="221">
        <v>0</v>
      </c>
      <c r="T453" s="222">
        <f>S453*H453</f>
        <v>0</v>
      </c>
      <c r="U453" s="38"/>
      <c r="V453" s="38"/>
      <c r="W453" s="38"/>
      <c r="X453" s="38"/>
      <c r="Y453" s="38"/>
      <c r="Z453" s="38"/>
      <c r="AA453" s="38"/>
      <c r="AB453" s="38"/>
      <c r="AC453" s="38"/>
      <c r="AD453" s="38"/>
      <c r="AE453" s="38"/>
      <c r="AR453" s="223" t="s">
        <v>240</v>
      </c>
      <c r="AT453" s="223" t="s">
        <v>140</v>
      </c>
      <c r="AU453" s="223" t="s">
        <v>86</v>
      </c>
      <c r="AY453" s="17" t="s">
        <v>138</v>
      </c>
      <c r="BE453" s="224">
        <f>IF(N453="základní",J453,0)</f>
        <v>0</v>
      </c>
      <c r="BF453" s="224">
        <f>IF(N453="snížená",J453,0)</f>
        <v>0</v>
      </c>
      <c r="BG453" s="224">
        <f>IF(N453="zákl. přenesená",J453,0)</f>
        <v>0</v>
      </c>
      <c r="BH453" s="224">
        <f>IF(N453="sníž. přenesená",J453,0)</f>
        <v>0</v>
      </c>
      <c r="BI453" s="224">
        <f>IF(N453="nulová",J453,0)</f>
        <v>0</v>
      </c>
      <c r="BJ453" s="17" t="s">
        <v>84</v>
      </c>
      <c r="BK453" s="224">
        <f>ROUND(I453*H453,2)</f>
        <v>0</v>
      </c>
      <c r="BL453" s="17" t="s">
        <v>240</v>
      </c>
      <c r="BM453" s="223" t="s">
        <v>906</v>
      </c>
    </row>
    <row r="454" s="2" customFormat="1">
      <c r="A454" s="38"/>
      <c r="B454" s="39"/>
      <c r="C454" s="40"/>
      <c r="D454" s="225" t="s">
        <v>147</v>
      </c>
      <c r="E454" s="40"/>
      <c r="F454" s="226" t="s">
        <v>907</v>
      </c>
      <c r="G454" s="40"/>
      <c r="H454" s="40"/>
      <c r="I454" s="227"/>
      <c r="J454" s="40"/>
      <c r="K454" s="40"/>
      <c r="L454" s="44"/>
      <c r="M454" s="228"/>
      <c r="N454" s="229"/>
      <c r="O454" s="84"/>
      <c r="P454" s="84"/>
      <c r="Q454" s="84"/>
      <c r="R454" s="84"/>
      <c r="S454" s="84"/>
      <c r="T454" s="85"/>
      <c r="U454" s="38"/>
      <c r="V454" s="38"/>
      <c r="W454" s="38"/>
      <c r="X454" s="38"/>
      <c r="Y454" s="38"/>
      <c r="Z454" s="38"/>
      <c r="AA454" s="38"/>
      <c r="AB454" s="38"/>
      <c r="AC454" s="38"/>
      <c r="AD454" s="38"/>
      <c r="AE454" s="38"/>
      <c r="AT454" s="17" t="s">
        <v>147</v>
      </c>
      <c r="AU454" s="17" t="s">
        <v>86</v>
      </c>
    </row>
    <row r="455" s="2" customFormat="1" ht="24.15" customHeight="1">
      <c r="A455" s="38"/>
      <c r="B455" s="39"/>
      <c r="C455" s="212" t="s">
        <v>908</v>
      </c>
      <c r="D455" s="212" t="s">
        <v>140</v>
      </c>
      <c r="E455" s="213" t="s">
        <v>909</v>
      </c>
      <c r="F455" s="214" t="s">
        <v>910</v>
      </c>
      <c r="G455" s="215" t="s">
        <v>143</v>
      </c>
      <c r="H455" s="216">
        <v>70.209999999999994</v>
      </c>
      <c r="I455" s="217"/>
      <c r="J455" s="218">
        <f>ROUND(I455*H455,2)</f>
        <v>0</v>
      </c>
      <c r="K455" s="214" t="s">
        <v>144</v>
      </c>
      <c r="L455" s="44"/>
      <c r="M455" s="219" t="s">
        <v>19</v>
      </c>
      <c r="N455" s="220" t="s">
        <v>47</v>
      </c>
      <c r="O455" s="84"/>
      <c r="P455" s="221">
        <f>O455*H455</f>
        <v>0</v>
      </c>
      <c r="Q455" s="221">
        <v>3.0000000000000001E-05</v>
      </c>
      <c r="R455" s="221">
        <f>Q455*H455</f>
        <v>0.0021062999999999998</v>
      </c>
      <c r="S455" s="221">
        <v>0</v>
      </c>
      <c r="T455" s="222">
        <f>S455*H455</f>
        <v>0</v>
      </c>
      <c r="U455" s="38"/>
      <c r="V455" s="38"/>
      <c r="W455" s="38"/>
      <c r="X455" s="38"/>
      <c r="Y455" s="38"/>
      <c r="Z455" s="38"/>
      <c r="AA455" s="38"/>
      <c r="AB455" s="38"/>
      <c r="AC455" s="38"/>
      <c r="AD455" s="38"/>
      <c r="AE455" s="38"/>
      <c r="AR455" s="223" t="s">
        <v>240</v>
      </c>
      <c r="AT455" s="223" t="s">
        <v>140</v>
      </c>
      <c r="AU455" s="223" t="s">
        <v>86</v>
      </c>
      <c r="AY455" s="17" t="s">
        <v>138</v>
      </c>
      <c r="BE455" s="224">
        <f>IF(N455="základní",J455,0)</f>
        <v>0</v>
      </c>
      <c r="BF455" s="224">
        <f>IF(N455="snížená",J455,0)</f>
        <v>0</v>
      </c>
      <c r="BG455" s="224">
        <f>IF(N455="zákl. přenesená",J455,0)</f>
        <v>0</v>
      </c>
      <c r="BH455" s="224">
        <f>IF(N455="sníž. přenesená",J455,0)</f>
        <v>0</v>
      </c>
      <c r="BI455" s="224">
        <f>IF(N455="nulová",J455,0)</f>
        <v>0</v>
      </c>
      <c r="BJ455" s="17" t="s">
        <v>84</v>
      </c>
      <c r="BK455" s="224">
        <f>ROUND(I455*H455,2)</f>
        <v>0</v>
      </c>
      <c r="BL455" s="17" t="s">
        <v>240</v>
      </c>
      <c r="BM455" s="223" t="s">
        <v>911</v>
      </c>
    </row>
    <row r="456" s="2" customFormat="1">
      <c r="A456" s="38"/>
      <c r="B456" s="39"/>
      <c r="C456" s="40"/>
      <c r="D456" s="225" t="s">
        <v>147</v>
      </c>
      <c r="E456" s="40"/>
      <c r="F456" s="226" t="s">
        <v>912</v>
      </c>
      <c r="G456" s="40"/>
      <c r="H456" s="40"/>
      <c r="I456" s="227"/>
      <c r="J456" s="40"/>
      <c r="K456" s="40"/>
      <c r="L456" s="44"/>
      <c r="M456" s="228"/>
      <c r="N456" s="229"/>
      <c r="O456" s="84"/>
      <c r="P456" s="84"/>
      <c r="Q456" s="84"/>
      <c r="R456" s="84"/>
      <c r="S456" s="84"/>
      <c r="T456" s="85"/>
      <c r="U456" s="38"/>
      <c r="V456" s="38"/>
      <c r="W456" s="38"/>
      <c r="X456" s="38"/>
      <c r="Y456" s="38"/>
      <c r="Z456" s="38"/>
      <c r="AA456" s="38"/>
      <c r="AB456" s="38"/>
      <c r="AC456" s="38"/>
      <c r="AD456" s="38"/>
      <c r="AE456" s="38"/>
      <c r="AT456" s="17" t="s">
        <v>147</v>
      </c>
      <c r="AU456" s="17" t="s">
        <v>86</v>
      </c>
    </row>
    <row r="457" s="13" customFormat="1">
      <c r="A457" s="13"/>
      <c r="B457" s="230"/>
      <c r="C457" s="231"/>
      <c r="D457" s="232" t="s">
        <v>149</v>
      </c>
      <c r="E457" s="233" t="s">
        <v>19</v>
      </c>
      <c r="F457" s="234" t="s">
        <v>288</v>
      </c>
      <c r="G457" s="231"/>
      <c r="H457" s="233" t="s">
        <v>19</v>
      </c>
      <c r="I457" s="235"/>
      <c r="J457" s="231"/>
      <c r="K457" s="231"/>
      <c r="L457" s="236"/>
      <c r="M457" s="237"/>
      <c r="N457" s="238"/>
      <c r="O457" s="238"/>
      <c r="P457" s="238"/>
      <c r="Q457" s="238"/>
      <c r="R457" s="238"/>
      <c r="S457" s="238"/>
      <c r="T457" s="239"/>
      <c r="U457" s="13"/>
      <c r="V457" s="13"/>
      <c r="W457" s="13"/>
      <c r="X457" s="13"/>
      <c r="Y457" s="13"/>
      <c r="Z457" s="13"/>
      <c r="AA457" s="13"/>
      <c r="AB457" s="13"/>
      <c r="AC457" s="13"/>
      <c r="AD457" s="13"/>
      <c r="AE457" s="13"/>
      <c r="AT457" s="240" t="s">
        <v>149</v>
      </c>
      <c r="AU457" s="240" t="s">
        <v>86</v>
      </c>
      <c r="AV457" s="13" t="s">
        <v>84</v>
      </c>
      <c r="AW457" s="13" t="s">
        <v>37</v>
      </c>
      <c r="AX457" s="13" t="s">
        <v>76</v>
      </c>
      <c r="AY457" s="240" t="s">
        <v>138</v>
      </c>
    </row>
    <row r="458" s="14" customFormat="1">
      <c r="A458" s="14"/>
      <c r="B458" s="241"/>
      <c r="C458" s="242"/>
      <c r="D458" s="232" t="s">
        <v>149</v>
      </c>
      <c r="E458" s="243" t="s">
        <v>19</v>
      </c>
      <c r="F458" s="244" t="s">
        <v>661</v>
      </c>
      <c r="G458" s="242"/>
      <c r="H458" s="245">
        <v>17.579999999999998</v>
      </c>
      <c r="I458" s="246"/>
      <c r="J458" s="242"/>
      <c r="K458" s="242"/>
      <c r="L458" s="247"/>
      <c r="M458" s="248"/>
      <c r="N458" s="249"/>
      <c r="O458" s="249"/>
      <c r="P458" s="249"/>
      <c r="Q458" s="249"/>
      <c r="R458" s="249"/>
      <c r="S458" s="249"/>
      <c r="T458" s="250"/>
      <c r="U458" s="14"/>
      <c r="V458" s="14"/>
      <c r="W458" s="14"/>
      <c r="X458" s="14"/>
      <c r="Y458" s="14"/>
      <c r="Z458" s="14"/>
      <c r="AA458" s="14"/>
      <c r="AB458" s="14"/>
      <c r="AC458" s="14"/>
      <c r="AD458" s="14"/>
      <c r="AE458" s="14"/>
      <c r="AT458" s="251" t="s">
        <v>149</v>
      </c>
      <c r="AU458" s="251" t="s">
        <v>86</v>
      </c>
      <c r="AV458" s="14" t="s">
        <v>86</v>
      </c>
      <c r="AW458" s="14" t="s">
        <v>37</v>
      </c>
      <c r="AX458" s="14" t="s">
        <v>76</v>
      </c>
      <c r="AY458" s="251" t="s">
        <v>138</v>
      </c>
    </row>
    <row r="459" s="13" customFormat="1">
      <c r="A459" s="13"/>
      <c r="B459" s="230"/>
      <c r="C459" s="231"/>
      <c r="D459" s="232" t="s">
        <v>149</v>
      </c>
      <c r="E459" s="233" t="s">
        <v>19</v>
      </c>
      <c r="F459" s="234" t="s">
        <v>437</v>
      </c>
      <c r="G459" s="231"/>
      <c r="H459" s="233" t="s">
        <v>19</v>
      </c>
      <c r="I459" s="235"/>
      <c r="J459" s="231"/>
      <c r="K459" s="231"/>
      <c r="L459" s="236"/>
      <c r="M459" s="237"/>
      <c r="N459" s="238"/>
      <c r="O459" s="238"/>
      <c r="P459" s="238"/>
      <c r="Q459" s="238"/>
      <c r="R459" s="238"/>
      <c r="S459" s="238"/>
      <c r="T459" s="239"/>
      <c r="U459" s="13"/>
      <c r="V459" s="13"/>
      <c r="W459" s="13"/>
      <c r="X459" s="13"/>
      <c r="Y459" s="13"/>
      <c r="Z459" s="13"/>
      <c r="AA459" s="13"/>
      <c r="AB459" s="13"/>
      <c r="AC459" s="13"/>
      <c r="AD459" s="13"/>
      <c r="AE459" s="13"/>
      <c r="AT459" s="240" t="s">
        <v>149</v>
      </c>
      <c r="AU459" s="240" t="s">
        <v>86</v>
      </c>
      <c r="AV459" s="13" t="s">
        <v>84</v>
      </c>
      <c r="AW459" s="13" t="s">
        <v>37</v>
      </c>
      <c r="AX459" s="13" t="s">
        <v>76</v>
      </c>
      <c r="AY459" s="240" t="s">
        <v>138</v>
      </c>
    </row>
    <row r="460" s="14" customFormat="1">
      <c r="A460" s="14"/>
      <c r="B460" s="241"/>
      <c r="C460" s="242"/>
      <c r="D460" s="232" t="s">
        <v>149</v>
      </c>
      <c r="E460" s="243" t="s">
        <v>19</v>
      </c>
      <c r="F460" s="244" t="s">
        <v>438</v>
      </c>
      <c r="G460" s="242"/>
      <c r="H460" s="245">
        <v>11.34</v>
      </c>
      <c r="I460" s="246"/>
      <c r="J460" s="242"/>
      <c r="K460" s="242"/>
      <c r="L460" s="247"/>
      <c r="M460" s="248"/>
      <c r="N460" s="249"/>
      <c r="O460" s="249"/>
      <c r="P460" s="249"/>
      <c r="Q460" s="249"/>
      <c r="R460" s="249"/>
      <c r="S460" s="249"/>
      <c r="T460" s="250"/>
      <c r="U460" s="14"/>
      <c r="V460" s="14"/>
      <c r="W460" s="14"/>
      <c r="X460" s="14"/>
      <c r="Y460" s="14"/>
      <c r="Z460" s="14"/>
      <c r="AA460" s="14"/>
      <c r="AB460" s="14"/>
      <c r="AC460" s="14"/>
      <c r="AD460" s="14"/>
      <c r="AE460" s="14"/>
      <c r="AT460" s="251" t="s">
        <v>149</v>
      </c>
      <c r="AU460" s="251" t="s">
        <v>86</v>
      </c>
      <c r="AV460" s="14" t="s">
        <v>86</v>
      </c>
      <c r="AW460" s="14" t="s">
        <v>37</v>
      </c>
      <c r="AX460" s="14" t="s">
        <v>76</v>
      </c>
      <c r="AY460" s="251" t="s">
        <v>138</v>
      </c>
    </row>
    <row r="461" s="13" customFormat="1">
      <c r="A461" s="13"/>
      <c r="B461" s="230"/>
      <c r="C461" s="231"/>
      <c r="D461" s="232" t="s">
        <v>149</v>
      </c>
      <c r="E461" s="233" t="s">
        <v>19</v>
      </c>
      <c r="F461" s="234" t="s">
        <v>292</v>
      </c>
      <c r="G461" s="231"/>
      <c r="H461" s="233" t="s">
        <v>19</v>
      </c>
      <c r="I461" s="235"/>
      <c r="J461" s="231"/>
      <c r="K461" s="231"/>
      <c r="L461" s="236"/>
      <c r="M461" s="237"/>
      <c r="N461" s="238"/>
      <c r="O461" s="238"/>
      <c r="P461" s="238"/>
      <c r="Q461" s="238"/>
      <c r="R461" s="238"/>
      <c r="S461" s="238"/>
      <c r="T461" s="239"/>
      <c r="U461" s="13"/>
      <c r="V461" s="13"/>
      <c r="W461" s="13"/>
      <c r="X461" s="13"/>
      <c r="Y461" s="13"/>
      <c r="Z461" s="13"/>
      <c r="AA461" s="13"/>
      <c r="AB461" s="13"/>
      <c r="AC461" s="13"/>
      <c r="AD461" s="13"/>
      <c r="AE461" s="13"/>
      <c r="AT461" s="240" t="s">
        <v>149</v>
      </c>
      <c r="AU461" s="240" t="s">
        <v>86</v>
      </c>
      <c r="AV461" s="13" t="s">
        <v>84</v>
      </c>
      <c r="AW461" s="13" t="s">
        <v>37</v>
      </c>
      <c r="AX461" s="13" t="s">
        <v>76</v>
      </c>
      <c r="AY461" s="240" t="s">
        <v>138</v>
      </c>
    </row>
    <row r="462" s="14" customFormat="1">
      <c r="A462" s="14"/>
      <c r="B462" s="241"/>
      <c r="C462" s="242"/>
      <c r="D462" s="232" t="s">
        <v>149</v>
      </c>
      <c r="E462" s="243" t="s">
        <v>19</v>
      </c>
      <c r="F462" s="244" t="s">
        <v>441</v>
      </c>
      <c r="G462" s="242"/>
      <c r="H462" s="245">
        <v>41.289999999999999</v>
      </c>
      <c r="I462" s="246"/>
      <c r="J462" s="242"/>
      <c r="K462" s="242"/>
      <c r="L462" s="247"/>
      <c r="M462" s="248"/>
      <c r="N462" s="249"/>
      <c r="O462" s="249"/>
      <c r="P462" s="249"/>
      <c r="Q462" s="249"/>
      <c r="R462" s="249"/>
      <c r="S462" s="249"/>
      <c r="T462" s="250"/>
      <c r="U462" s="14"/>
      <c r="V462" s="14"/>
      <c r="W462" s="14"/>
      <c r="X462" s="14"/>
      <c r="Y462" s="14"/>
      <c r="Z462" s="14"/>
      <c r="AA462" s="14"/>
      <c r="AB462" s="14"/>
      <c r="AC462" s="14"/>
      <c r="AD462" s="14"/>
      <c r="AE462" s="14"/>
      <c r="AT462" s="251" t="s">
        <v>149</v>
      </c>
      <c r="AU462" s="251" t="s">
        <v>86</v>
      </c>
      <c r="AV462" s="14" t="s">
        <v>86</v>
      </c>
      <c r="AW462" s="14" t="s">
        <v>37</v>
      </c>
      <c r="AX462" s="14" t="s">
        <v>76</v>
      </c>
      <c r="AY462" s="251" t="s">
        <v>138</v>
      </c>
    </row>
    <row r="463" s="15" customFormat="1">
      <c r="A463" s="15"/>
      <c r="B463" s="252"/>
      <c r="C463" s="253"/>
      <c r="D463" s="232" t="s">
        <v>149</v>
      </c>
      <c r="E463" s="254" t="s">
        <v>19</v>
      </c>
      <c r="F463" s="255" t="s">
        <v>170</v>
      </c>
      <c r="G463" s="253"/>
      <c r="H463" s="256">
        <v>70.209999999999994</v>
      </c>
      <c r="I463" s="257"/>
      <c r="J463" s="253"/>
      <c r="K463" s="253"/>
      <c r="L463" s="258"/>
      <c r="M463" s="259"/>
      <c r="N463" s="260"/>
      <c r="O463" s="260"/>
      <c r="P463" s="260"/>
      <c r="Q463" s="260"/>
      <c r="R463" s="260"/>
      <c r="S463" s="260"/>
      <c r="T463" s="261"/>
      <c r="U463" s="15"/>
      <c r="V463" s="15"/>
      <c r="W463" s="15"/>
      <c r="X463" s="15"/>
      <c r="Y463" s="15"/>
      <c r="Z463" s="15"/>
      <c r="AA463" s="15"/>
      <c r="AB463" s="15"/>
      <c r="AC463" s="15"/>
      <c r="AD463" s="15"/>
      <c r="AE463" s="15"/>
      <c r="AT463" s="262" t="s">
        <v>149</v>
      </c>
      <c r="AU463" s="262" t="s">
        <v>86</v>
      </c>
      <c r="AV463" s="15" t="s">
        <v>145</v>
      </c>
      <c r="AW463" s="15" t="s">
        <v>37</v>
      </c>
      <c r="AX463" s="15" t="s">
        <v>84</v>
      </c>
      <c r="AY463" s="262" t="s">
        <v>138</v>
      </c>
    </row>
    <row r="464" s="2" customFormat="1" ht="37.8" customHeight="1">
      <c r="A464" s="38"/>
      <c r="B464" s="39"/>
      <c r="C464" s="212" t="s">
        <v>913</v>
      </c>
      <c r="D464" s="212" t="s">
        <v>140</v>
      </c>
      <c r="E464" s="213" t="s">
        <v>914</v>
      </c>
      <c r="F464" s="214" t="s">
        <v>915</v>
      </c>
      <c r="G464" s="215" t="s">
        <v>143</v>
      </c>
      <c r="H464" s="216">
        <v>70.209999999999994</v>
      </c>
      <c r="I464" s="217"/>
      <c r="J464" s="218">
        <f>ROUND(I464*H464,2)</f>
        <v>0</v>
      </c>
      <c r="K464" s="214" t="s">
        <v>144</v>
      </c>
      <c r="L464" s="44"/>
      <c r="M464" s="219" t="s">
        <v>19</v>
      </c>
      <c r="N464" s="220" t="s">
        <v>47</v>
      </c>
      <c r="O464" s="84"/>
      <c r="P464" s="221">
        <f>O464*H464</f>
        <v>0</v>
      </c>
      <c r="Q464" s="221">
        <v>0.0074999999999999997</v>
      </c>
      <c r="R464" s="221">
        <f>Q464*H464</f>
        <v>0.5265749999999999</v>
      </c>
      <c r="S464" s="221">
        <v>0</v>
      </c>
      <c r="T464" s="222">
        <f>S464*H464</f>
        <v>0</v>
      </c>
      <c r="U464" s="38"/>
      <c r="V464" s="38"/>
      <c r="W464" s="38"/>
      <c r="X464" s="38"/>
      <c r="Y464" s="38"/>
      <c r="Z464" s="38"/>
      <c r="AA464" s="38"/>
      <c r="AB464" s="38"/>
      <c r="AC464" s="38"/>
      <c r="AD464" s="38"/>
      <c r="AE464" s="38"/>
      <c r="AR464" s="223" t="s">
        <v>240</v>
      </c>
      <c r="AT464" s="223" t="s">
        <v>140</v>
      </c>
      <c r="AU464" s="223" t="s">
        <v>86</v>
      </c>
      <c r="AY464" s="17" t="s">
        <v>138</v>
      </c>
      <c r="BE464" s="224">
        <f>IF(N464="základní",J464,0)</f>
        <v>0</v>
      </c>
      <c r="BF464" s="224">
        <f>IF(N464="snížená",J464,0)</f>
        <v>0</v>
      </c>
      <c r="BG464" s="224">
        <f>IF(N464="zákl. přenesená",J464,0)</f>
        <v>0</v>
      </c>
      <c r="BH464" s="224">
        <f>IF(N464="sníž. přenesená",J464,0)</f>
        <v>0</v>
      </c>
      <c r="BI464" s="224">
        <f>IF(N464="nulová",J464,0)</f>
        <v>0</v>
      </c>
      <c r="BJ464" s="17" t="s">
        <v>84</v>
      </c>
      <c r="BK464" s="224">
        <f>ROUND(I464*H464,2)</f>
        <v>0</v>
      </c>
      <c r="BL464" s="17" t="s">
        <v>240</v>
      </c>
      <c r="BM464" s="223" t="s">
        <v>916</v>
      </c>
    </row>
    <row r="465" s="2" customFormat="1">
      <c r="A465" s="38"/>
      <c r="B465" s="39"/>
      <c r="C465" s="40"/>
      <c r="D465" s="225" t="s">
        <v>147</v>
      </c>
      <c r="E465" s="40"/>
      <c r="F465" s="226" t="s">
        <v>917</v>
      </c>
      <c r="G465" s="40"/>
      <c r="H465" s="40"/>
      <c r="I465" s="227"/>
      <c r="J465" s="40"/>
      <c r="K465" s="40"/>
      <c r="L465" s="44"/>
      <c r="M465" s="228"/>
      <c r="N465" s="229"/>
      <c r="O465" s="84"/>
      <c r="P465" s="84"/>
      <c r="Q465" s="84"/>
      <c r="R465" s="84"/>
      <c r="S465" s="84"/>
      <c r="T465" s="85"/>
      <c r="U465" s="38"/>
      <c r="V465" s="38"/>
      <c r="W465" s="38"/>
      <c r="X465" s="38"/>
      <c r="Y465" s="38"/>
      <c r="Z465" s="38"/>
      <c r="AA465" s="38"/>
      <c r="AB465" s="38"/>
      <c r="AC465" s="38"/>
      <c r="AD465" s="38"/>
      <c r="AE465" s="38"/>
      <c r="AT465" s="17" t="s">
        <v>147</v>
      </c>
      <c r="AU465" s="17" t="s">
        <v>86</v>
      </c>
    </row>
    <row r="466" s="2" customFormat="1" ht="24.15" customHeight="1">
      <c r="A466" s="38"/>
      <c r="B466" s="39"/>
      <c r="C466" s="212" t="s">
        <v>918</v>
      </c>
      <c r="D466" s="212" t="s">
        <v>140</v>
      </c>
      <c r="E466" s="213" t="s">
        <v>919</v>
      </c>
      <c r="F466" s="214" t="s">
        <v>920</v>
      </c>
      <c r="G466" s="215" t="s">
        <v>143</v>
      </c>
      <c r="H466" s="216">
        <v>28.920000000000002</v>
      </c>
      <c r="I466" s="217"/>
      <c r="J466" s="218">
        <f>ROUND(I466*H466,2)</f>
        <v>0</v>
      </c>
      <c r="K466" s="214" t="s">
        <v>144</v>
      </c>
      <c r="L466" s="44"/>
      <c r="M466" s="219" t="s">
        <v>19</v>
      </c>
      <c r="N466" s="220" t="s">
        <v>47</v>
      </c>
      <c r="O466" s="84"/>
      <c r="P466" s="221">
        <f>O466*H466</f>
        <v>0</v>
      </c>
      <c r="Q466" s="221">
        <v>0.00029999999999999997</v>
      </c>
      <c r="R466" s="221">
        <f>Q466*H466</f>
        <v>0.0086759999999999997</v>
      </c>
      <c r="S466" s="221">
        <v>0</v>
      </c>
      <c r="T466" s="222">
        <f>S466*H466</f>
        <v>0</v>
      </c>
      <c r="U466" s="38"/>
      <c r="V466" s="38"/>
      <c r="W466" s="38"/>
      <c r="X466" s="38"/>
      <c r="Y466" s="38"/>
      <c r="Z466" s="38"/>
      <c r="AA466" s="38"/>
      <c r="AB466" s="38"/>
      <c r="AC466" s="38"/>
      <c r="AD466" s="38"/>
      <c r="AE466" s="38"/>
      <c r="AR466" s="223" t="s">
        <v>240</v>
      </c>
      <c r="AT466" s="223" t="s">
        <v>140</v>
      </c>
      <c r="AU466" s="223" t="s">
        <v>86</v>
      </c>
      <c r="AY466" s="17" t="s">
        <v>138</v>
      </c>
      <c r="BE466" s="224">
        <f>IF(N466="základní",J466,0)</f>
        <v>0</v>
      </c>
      <c r="BF466" s="224">
        <f>IF(N466="snížená",J466,0)</f>
        <v>0</v>
      </c>
      <c r="BG466" s="224">
        <f>IF(N466="zákl. přenesená",J466,0)</f>
        <v>0</v>
      </c>
      <c r="BH466" s="224">
        <f>IF(N466="sníž. přenesená",J466,0)</f>
        <v>0</v>
      </c>
      <c r="BI466" s="224">
        <f>IF(N466="nulová",J466,0)</f>
        <v>0</v>
      </c>
      <c r="BJ466" s="17" t="s">
        <v>84</v>
      </c>
      <c r="BK466" s="224">
        <f>ROUND(I466*H466,2)</f>
        <v>0</v>
      </c>
      <c r="BL466" s="17" t="s">
        <v>240</v>
      </c>
      <c r="BM466" s="223" t="s">
        <v>921</v>
      </c>
    </row>
    <row r="467" s="2" customFormat="1">
      <c r="A467" s="38"/>
      <c r="B467" s="39"/>
      <c r="C467" s="40"/>
      <c r="D467" s="225" t="s">
        <v>147</v>
      </c>
      <c r="E467" s="40"/>
      <c r="F467" s="226" t="s">
        <v>922</v>
      </c>
      <c r="G467" s="40"/>
      <c r="H467" s="40"/>
      <c r="I467" s="227"/>
      <c r="J467" s="40"/>
      <c r="K467" s="40"/>
      <c r="L467" s="44"/>
      <c r="M467" s="228"/>
      <c r="N467" s="229"/>
      <c r="O467" s="84"/>
      <c r="P467" s="84"/>
      <c r="Q467" s="84"/>
      <c r="R467" s="84"/>
      <c r="S467" s="84"/>
      <c r="T467" s="85"/>
      <c r="U467" s="38"/>
      <c r="V467" s="38"/>
      <c r="W467" s="38"/>
      <c r="X467" s="38"/>
      <c r="Y467" s="38"/>
      <c r="Z467" s="38"/>
      <c r="AA467" s="38"/>
      <c r="AB467" s="38"/>
      <c r="AC467" s="38"/>
      <c r="AD467" s="38"/>
      <c r="AE467" s="38"/>
      <c r="AT467" s="17" t="s">
        <v>147</v>
      </c>
      <c r="AU467" s="17" t="s">
        <v>86</v>
      </c>
    </row>
    <row r="468" s="13" customFormat="1">
      <c r="A468" s="13"/>
      <c r="B468" s="230"/>
      <c r="C468" s="231"/>
      <c r="D468" s="232" t="s">
        <v>149</v>
      </c>
      <c r="E468" s="233" t="s">
        <v>19</v>
      </c>
      <c r="F468" s="234" t="s">
        <v>288</v>
      </c>
      <c r="G468" s="231"/>
      <c r="H468" s="233" t="s">
        <v>19</v>
      </c>
      <c r="I468" s="235"/>
      <c r="J468" s="231"/>
      <c r="K468" s="231"/>
      <c r="L468" s="236"/>
      <c r="M468" s="237"/>
      <c r="N468" s="238"/>
      <c r="O468" s="238"/>
      <c r="P468" s="238"/>
      <c r="Q468" s="238"/>
      <c r="R468" s="238"/>
      <c r="S468" s="238"/>
      <c r="T468" s="239"/>
      <c r="U468" s="13"/>
      <c r="V468" s="13"/>
      <c r="W468" s="13"/>
      <c r="X468" s="13"/>
      <c r="Y468" s="13"/>
      <c r="Z468" s="13"/>
      <c r="AA468" s="13"/>
      <c r="AB468" s="13"/>
      <c r="AC468" s="13"/>
      <c r="AD468" s="13"/>
      <c r="AE468" s="13"/>
      <c r="AT468" s="240" t="s">
        <v>149</v>
      </c>
      <c r="AU468" s="240" t="s">
        <v>86</v>
      </c>
      <c r="AV468" s="13" t="s">
        <v>84</v>
      </c>
      <c r="AW468" s="13" t="s">
        <v>37</v>
      </c>
      <c r="AX468" s="13" t="s">
        <v>76</v>
      </c>
      <c r="AY468" s="240" t="s">
        <v>138</v>
      </c>
    </row>
    <row r="469" s="14" customFormat="1">
      <c r="A469" s="14"/>
      <c r="B469" s="241"/>
      <c r="C469" s="242"/>
      <c r="D469" s="232" t="s">
        <v>149</v>
      </c>
      <c r="E469" s="243" t="s">
        <v>19</v>
      </c>
      <c r="F469" s="244" t="s">
        <v>661</v>
      </c>
      <c r="G469" s="242"/>
      <c r="H469" s="245">
        <v>17.579999999999998</v>
      </c>
      <c r="I469" s="246"/>
      <c r="J469" s="242"/>
      <c r="K469" s="242"/>
      <c r="L469" s="247"/>
      <c r="M469" s="248"/>
      <c r="N469" s="249"/>
      <c r="O469" s="249"/>
      <c r="P469" s="249"/>
      <c r="Q469" s="249"/>
      <c r="R469" s="249"/>
      <c r="S469" s="249"/>
      <c r="T469" s="250"/>
      <c r="U469" s="14"/>
      <c r="V469" s="14"/>
      <c r="W469" s="14"/>
      <c r="X469" s="14"/>
      <c r="Y469" s="14"/>
      <c r="Z469" s="14"/>
      <c r="AA469" s="14"/>
      <c r="AB469" s="14"/>
      <c r="AC469" s="14"/>
      <c r="AD469" s="14"/>
      <c r="AE469" s="14"/>
      <c r="AT469" s="251" t="s">
        <v>149</v>
      </c>
      <c r="AU469" s="251" t="s">
        <v>86</v>
      </c>
      <c r="AV469" s="14" t="s">
        <v>86</v>
      </c>
      <c r="AW469" s="14" t="s">
        <v>37</v>
      </c>
      <c r="AX469" s="14" t="s">
        <v>76</v>
      </c>
      <c r="AY469" s="251" t="s">
        <v>138</v>
      </c>
    </row>
    <row r="470" s="13" customFormat="1">
      <c r="A470" s="13"/>
      <c r="B470" s="230"/>
      <c r="C470" s="231"/>
      <c r="D470" s="232" t="s">
        <v>149</v>
      </c>
      <c r="E470" s="233" t="s">
        <v>19</v>
      </c>
      <c r="F470" s="234" t="s">
        <v>437</v>
      </c>
      <c r="G470" s="231"/>
      <c r="H470" s="233" t="s">
        <v>19</v>
      </c>
      <c r="I470" s="235"/>
      <c r="J470" s="231"/>
      <c r="K470" s="231"/>
      <c r="L470" s="236"/>
      <c r="M470" s="237"/>
      <c r="N470" s="238"/>
      <c r="O470" s="238"/>
      <c r="P470" s="238"/>
      <c r="Q470" s="238"/>
      <c r="R470" s="238"/>
      <c r="S470" s="238"/>
      <c r="T470" s="239"/>
      <c r="U470" s="13"/>
      <c r="V470" s="13"/>
      <c r="W470" s="13"/>
      <c r="X470" s="13"/>
      <c r="Y470" s="13"/>
      <c r="Z470" s="13"/>
      <c r="AA470" s="13"/>
      <c r="AB470" s="13"/>
      <c r="AC470" s="13"/>
      <c r="AD470" s="13"/>
      <c r="AE470" s="13"/>
      <c r="AT470" s="240" t="s">
        <v>149</v>
      </c>
      <c r="AU470" s="240" t="s">
        <v>86</v>
      </c>
      <c r="AV470" s="13" t="s">
        <v>84</v>
      </c>
      <c r="AW470" s="13" t="s">
        <v>37</v>
      </c>
      <c r="AX470" s="13" t="s">
        <v>76</v>
      </c>
      <c r="AY470" s="240" t="s">
        <v>138</v>
      </c>
    </row>
    <row r="471" s="14" customFormat="1">
      <c r="A471" s="14"/>
      <c r="B471" s="241"/>
      <c r="C471" s="242"/>
      <c r="D471" s="232" t="s">
        <v>149</v>
      </c>
      <c r="E471" s="243" t="s">
        <v>19</v>
      </c>
      <c r="F471" s="244" t="s">
        <v>438</v>
      </c>
      <c r="G471" s="242"/>
      <c r="H471" s="245">
        <v>11.34</v>
      </c>
      <c r="I471" s="246"/>
      <c r="J471" s="242"/>
      <c r="K471" s="242"/>
      <c r="L471" s="247"/>
      <c r="M471" s="248"/>
      <c r="N471" s="249"/>
      <c r="O471" s="249"/>
      <c r="P471" s="249"/>
      <c r="Q471" s="249"/>
      <c r="R471" s="249"/>
      <c r="S471" s="249"/>
      <c r="T471" s="250"/>
      <c r="U471" s="14"/>
      <c r="V471" s="14"/>
      <c r="W471" s="14"/>
      <c r="X471" s="14"/>
      <c r="Y471" s="14"/>
      <c r="Z471" s="14"/>
      <c r="AA471" s="14"/>
      <c r="AB471" s="14"/>
      <c r="AC471" s="14"/>
      <c r="AD471" s="14"/>
      <c r="AE471" s="14"/>
      <c r="AT471" s="251" t="s">
        <v>149</v>
      </c>
      <c r="AU471" s="251" t="s">
        <v>86</v>
      </c>
      <c r="AV471" s="14" t="s">
        <v>86</v>
      </c>
      <c r="AW471" s="14" t="s">
        <v>37</v>
      </c>
      <c r="AX471" s="14" t="s">
        <v>76</v>
      </c>
      <c r="AY471" s="251" t="s">
        <v>138</v>
      </c>
    </row>
    <row r="472" s="15" customFormat="1">
      <c r="A472" s="15"/>
      <c r="B472" s="252"/>
      <c r="C472" s="253"/>
      <c r="D472" s="232" t="s">
        <v>149</v>
      </c>
      <c r="E472" s="254" t="s">
        <v>19</v>
      </c>
      <c r="F472" s="255" t="s">
        <v>170</v>
      </c>
      <c r="G472" s="253"/>
      <c r="H472" s="256">
        <v>28.919999999999998</v>
      </c>
      <c r="I472" s="257"/>
      <c r="J472" s="253"/>
      <c r="K472" s="253"/>
      <c r="L472" s="258"/>
      <c r="M472" s="259"/>
      <c r="N472" s="260"/>
      <c r="O472" s="260"/>
      <c r="P472" s="260"/>
      <c r="Q472" s="260"/>
      <c r="R472" s="260"/>
      <c r="S472" s="260"/>
      <c r="T472" s="261"/>
      <c r="U472" s="15"/>
      <c r="V472" s="15"/>
      <c r="W472" s="15"/>
      <c r="X472" s="15"/>
      <c r="Y472" s="15"/>
      <c r="Z472" s="15"/>
      <c r="AA472" s="15"/>
      <c r="AB472" s="15"/>
      <c r="AC472" s="15"/>
      <c r="AD472" s="15"/>
      <c r="AE472" s="15"/>
      <c r="AT472" s="262" t="s">
        <v>149</v>
      </c>
      <c r="AU472" s="262" t="s">
        <v>86</v>
      </c>
      <c r="AV472" s="15" t="s">
        <v>145</v>
      </c>
      <c r="AW472" s="15" t="s">
        <v>37</v>
      </c>
      <c r="AX472" s="15" t="s">
        <v>84</v>
      </c>
      <c r="AY472" s="262" t="s">
        <v>138</v>
      </c>
    </row>
    <row r="473" s="2" customFormat="1" ht="37.8" customHeight="1">
      <c r="A473" s="38"/>
      <c r="B473" s="39"/>
      <c r="C473" s="266" t="s">
        <v>923</v>
      </c>
      <c r="D473" s="266" t="s">
        <v>367</v>
      </c>
      <c r="E473" s="267" t="s">
        <v>924</v>
      </c>
      <c r="F473" s="268" t="s">
        <v>925</v>
      </c>
      <c r="G473" s="269" t="s">
        <v>143</v>
      </c>
      <c r="H473" s="270">
        <v>31.812000000000001</v>
      </c>
      <c r="I473" s="271"/>
      <c r="J473" s="272">
        <f>ROUND(I473*H473,2)</f>
        <v>0</v>
      </c>
      <c r="K473" s="268" t="s">
        <v>144</v>
      </c>
      <c r="L473" s="273"/>
      <c r="M473" s="274" t="s">
        <v>19</v>
      </c>
      <c r="N473" s="275" t="s">
        <v>47</v>
      </c>
      <c r="O473" s="84"/>
      <c r="P473" s="221">
        <f>O473*H473</f>
        <v>0</v>
      </c>
      <c r="Q473" s="221">
        <v>0.0025999999999999999</v>
      </c>
      <c r="R473" s="221">
        <f>Q473*H473</f>
        <v>0.082711199999999999</v>
      </c>
      <c r="S473" s="221">
        <v>0</v>
      </c>
      <c r="T473" s="222">
        <f>S473*H473</f>
        <v>0</v>
      </c>
      <c r="U473" s="38"/>
      <c r="V473" s="38"/>
      <c r="W473" s="38"/>
      <c r="X473" s="38"/>
      <c r="Y473" s="38"/>
      <c r="Z473" s="38"/>
      <c r="AA473" s="38"/>
      <c r="AB473" s="38"/>
      <c r="AC473" s="38"/>
      <c r="AD473" s="38"/>
      <c r="AE473" s="38"/>
      <c r="AR473" s="223" t="s">
        <v>501</v>
      </c>
      <c r="AT473" s="223" t="s">
        <v>367</v>
      </c>
      <c r="AU473" s="223" t="s">
        <v>86</v>
      </c>
      <c r="AY473" s="17" t="s">
        <v>138</v>
      </c>
      <c r="BE473" s="224">
        <f>IF(N473="základní",J473,0)</f>
        <v>0</v>
      </c>
      <c r="BF473" s="224">
        <f>IF(N473="snížená",J473,0)</f>
        <v>0</v>
      </c>
      <c r="BG473" s="224">
        <f>IF(N473="zákl. přenesená",J473,0)</f>
        <v>0</v>
      </c>
      <c r="BH473" s="224">
        <f>IF(N473="sníž. přenesená",J473,0)</f>
        <v>0</v>
      </c>
      <c r="BI473" s="224">
        <f>IF(N473="nulová",J473,0)</f>
        <v>0</v>
      </c>
      <c r="BJ473" s="17" t="s">
        <v>84</v>
      </c>
      <c r="BK473" s="224">
        <f>ROUND(I473*H473,2)</f>
        <v>0</v>
      </c>
      <c r="BL473" s="17" t="s">
        <v>240</v>
      </c>
      <c r="BM473" s="223" t="s">
        <v>926</v>
      </c>
    </row>
    <row r="474" s="14" customFormat="1">
      <c r="A474" s="14"/>
      <c r="B474" s="241"/>
      <c r="C474" s="242"/>
      <c r="D474" s="232" t="s">
        <v>149</v>
      </c>
      <c r="E474" s="242"/>
      <c r="F474" s="244" t="s">
        <v>927</v>
      </c>
      <c r="G474" s="242"/>
      <c r="H474" s="245">
        <v>31.812000000000001</v>
      </c>
      <c r="I474" s="246"/>
      <c r="J474" s="242"/>
      <c r="K474" s="242"/>
      <c r="L474" s="247"/>
      <c r="M474" s="248"/>
      <c r="N474" s="249"/>
      <c r="O474" s="249"/>
      <c r="P474" s="249"/>
      <c r="Q474" s="249"/>
      <c r="R474" s="249"/>
      <c r="S474" s="249"/>
      <c r="T474" s="250"/>
      <c r="U474" s="14"/>
      <c r="V474" s="14"/>
      <c r="W474" s="14"/>
      <c r="X474" s="14"/>
      <c r="Y474" s="14"/>
      <c r="Z474" s="14"/>
      <c r="AA474" s="14"/>
      <c r="AB474" s="14"/>
      <c r="AC474" s="14"/>
      <c r="AD474" s="14"/>
      <c r="AE474" s="14"/>
      <c r="AT474" s="251" t="s">
        <v>149</v>
      </c>
      <c r="AU474" s="251" t="s">
        <v>86</v>
      </c>
      <c r="AV474" s="14" t="s">
        <v>86</v>
      </c>
      <c r="AW474" s="14" t="s">
        <v>4</v>
      </c>
      <c r="AX474" s="14" t="s">
        <v>84</v>
      </c>
      <c r="AY474" s="251" t="s">
        <v>138</v>
      </c>
    </row>
    <row r="475" s="2" customFormat="1" ht="33" customHeight="1">
      <c r="A475" s="38"/>
      <c r="B475" s="39"/>
      <c r="C475" s="212" t="s">
        <v>928</v>
      </c>
      <c r="D475" s="212" t="s">
        <v>140</v>
      </c>
      <c r="E475" s="213" t="s">
        <v>929</v>
      </c>
      <c r="F475" s="214" t="s">
        <v>930</v>
      </c>
      <c r="G475" s="215" t="s">
        <v>143</v>
      </c>
      <c r="H475" s="216">
        <v>41.289999999999999</v>
      </c>
      <c r="I475" s="217"/>
      <c r="J475" s="218">
        <f>ROUND(I475*H475,2)</f>
        <v>0</v>
      </c>
      <c r="K475" s="214" t="s">
        <v>144</v>
      </c>
      <c r="L475" s="44"/>
      <c r="M475" s="219" t="s">
        <v>19</v>
      </c>
      <c r="N475" s="220" t="s">
        <v>47</v>
      </c>
      <c r="O475" s="84"/>
      <c r="P475" s="221">
        <f>O475*H475</f>
        <v>0</v>
      </c>
      <c r="Q475" s="221">
        <v>0.00040000000000000002</v>
      </c>
      <c r="R475" s="221">
        <f>Q475*H475</f>
        <v>0.016515999999999999</v>
      </c>
      <c r="S475" s="221">
        <v>0</v>
      </c>
      <c r="T475" s="222">
        <f>S475*H475</f>
        <v>0</v>
      </c>
      <c r="U475" s="38"/>
      <c r="V475" s="38"/>
      <c r="W475" s="38"/>
      <c r="X475" s="38"/>
      <c r="Y475" s="38"/>
      <c r="Z475" s="38"/>
      <c r="AA475" s="38"/>
      <c r="AB475" s="38"/>
      <c r="AC475" s="38"/>
      <c r="AD475" s="38"/>
      <c r="AE475" s="38"/>
      <c r="AR475" s="223" t="s">
        <v>240</v>
      </c>
      <c r="AT475" s="223" t="s">
        <v>140</v>
      </c>
      <c r="AU475" s="223" t="s">
        <v>86</v>
      </c>
      <c r="AY475" s="17" t="s">
        <v>138</v>
      </c>
      <c r="BE475" s="224">
        <f>IF(N475="základní",J475,0)</f>
        <v>0</v>
      </c>
      <c r="BF475" s="224">
        <f>IF(N475="snížená",J475,0)</f>
        <v>0</v>
      </c>
      <c r="BG475" s="224">
        <f>IF(N475="zákl. přenesená",J475,0)</f>
        <v>0</v>
      </c>
      <c r="BH475" s="224">
        <f>IF(N475="sníž. přenesená",J475,0)</f>
        <v>0</v>
      </c>
      <c r="BI475" s="224">
        <f>IF(N475="nulová",J475,0)</f>
        <v>0</v>
      </c>
      <c r="BJ475" s="17" t="s">
        <v>84</v>
      </c>
      <c r="BK475" s="224">
        <f>ROUND(I475*H475,2)</f>
        <v>0</v>
      </c>
      <c r="BL475" s="17" t="s">
        <v>240</v>
      </c>
      <c r="BM475" s="223" t="s">
        <v>931</v>
      </c>
    </row>
    <row r="476" s="2" customFormat="1">
      <c r="A476" s="38"/>
      <c r="B476" s="39"/>
      <c r="C476" s="40"/>
      <c r="D476" s="225" t="s">
        <v>147</v>
      </c>
      <c r="E476" s="40"/>
      <c r="F476" s="226" t="s">
        <v>932</v>
      </c>
      <c r="G476" s="40"/>
      <c r="H476" s="40"/>
      <c r="I476" s="227"/>
      <c r="J476" s="40"/>
      <c r="K476" s="40"/>
      <c r="L476" s="44"/>
      <c r="M476" s="228"/>
      <c r="N476" s="229"/>
      <c r="O476" s="84"/>
      <c r="P476" s="84"/>
      <c r="Q476" s="84"/>
      <c r="R476" s="84"/>
      <c r="S476" s="84"/>
      <c r="T476" s="85"/>
      <c r="U476" s="38"/>
      <c r="V476" s="38"/>
      <c r="W476" s="38"/>
      <c r="X476" s="38"/>
      <c r="Y476" s="38"/>
      <c r="Z476" s="38"/>
      <c r="AA476" s="38"/>
      <c r="AB476" s="38"/>
      <c r="AC476" s="38"/>
      <c r="AD476" s="38"/>
      <c r="AE476" s="38"/>
      <c r="AT476" s="17" t="s">
        <v>147</v>
      </c>
      <c r="AU476" s="17" t="s">
        <v>86</v>
      </c>
    </row>
    <row r="477" s="13" customFormat="1">
      <c r="A477" s="13"/>
      <c r="B477" s="230"/>
      <c r="C477" s="231"/>
      <c r="D477" s="232" t="s">
        <v>149</v>
      </c>
      <c r="E477" s="233" t="s">
        <v>19</v>
      </c>
      <c r="F477" s="234" t="s">
        <v>292</v>
      </c>
      <c r="G477" s="231"/>
      <c r="H477" s="233" t="s">
        <v>19</v>
      </c>
      <c r="I477" s="235"/>
      <c r="J477" s="231"/>
      <c r="K477" s="231"/>
      <c r="L477" s="236"/>
      <c r="M477" s="237"/>
      <c r="N477" s="238"/>
      <c r="O477" s="238"/>
      <c r="P477" s="238"/>
      <c r="Q477" s="238"/>
      <c r="R477" s="238"/>
      <c r="S477" s="238"/>
      <c r="T477" s="239"/>
      <c r="U477" s="13"/>
      <c r="V477" s="13"/>
      <c r="W477" s="13"/>
      <c r="X477" s="13"/>
      <c r="Y477" s="13"/>
      <c r="Z477" s="13"/>
      <c r="AA477" s="13"/>
      <c r="AB477" s="13"/>
      <c r="AC477" s="13"/>
      <c r="AD477" s="13"/>
      <c r="AE477" s="13"/>
      <c r="AT477" s="240" t="s">
        <v>149</v>
      </c>
      <c r="AU477" s="240" t="s">
        <v>86</v>
      </c>
      <c r="AV477" s="13" t="s">
        <v>84</v>
      </c>
      <c r="AW477" s="13" t="s">
        <v>37</v>
      </c>
      <c r="AX477" s="13" t="s">
        <v>76</v>
      </c>
      <c r="AY477" s="240" t="s">
        <v>138</v>
      </c>
    </row>
    <row r="478" s="14" customFormat="1">
      <c r="A478" s="14"/>
      <c r="B478" s="241"/>
      <c r="C478" s="242"/>
      <c r="D478" s="232" t="s">
        <v>149</v>
      </c>
      <c r="E478" s="243" t="s">
        <v>19</v>
      </c>
      <c r="F478" s="244" t="s">
        <v>441</v>
      </c>
      <c r="G478" s="242"/>
      <c r="H478" s="245">
        <v>41.289999999999999</v>
      </c>
      <c r="I478" s="246"/>
      <c r="J478" s="242"/>
      <c r="K478" s="242"/>
      <c r="L478" s="247"/>
      <c r="M478" s="248"/>
      <c r="N478" s="249"/>
      <c r="O478" s="249"/>
      <c r="P478" s="249"/>
      <c r="Q478" s="249"/>
      <c r="R478" s="249"/>
      <c r="S478" s="249"/>
      <c r="T478" s="250"/>
      <c r="U478" s="14"/>
      <c r="V478" s="14"/>
      <c r="W478" s="14"/>
      <c r="X478" s="14"/>
      <c r="Y478" s="14"/>
      <c r="Z478" s="14"/>
      <c r="AA478" s="14"/>
      <c r="AB478" s="14"/>
      <c r="AC478" s="14"/>
      <c r="AD478" s="14"/>
      <c r="AE478" s="14"/>
      <c r="AT478" s="251" t="s">
        <v>149</v>
      </c>
      <c r="AU478" s="251" t="s">
        <v>86</v>
      </c>
      <c r="AV478" s="14" t="s">
        <v>86</v>
      </c>
      <c r="AW478" s="14" t="s">
        <v>37</v>
      </c>
      <c r="AX478" s="14" t="s">
        <v>84</v>
      </c>
      <c r="AY478" s="251" t="s">
        <v>138</v>
      </c>
    </row>
    <row r="479" s="2" customFormat="1" ht="24.15" customHeight="1">
      <c r="A479" s="38"/>
      <c r="B479" s="39"/>
      <c r="C479" s="266" t="s">
        <v>933</v>
      </c>
      <c r="D479" s="266" t="s">
        <v>367</v>
      </c>
      <c r="E479" s="267" t="s">
        <v>934</v>
      </c>
      <c r="F479" s="268" t="s">
        <v>935</v>
      </c>
      <c r="G479" s="269" t="s">
        <v>143</v>
      </c>
      <c r="H479" s="270">
        <v>45.418999999999997</v>
      </c>
      <c r="I479" s="271"/>
      <c r="J479" s="272">
        <f>ROUND(I479*H479,2)</f>
        <v>0</v>
      </c>
      <c r="K479" s="268" t="s">
        <v>144</v>
      </c>
      <c r="L479" s="273"/>
      <c r="M479" s="274" t="s">
        <v>19</v>
      </c>
      <c r="N479" s="275" t="s">
        <v>47</v>
      </c>
      <c r="O479" s="84"/>
      <c r="P479" s="221">
        <f>O479*H479</f>
        <v>0</v>
      </c>
      <c r="Q479" s="221">
        <v>0.0032000000000000002</v>
      </c>
      <c r="R479" s="221">
        <f>Q479*H479</f>
        <v>0.14534079999999999</v>
      </c>
      <c r="S479" s="221">
        <v>0</v>
      </c>
      <c r="T479" s="222">
        <f>S479*H479</f>
        <v>0</v>
      </c>
      <c r="U479" s="38"/>
      <c r="V479" s="38"/>
      <c r="W479" s="38"/>
      <c r="X479" s="38"/>
      <c r="Y479" s="38"/>
      <c r="Z479" s="38"/>
      <c r="AA479" s="38"/>
      <c r="AB479" s="38"/>
      <c r="AC479" s="38"/>
      <c r="AD479" s="38"/>
      <c r="AE479" s="38"/>
      <c r="AR479" s="223" t="s">
        <v>501</v>
      </c>
      <c r="AT479" s="223" t="s">
        <v>367</v>
      </c>
      <c r="AU479" s="223" t="s">
        <v>86</v>
      </c>
      <c r="AY479" s="17" t="s">
        <v>138</v>
      </c>
      <c r="BE479" s="224">
        <f>IF(N479="základní",J479,0)</f>
        <v>0</v>
      </c>
      <c r="BF479" s="224">
        <f>IF(N479="snížená",J479,0)</f>
        <v>0</v>
      </c>
      <c r="BG479" s="224">
        <f>IF(N479="zákl. přenesená",J479,0)</f>
        <v>0</v>
      </c>
      <c r="BH479" s="224">
        <f>IF(N479="sníž. přenesená",J479,0)</f>
        <v>0</v>
      </c>
      <c r="BI479" s="224">
        <f>IF(N479="nulová",J479,0)</f>
        <v>0</v>
      </c>
      <c r="BJ479" s="17" t="s">
        <v>84</v>
      </c>
      <c r="BK479" s="224">
        <f>ROUND(I479*H479,2)</f>
        <v>0</v>
      </c>
      <c r="BL479" s="17" t="s">
        <v>240</v>
      </c>
      <c r="BM479" s="223" t="s">
        <v>936</v>
      </c>
    </row>
    <row r="480" s="14" customFormat="1">
      <c r="A480" s="14"/>
      <c r="B480" s="241"/>
      <c r="C480" s="242"/>
      <c r="D480" s="232" t="s">
        <v>149</v>
      </c>
      <c r="E480" s="242"/>
      <c r="F480" s="244" t="s">
        <v>937</v>
      </c>
      <c r="G480" s="242"/>
      <c r="H480" s="245">
        <v>45.418999999999997</v>
      </c>
      <c r="I480" s="246"/>
      <c r="J480" s="242"/>
      <c r="K480" s="242"/>
      <c r="L480" s="247"/>
      <c r="M480" s="248"/>
      <c r="N480" s="249"/>
      <c r="O480" s="249"/>
      <c r="P480" s="249"/>
      <c r="Q480" s="249"/>
      <c r="R480" s="249"/>
      <c r="S480" s="249"/>
      <c r="T480" s="250"/>
      <c r="U480" s="14"/>
      <c r="V480" s="14"/>
      <c r="W480" s="14"/>
      <c r="X480" s="14"/>
      <c r="Y480" s="14"/>
      <c r="Z480" s="14"/>
      <c r="AA480" s="14"/>
      <c r="AB480" s="14"/>
      <c r="AC480" s="14"/>
      <c r="AD480" s="14"/>
      <c r="AE480" s="14"/>
      <c r="AT480" s="251" t="s">
        <v>149</v>
      </c>
      <c r="AU480" s="251" t="s">
        <v>86</v>
      </c>
      <c r="AV480" s="14" t="s">
        <v>86</v>
      </c>
      <c r="AW480" s="14" t="s">
        <v>4</v>
      </c>
      <c r="AX480" s="14" t="s">
        <v>84</v>
      </c>
      <c r="AY480" s="251" t="s">
        <v>138</v>
      </c>
    </row>
    <row r="481" s="2" customFormat="1" ht="21.75" customHeight="1">
      <c r="A481" s="38"/>
      <c r="B481" s="39"/>
      <c r="C481" s="212" t="s">
        <v>938</v>
      </c>
      <c r="D481" s="212" t="s">
        <v>140</v>
      </c>
      <c r="E481" s="213" t="s">
        <v>939</v>
      </c>
      <c r="F481" s="214" t="s">
        <v>940</v>
      </c>
      <c r="G481" s="215" t="s">
        <v>258</v>
      </c>
      <c r="H481" s="216">
        <v>91.272999999999996</v>
      </c>
      <c r="I481" s="217"/>
      <c r="J481" s="218">
        <f>ROUND(I481*H481,2)</f>
        <v>0</v>
      </c>
      <c r="K481" s="214" t="s">
        <v>144</v>
      </c>
      <c r="L481" s="44"/>
      <c r="M481" s="219" t="s">
        <v>19</v>
      </c>
      <c r="N481" s="220" t="s">
        <v>47</v>
      </c>
      <c r="O481" s="84"/>
      <c r="P481" s="221">
        <f>O481*H481</f>
        <v>0</v>
      </c>
      <c r="Q481" s="221">
        <v>1.0000000000000001E-05</v>
      </c>
      <c r="R481" s="221">
        <f>Q481*H481</f>
        <v>0.00091273000000000005</v>
      </c>
      <c r="S481" s="221">
        <v>0</v>
      </c>
      <c r="T481" s="222">
        <f>S481*H481</f>
        <v>0</v>
      </c>
      <c r="U481" s="38"/>
      <c r="V481" s="38"/>
      <c r="W481" s="38"/>
      <c r="X481" s="38"/>
      <c r="Y481" s="38"/>
      <c r="Z481" s="38"/>
      <c r="AA481" s="38"/>
      <c r="AB481" s="38"/>
      <c r="AC481" s="38"/>
      <c r="AD481" s="38"/>
      <c r="AE481" s="38"/>
      <c r="AR481" s="223" t="s">
        <v>240</v>
      </c>
      <c r="AT481" s="223" t="s">
        <v>140</v>
      </c>
      <c r="AU481" s="223" t="s">
        <v>86</v>
      </c>
      <c r="AY481" s="17" t="s">
        <v>138</v>
      </c>
      <c r="BE481" s="224">
        <f>IF(N481="základní",J481,0)</f>
        <v>0</v>
      </c>
      <c r="BF481" s="224">
        <f>IF(N481="snížená",J481,0)</f>
        <v>0</v>
      </c>
      <c r="BG481" s="224">
        <f>IF(N481="zákl. přenesená",J481,0)</f>
        <v>0</v>
      </c>
      <c r="BH481" s="224">
        <f>IF(N481="sníž. přenesená",J481,0)</f>
        <v>0</v>
      </c>
      <c r="BI481" s="224">
        <f>IF(N481="nulová",J481,0)</f>
        <v>0</v>
      </c>
      <c r="BJ481" s="17" t="s">
        <v>84</v>
      </c>
      <c r="BK481" s="224">
        <f>ROUND(I481*H481,2)</f>
        <v>0</v>
      </c>
      <c r="BL481" s="17" t="s">
        <v>240</v>
      </c>
      <c r="BM481" s="223" t="s">
        <v>941</v>
      </c>
    </row>
    <row r="482" s="2" customFormat="1">
      <c r="A482" s="38"/>
      <c r="B482" s="39"/>
      <c r="C482" s="40"/>
      <c r="D482" s="225" t="s">
        <v>147</v>
      </c>
      <c r="E482" s="40"/>
      <c r="F482" s="226" t="s">
        <v>942</v>
      </c>
      <c r="G482" s="40"/>
      <c r="H482" s="40"/>
      <c r="I482" s="227"/>
      <c r="J482" s="40"/>
      <c r="K482" s="40"/>
      <c r="L482" s="44"/>
      <c r="M482" s="228"/>
      <c r="N482" s="229"/>
      <c r="O482" s="84"/>
      <c r="P482" s="84"/>
      <c r="Q482" s="84"/>
      <c r="R482" s="84"/>
      <c r="S482" s="84"/>
      <c r="T482" s="85"/>
      <c r="U482" s="38"/>
      <c r="V482" s="38"/>
      <c r="W482" s="38"/>
      <c r="X482" s="38"/>
      <c r="Y482" s="38"/>
      <c r="Z482" s="38"/>
      <c r="AA482" s="38"/>
      <c r="AB482" s="38"/>
      <c r="AC482" s="38"/>
      <c r="AD482" s="38"/>
      <c r="AE482" s="38"/>
      <c r="AT482" s="17" t="s">
        <v>147</v>
      </c>
      <c r="AU482" s="17" t="s">
        <v>86</v>
      </c>
    </row>
    <row r="483" s="14" customFormat="1">
      <c r="A483" s="14"/>
      <c r="B483" s="241"/>
      <c r="C483" s="242"/>
      <c r="D483" s="232" t="s">
        <v>149</v>
      </c>
      <c r="E483" s="243" t="s">
        <v>19</v>
      </c>
      <c r="F483" s="244" t="s">
        <v>943</v>
      </c>
      <c r="G483" s="242"/>
      <c r="H483" s="245">
        <v>91.272999999999996</v>
      </c>
      <c r="I483" s="246"/>
      <c r="J483" s="242"/>
      <c r="K483" s="242"/>
      <c r="L483" s="247"/>
      <c r="M483" s="248"/>
      <c r="N483" s="249"/>
      <c r="O483" s="249"/>
      <c r="P483" s="249"/>
      <c r="Q483" s="249"/>
      <c r="R483" s="249"/>
      <c r="S483" s="249"/>
      <c r="T483" s="250"/>
      <c r="U483" s="14"/>
      <c r="V483" s="14"/>
      <c r="W483" s="14"/>
      <c r="X483" s="14"/>
      <c r="Y483" s="14"/>
      <c r="Z483" s="14"/>
      <c r="AA483" s="14"/>
      <c r="AB483" s="14"/>
      <c r="AC483" s="14"/>
      <c r="AD483" s="14"/>
      <c r="AE483" s="14"/>
      <c r="AT483" s="251" t="s">
        <v>149</v>
      </c>
      <c r="AU483" s="251" t="s">
        <v>86</v>
      </c>
      <c r="AV483" s="14" t="s">
        <v>86</v>
      </c>
      <c r="AW483" s="14" t="s">
        <v>37</v>
      </c>
      <c r="AX483" s="14" t="s">
        <v>84</v>
      </c>
      <c r="AY483" s="251" t="s">
        <v>138</v>
      </c>
    </row>
    <row r="484" s="2" customFormat="1" ht="16.5" customHeight="1">
      <c r="A484" s="38"/>
      <c r="B484" s="39"/>
      <c r="C484" s="266" t="s">
        <v>944</v>
      </c>
      <c r="D484" s="266" t="s">
        <v>367</v>
      </c>
      <c r="E484" s="267" t="s">
        <v>945</v>
      </c>
      <c r="F484" s="268" t="s">
        <v>946</v>
      </c>
      <c r="G484" s="269" t="s">
        <v>258</v>
      </c>
      <c r="H484" s="270">
        <v>93.097999999999999</v>
      </c>
      <c r="I484" s="271"/>
      <c r="J484" s="272">
        <f>ROUND(I484*H484,2)</f>
        <v>0</v>
      </c>
      <c r="K484" s="268" t="s">
        <v>144</v>
      </c>
      <c r="L484" s="273"/>
      <c r="M484" s="274" t="s">
        <v>19</v>
      </c>
      <c r="N484" s="275" t="s">
        <v>47</v>
      </c>
      <c r="O484" s="84"/>
      <c r="P484" s="221">
        <f>O484*H484</f>
        <v>0</v>
      </c>
      <c r="Q484" s="221">
        <v>0.00035</v>
      </c>
      <c r="R484" s="221">
        <f>Q484*H484</f>
        <v>0.032584299999999997</v>
      </c>
      <c r="S484" s="221">
        <v>0</v>
      </c>
      <c r="T484" s="222">
        <f>S484*H484</f>
        <v>0</v>
      </c>
      <c r="U484" s="38"/>
      <c r="V484" s="38"/>
      <c r="W484" s="38"/>
      <c r="X484" s="38"/>
      <c r="Y484" s="38"/>
      <c r="Z484" s="38"/>
      <c r="AA484" s="38"/>
      <c r="AB484" s="38"/>
      <c r="AC484" s="38"/>
      <c r="AD484" s="38"/>
      <c r="AE484" s="38"/>
      <c r="AR484" s="223" t="s">
        <v>501</v>
      </c>
      <c r="AT484" s="223" t="s">
        <v>367</v>
      </c>
      <c r="AU484" s="223" t="s">
        <v>86</v>
      </c>
      <c r="AY484" s="17" t="s">
        <v>138</v>
      </c>
      <c r="BE484" s="224">
        <f>IF(N484="základní",J484,0)</f>
        <v>0</v>
      </c>
      <c r="BF484" s="224">
        <f>IF(N484="snížená",J484,0)</f>
        <v>0</v>
      </c>
      <c r="BG484" s="224">
        <f>IF(N484="zákl. přenesená",J484,0)</f>
        <v>0</v>
      </c>
      <c r="BH484" s="224">
        <f>IF(N484="sníž. přenesená",J484,0)</f>
        <v>0</v>
      </c>
      <c r="BI484" s="224">
        <f>IF(N484="nulová",J484,0)</f>
        <v>0</v>
      </c>
      <c r="BJ484" s="17" t="s">
        <v>84</v>
      </c>
      <c r="BK484" s="224">
        <f>ROUND(I484*H484,2)</f>
        <v>0</v>
      </c>
      <c r="BL484" s="17" t="s">
        <v>240</v>
      </c>
      <c r="BM484" s="223" t="s">
        <v>947</v>
      </c>
    </row>
    <row r="485" s="14" customFormat="1">
      <c r="A485" s="14"/>
      <c r="B485" s="241"/>
      <c r="C485" s="242"/>
      <c r="D485" s="232" t="s">
        <v>149</v>
      </c>
      <c r="E485" s="242"/>
      <c r="F485" s="244" t="s">
        <v>948</v>
      </c>
      <c r="G485" s="242"/>
      <c r="H485" s="245">
        <v>93.097999999999999</v>
      </c>
      <c r="I485" s="246"/>
      <c r="J485" s="242"/>
      <c r="K485" s="242"/>
      <c r="L485" s="247"/>
      <c r="M485" s="248"/>
      <c r="N485" s="249"/>
      <c r="O485" s="249"/>
      <c r="P485" s="249"/>
      <c r="Q485" s="249"/>
      <c r="R485" s="249"/>
      <c r="S485" s="249"/>
      <c r="T485" s="250"/>
      <c r="U485" s="14"/>
      <c r="V485" s="14"/>
      <c r="W485" s="14"/>
      <c r="X485" s="14"/>
      <c r="Y485" s="14"/>
      <c r="Z485" s="14"/>
      <c r="AA485" s="14"/>
      <c r="AB485" s="14"/>
      <c r="AC485" s="14"/>
      <c r="AD485" s="14"/>
      <c r="AE485" s="14"/>
      <c r="AT485" s="251" t="s">
        <v>149</v>
      </c>
      <c r="AU485" s="251" t="s">
        <v>86</v>
      </c>
      <c r="AV485" s="14" t="s">
        <v>86</v>
      </c>
      <c r="AW485" s="14" t="s">
        <v>4</v>
      </c>
      <c r="AX485" s="14" t="s">
        <v>84</v>
      </c>
      <c r="AY485" s="251" t="s">
        <v>138</v>
      </c>
    </row>
    <row r="486" s="2" customFormat="1" ht="16.5" customHeight="1">
      <c r="A486" s="38"/>
      <c r="B486" s="39"/>
      <c r="C486" s="212" t="s">
        <v>949</v>
      </c>
      <c r="D486" s="212" t="s">
        <v>140</v>
      </c>
      <c r="E486" s="213" t="s">
        <v>950</v>
      </c>
      <c r="F486" s="214" t="s">
        <v>951</v>
      </c>
      <c r="G486" s="215" t="s">
        <v>258</v>
      </c>
      <c r="H486" s="216">
        <v>91.272999999999996</v>
      </c>
      <c r="I486" s="217"/>
      <c r="J486" s="218">
        <f>ROUND(I486*H486,2)</f>
        <v>0</v>
      </c>
      <c r="K486" s="214" t="s">
        <v>144</v>
      </c>
      <c r="L486" s="44"/>
      <c r="M486" s="219" t="s">
        <v>19</v>
      </c>
      <c r="N486" s="220" t="s">
        <v>47</v>
      </c>
      <c r="O486" s="84"/>
      <c r="P486" s="221">
        <f>O486*H486</f>
        <v>0</v>
      </c>
      <c r="Q486" s="221">
        <v>9.0000000000000006E-05</v>
      </c>
      <c r="R486" s="221">
        <f>Q486*H486</f>
        <v>0.0082145700000000009</v>
      </c>
      <c r="S486" s="221">
        <v>0</v>
      </c>
      <c r="T486" s="222">
        <f>S486*H486</f>
        <v>0</v>
      </c>
      <c r="U486" s="38"/>
      <c r="V486" s="38"/>
      <c r="W486" s="38"/>
      <c r="X486" s="38"/>
      <c r="Y486" s="38"/>
      <c r="Z486" s="38"/>
      <c r="AA486" s="38"/>
      <c r="AB486" s="38"/>
      <c r="AC486" s="38"/>
      <c r="AD486" s="38"/>
      <c r="AE486" s="38"/>
      <c r="AR486" s="223" t="s">
        <v>240</v>
      </c>
      <c r="AT486" s="223" t="s">
        <v>140</v>
      </c>
      <c r="AU486" s="223" t="s">
        <v>86</v>
      </c>
      <c r="AY486" s="17" t="s">
        <v>138</v>
      </c>
      <c r="BE486" s="224">
        <f>IF(N486="základní",J486,0)</f>
        <v>0</v>
      </c>
      <c r="BF486" s="224">
        <f>IF(N486="snížená",J486,0)</f>
        <v>0</v>
      </c>
      <c r="BG486" s="224">
        <f>IF(N486="zákl. přenesená",J486,0)</f>
        <v>0</v>
      </c>
      <c r="BH486" s="224">
        <f>IF(N486="sníž. přenesená",J486,0)</f>
        <v>0</v>
      </c>
      <c r="BI486" s="224">
        <f>IF(N486="nulová",J486,0)</f>
        <v>0</v>
      </c>
      <c r="BJ486" s="17" t="s">
        <v>84</v>
      </c>
      <c r="BK486" s="224">
        <f>ROUND(I486*H486,2)</f>
        <v>0</v>
      </c>
      <c r="BL486" s="17" t="s">
        <v>240</v>
      </c>
      <c r="BM486" s="223" t="s">
        <v>952</v>
      </c>
    </row>
    <row r="487" s="2" customFormat="1">
      <c r="A487" s="38"/>
      <c r="B487" s="39"/>
      <c r="C487" s="40"/>
      <c r="D487" s="225" t="s">
        <v>147</v>
      </c>
      <c r="E487" s="40"/>
      <c r="F487" s="226" t="s">
        <v>953</v>
      </c>
      <c r="G487" s="40"/>
      <c r="H487" s="40"/>
      <c r="I487" s="227"/>
      <c r="J487" s="40"/>
      <c r="K487" s="40"/>
      <c r="L487" s="44"/>
      <c r="M487" s="228"/>
      <c r="N487" s="229"/>
      <c r="O487" s="84"/>
      <c r="P487" s="84"/>
      <c r="Q487" s="84"/>
      <c r="R487" s="84"/>
      <c r="S487" s="84"/>
      <c r="T487" s="85"/>
      <c r="U487" s="38"/>
      <c r="V487" s="38"/>
      <c r="W487" s="38"/>
      <c r="X487" s="38"/>
      <c r="Y487" s="38"/>
      <c r="Z487" s="38"/>
      <c r="AA487" s="38"/>
      <c r="AB487" s="38"/>
      <c r="AC487" s="38"/>
      <c r="AD487" s="38"/>
      <c r="AE487" s="38"/>
      <c r="AT487" s="17" t="s">
        <v>147</v>
      </c>
      <c r="AU487" s="17" t="s">
        <v>86</v>
      </c>
    </row>
    <row r="488" s="2" customFormat="1" ht="24.15" customHeight="1">
      <c r="A488" s="38"/>
      <c r="B488" s="39"/>
      <c r="C488" s="212" t="s">
        <v>954</v>
      </c>
      <c r="D488" s="212" t="s">
        <v>140</v>
      </c>
      <c r="E488" s="213" t="s">
        <v>955</v>
      </c>
      <c r="F488" s="214" t="s">
        <v>956</v>
      </c>
      <c r="G488" s="215" t="s">
        <v>143</v>
      </c>
      <c r="H488" s="216">
        <v>70.209999999999994</v>
      </c>
      <c r="I488" s="217"/>
      <c r="J488" s="218">
        <f>ROUND(I488*H488,2)</f>
        <v>0</v>
      </c>
      <c r="K488" s="214" t="s">
        <v>144</v>
      </c>
      <c r="L488" s="44"/>
      <c r="M488" s="219" t="s">
        <v>19</v>
      </c>
      <c r="N488" s="220" t="s">
        <v>47</v>
      </c>
      <c r="O488" s="84"/>
      <c r="P488" s="221">
        <f>O488*H488</f>
        <v>0</v>
      </c>
      <c r="Q488" s="221">
        <v>0</v>
      </c>
      <c r="R488" s="221">
        <f>Q488*H488</f>
        <v>0</v>
      </c>
      <c r="S488" s="221">
        <v>0</v>
      </c>
      <c r="T488" s="222">
        <f>S488*H488</f>
        <v>0</v>
      </c>
      <c r="U488" s="38"/>
      <c r="V488" s="38"/>
      <c r="W488" s="38"/>
      <c r="X488" s="38"/>
      <c r="Y488" s="38"/>
      <c r="Z488" s="38"/>
      <c r="AA488" s="38"/>
      <c r="AB488" s="38"/>
      <c r="AC488" s="38"/>
      <c r="AD488" s="38"/>
      <c r="AE488" s="38"/>
      <c r="AR488" s="223" t="s">
        <v>240</v>
      </c>
      <c r="AT488" s="223" t="s">
        <v>140</v>
      </c>
      <c r="AU488" s="223" t="s">
        <v>86</v>
      </c>
      <c r="AY488" s="17" t="s">
        <v>138</v>
      </c>
      <c r="BE488" s="224">
        <f>IF(N488="základní",J488,0)</f>
        <v>0</v>
      </c>
      <c r="BF488" s="224">
        <f>IF(N488="snížená",J488,0)</f>
        <v>0</v>
      </c>
      <c r="BG488" s="224">
        <f>IF(N488="zákl. přenesená",J488,0)</f>
        <v>0</v>
      </c>
      <c r="BH488" s="224">
        <f>IF(N488="sníž. přenesená",J488,0)</f>
        <v>0</v>
      </c>
      <c r="BI488" s="224">
        <f>IF(N488="nulová",J488,0)</f>
        <v>0</v>
      </c>
      <c r="BJ488" s="17" t="s">
        <v>84</v>
      </c>
      <c r="BK488" s="224">
        <f>ROUND(I488*H488,2)</f>
        <v>0</v>
      </c>
      <c r="BL488" s="17" t="s">
        <v>240</v>
      </c>
      <c r="BM488" s="223" t="s">
        <v>957</v>
      </c>
    </row>
    <row r="489" s="2" customFormat="1">
      <c r="A489" s="38"/>
      <c r="B489" s="39"/>
      <c r="C489" s="40"/>
      <c r="D489" s="225" t="s">
        <v>147</v>
      </c>
      <c r="E489" s="40"/>
      <c r="F489" s="226" t="s">
        <v>958</v>
      </c>
      <c r="G489" s="40"/>
      <c r="H489" s="40"/>
      <c r="I489" s="227"/>
      <c r="J489" s="40"/>
      <c r="K489" s="40"/>
      <c r="L489" s="44"/>
      <c r="M489" s="228"/>
      <c r="N489" s="229"/>
      <c r="O489" s="84"/>
      <c r="P489" s="84"/>
      <c r="Q489" s="84"/>
      <c r="R489" s="84"/>
      <c r="S489" s="84"/>
      <c r="T489" s="85"/>
      <c r="U489" s="38"/>
      <c r="V489" s="38"/>
      <c r="W489" s="38"/>
      <c r="X489" s="38"/>
      <c r="Y489" s="38"/>
      <c r="Z489" s="38"/>
      <c r="AA489" s="38"/>
      <c r="AB489" s="38"/>
      <c r="AC489" s="38"/>
      <c r="AD489" s="38"/>
      <c r="AE489" s="38"/>
      <c r="AT489" s="17" t="s">
        <v>147</v>
      </c>
      <c r="AU489" s="17" t="s">
        <v>86</v>
      </c>
    </row>
    <row r="490" s="2" customFormat="1" ht="49.05" customHeight="1">
      <c r="A490" s="38"/>
      <c r="B490" s="39"/>
      <c r="C490" s="212" t="s">
        <v>959</v>
      </c>
      <c r="D490" s="212" t="s">
        <v>140</v>
      </c>
      <c r="E490" s="213" t="s">
        <v>960</v>
      </c>
      <c r="F490" s="214" t="s">
        <v>961</v>
      </c>
      <c r="G490" s="215" t="s">
        <v>209</v>
      </c>
      <c r="H490" s="216">
        <v>0.82399999999999995</v>
      </c>
      <c r="I490" s="217"/>
      <c r="J490" s="218">
        <f>ROUND(I490*H490,2)</f>
        <v>0</v>
      </c>
      <c r="K490" s="214" t="s">
        <v>144</v>
      </c>
      <c r="L490" s="44"/>
      <c r="M490" s="219" t="s">
        <v>19</v>
      </c>
      <c r="N490" s="220" t="s">
        <v>47</v>
      </c>
      <c r="O490" s="84"/>
      <c r="P490" s="221">
        <f>O490*H490</f>
        <v>0</v>
      </c>
      <c r="Q490" s="221">
        <v>0</v>
      </c>
      <c r="R490" s="221">
        <f>Q490*H490</f>
        <v>0</v>
      </c>
      <c r="S490" s="221">
        <v>0</v>
      </c>
      <c r="T490" s="222">
        <f>S490*H490</f>
        <v>0</v>
      </c>
      <c r="U490" s="38"/>
      <c r="V490" s="38"/>
      <c r="W490" s="38"/>
      <c r="X490" s="38"/>
      <c r="Y490" s="38"/>
      <c r="Z490" s="38"/>
      <c r="AA490" s="38"/>
      <c r="AB490" s="38"/>
      <c r="AC490" s="38"/>
      <c r="AD490" s="38"/>
      <c r="AE490" s="38"/>
      <c r="AR490" s="223" t="s">
        <v>240</v>
      </c>
      <c r="AT490" s="223" t="s">
        <v>140</v>
      </c>
      <c r="AU490" s="223" t="s">
        <v>86</v>
      </c>
      <c r="AY490" s="17" t="s">
        <v>138</v>
      </c>
      <c r="BE490" s="224">
        <f>IF(N490="základní",J490,0)</f>
        <v>0</v>
      </c>
      <c r="BF490" s="224">
        <f>IF(N490="snížená",J490,0)</f>
        <v>0</v>
      </c>
      <c r="BG490" s="224">
        <f>IF(N490="zákl. přenesená",J490,0)</f>
        <v>0</v>
      </c>
      <c r="BH490" s="224">
        <f>IF(N490="sníž. přenesená",J490,0)</f>
        <v>0</v>
      </c>
      <c r="BI490" s="224">
        <f>IF(N490="nulová",J490,0)</f>
        <v>0</v>
      </c>
      <c r="BJ490" s="17" t="s">
        <v>84</v>
      </c>
      <c r="BK490" s="224">
        <f>ROUND(I490*H490,2)</f>
        <v>0</v>
      </c>
      <c r="BL490" s="17" t="s">
        <v>240</v>
      </c>
      <c r="BM490" s="223" t="s">
        <v>962</v>
      </c>
    </row>
    <row r="491" s="2" customFormat="1">
      <c r="A491" s="38"/>
      <c r="B491" s="39"/>
      <c r="C491" s="40"/>
      <c r="D491" s="225" t="s">
        <v>147</v>
      </c>
      <c r="E491" s="40"/>
      <c r="F491" s="226" t="s">
        <v>963</v>
      </c>
      <c r="G491" s="40"/>
      <c r="H491" s="40"/>
      <c r="I491" s="227"/>
      <c r="J491" s="40"/>
      <c r="K491" s="40"/>
      <c r="L491" s="44"/>
      <c r="M491" s="228"/>
      <c r="N491" s="229"/>
      <c r="O491" s="84"/>
      <c r="P491" s="84"/>
      <c r="Q491" s="84"/>
      <c r="R491" s="84"/>
      <c r="S491" s="84"/>
      <c r="T491" s="85"/>
      <c r="U491" s="38"/>
      <c r="V491" s="38"/>
      <c r="W491" s="38"/>
      <c r="X491" s="38"/>
      <c r="Y491" s="38"/>
      <c r="Z491" s="38"/>
      <c r="AA491" s="38"/>
      <c r="AB491" s="38"/>
      <c r="AC491" s="38"/>
      <c r="AD491" s="38"/>
      <c r="AE491" s="38"/>
      <c r="AT491" s="17" t="s">
        <v>147</v>
      </c>
      <c r="AU491" s="17" t="s">
        <v>86</v>
      </c>
    </row>
    <row r="492" s="12" customFormat="1" ht="22.8" customHeight="1">
      <c r="A492" s="12"/>
      <c r="B492" s="196"/>
      <c r="C492" s="197"/>
      <c r="D492" s="198" t="s">
        <v>75</v>
      </c>
      <c r="E492" s="210" t="s">
        <v>294</v>
      </c>
      <c r="F492" s="210" t="s">
        <v>295</v>
      </c>
      <c r="G492" s="197"/>
      <c r="H492" s="197"/>
      <c r="I492" s="200"/>
      <c r="J492" s="211">
        <f>BK492</f>
        <v>0</v>
      </c>
      <c r="K492" s="197"/>
      <c r="L492" s="202"/>
      <c r="M492" s="203"/>
      <c r="N492" s="204"/>
      <c r="O492" s="204"/>
      <c r="P492" s="205">
        <f>SUM(P493:P530)</f>
        <v>0</v>
      </c>
      <c r="Q492" s="204"/>
      <c r="R492" s="205">
        <f>SUM(R493:R530)</f>
        <v>3.9401247700000002</v>
      </c>
      <c r="S492" s="204"/>
      <c r="T492" s="206">
        <f>SUM(T493:T530)</f>
        <v>0</v>
      </c>
      <c r="U492" s="12"/>
      <c r="V492" s="12"/>
      <c r="W492" s="12"/>
      <c r="X492" s="12"/>
      <c r="Y492" s="12"/>
      <c r="Z492" s="12"/>
      <c r="AA492" s="12"/>
      <c r="AB492" s="12"/>
      <c r="AC492" s="12"/>
      <c r="AD492" s="12"/>
      <c r="AE492" s="12"/>
      <c r="AR492" s="207" t="s">
        <v>86</v>
      </c>
      <c r="AT492" s="208" t="s">
        <v>75</v>
      </c>
      <c r="AU492" s="208" t="s">
        <v>84</v>
      </c>
      <c r="AY492" s="207" t="s">
        <v>138</v>
      </c>
      <c r="BK492" s="209">
        <f>SUM(BK493:BK530)</f>
        <v>0</v>
      </c>
    </row>
    <row r="493" s="2" customFormat="1" ht="24.15" customHeight="1">
      <c r="A493" s="38"/>
      <c r="B493" s="39"/>
      <c r="C493" s="212" t="s">
        <v>964</v>
      </c>
      <c r="D493" s="212" t="s">
        <v>140</v>
      </c>
      <c r="E493" s="213" t="s">
        <v>965</v>
      </c>
      <c r="F493" s="214" t="s">
        <v>966</v>
      </c>
      <c r="G493" s="215" t="s">
        <v>143</v>
      </c>
      <c r="H493" s="216">
        <v>120.994</v>
      </c>
      <c r="I493" s="217"/>
      <c r="J493" s="218">
        <f>ROUND(I493*H493,2)</f>
        <v>0</v>
      </c>
      <c r="K493" s="214" t="s">
        <v>144</v>
      </c>
      <c r="L493" s="44"/>
      <c r="M493" s="219" t="s">
        <v>19</v>
      </c>
      <c r="N493" s="220" t="s">
        <v>47</v>
      </c>
      <c r="O493" s="84"/>
      <c r="P493" s="221">
        <f>O493*H493</f>
        <v>0</v>
      </c>
      <c r="Q493" s="221">
        <v>0</v>
      </c>
      <c r="R493" s="221">
        <f>Q493*H493</f>
        <v>0</v>
      </c>
      <c r="S493" s="221">
        <v>0</v>
      </c>
      <c r="T493" s="222">
        <f>S493*H493</f>
        <v>0</v>
      </c>
      <c r="U493" s="38"/>
      <c r="V493" s="38"/>
      <c r="W493" s="38"/>
      <c r="X493" s="38"/>
      <c r="Y493" s="38"/>
      <c r="Z493" s="38"/>
      <c r="AA493" s="38"/>
      <c r="AB493" s="38"/>
      <c r="AC493" s="38"/>
      <c r="AD493" s="38"/>
      <c r="AE493" s="38"/>
      <c r="AR493" s="223" t="s">
        <v>240</v>
      </c>
      <c r="AT493" s="223" t="s">
        <v>140</v>
      </c>
      <c r="AU493" s="223" t="s">
        <v>86</v>
      </c>
      <c r="AY493" s="17" t="s">
        <v>138</v>
      </c>
      <c r="BE493" s="224">
        <f>IF(N493="základní",J493,0)</f>
        <v>0</v>
      </c>
      <c r="BF493" s="224">
        <f>IF(N493="snížená",J493,0)</f>
        <v>0</v>
      </c>
      <c r="BG493" s="224">
        <f>IF(N493="zákl. přenesená",J493,0)</f>
        <v>0</v>
      </c>
      <c r="BH493" s="224">
        <f>IF(N493="sníž. přenesená",J493,0)</f>
        <v>0</v>
      </c>
      <c r="BI493" s="224">
        <f>IF(N493="nulová",J493,0)</f>
        <v>0</v>
      </c>
      <c r="BJ493" s="17" t="s">
        <v>84</v>
      </c>
      <c r="BK493" s="224">
        <f>ROUND(I493*H493,2)</f>
        <v>0</v>
      </c>
      <c r="BL493" s="17" t="s">
        <v>240</v>
      </c>
      <c r="BM493" s="223" t="s">
        <v>967</v>
      </c>
    </row>
    <row r="494" s="2" customFormat="1">
      <c r="A494" s="38"/>
      <c r="B494" s="39"/>
      <c r="C494" s="40"/>
      <c r="D494" s="225" t="s">
        <v>147</v>
      </c>
      <c r="E494" s="40"/>
      <c r="F494" s="226" t="s">
        <v>968</v>
      </c>
      <c r="G494" s="40"/>
      <c r="H494" s="40"/>
      <c r="I494" s="227"/>
      <c r="J494" s="40"/>
      <c r="K494" s="40"/>
      <c r="L494" s="44"/>
      <c r="M494" s="228"/>
      <c r="N494" s="229"/>
      <c r="O494" s="84"/>
      <c r="P494" s="84"/>
      <c r="Q494" s="84"/>
      <c r="R494" s="84"/>
      <c r="S494" s="84"/>
      <c r="T494" s="85"/>
      <c r="U494" s="38"/>
      <c r="V494" s="38"/>
      <c r="W494" s="38"/>
      <c r="X494" s="38"/>
      <c r="Y494" s="38"/>
      <c r="Z494" s="38"/>
      <c r="AA494" s="38"/>
      <c r="AB494" s="38"/>
      <c r="AC494" s="38"/>
      <c r="AD494" s="38"/>
      <c r="AE494" s="38"/>
      <c r="AT494" s="17" t="s">
        <v>147</v>
      </c>
      <c r="AU494" s="17" t="s">
        <v>86</v>
      </c>
    </row>
    <row r="495" s="2" customFormat="1" ht="24.15" customHeight="1">
      <c r="A495" s="38"/>
      <c r="B495" s="39"/>
      <c r="C495" s="212" t="s">
        <v>969</v>
      </c>
      <c r="D495" s="212" t="s">
        <v>140</v>
      </c>
      <c r="E495" s="213" t="s">
        <v>970</v>
      </c>
      <c r="F495" s="214" t="s">
        <v>971</v>
      </c>
      <c r="G495" s="215" t="s">
        <v>143</v>
      </c>
      <c r="H495" s="216">
        <v>120.994</v>
      </c>
      <c r="I495" s="217"/>
      <c r="J495" s="218">
        <f>ROUND(I495*H495,2)</f>
        <v>0</v>
      </c>
      <c r="K495" s="214" t="s">
        <v>144</v>
      </c>
      <c r="L495" s="44"/>
      <c r="M495" s="219" t="s">
        <v>19</v>
      </c>
      <c r="N495" s="220" t="s">
        <v>47</v>
      </c>
      <c r="O495" s="84"/>
      <c r="P495" s="221">
        <f>O495*H495</f>
        <v>0</v>
      </c>
      <c r="Q495" s="221">
        <v>0.00029999999999999997</v>
      </c>
      <c r="R495" s="221">
        <f>Q495*H495</f>
        <v>0.036298199999999996</v>
      </c>
      <c r="S495" s="221">
        <v>0</v>
      </c>
      <c r="T495" s="222">
        <f>S495*H495</f>
        <v>0</v>
      </c>
      <c r="U495" s="38"/>
      <c r="V495" s="38"/>
      <c r="W495" s="38"/>
      <c r="X495" s="38"/>
      <c r="Y495" s="38"/>
      <c r="Z495" s="38"/>
      <c r="AA495" s="38"/>
      <c r="AB495" s="38"/>
      <c r="AC495" s="38"/>
      <c r="AD495" s="38"/>
      <c r="AE495" s="38"/>
      <c r="AR495" s="223" t="s">
        <v>240</v>
      </c>
      <c r="AT495" s="223" t="s">
        <v>140</v>
      </c>
      <c r="AU495" s="223" t="s">
        <v>86</v>
      </c>
      <c r="AY495" s="17" t="s">
        <v>138</v>
      </c>
      <c r="BE495" s="224">
        <f>IF(N495="základní",J495,0)</f>
        <v>0</v>
      </c>
      <c r="BF495" s="224">
        <f>IF(N495="snížená",J495,0)</f>
        <v>0</v>
      </c>
      <c r="BG495" s="224">
        <f>IF(N495="zákl. přenesená",J495,0)</f>
        <v>0</v>
      </c>
      <c r="BH495" s="224">
        <f>IF(N495="sníž. přenesená",J495,0)</f>
        <v>0</v>
      </c>
      <c r="BI495" s="224">
        <f>IF(N495="nulová",J495,0)</f>
        <v>0</v>
      </c>
      <c r="BJ495" s="17" t="s">
        <v>84</v>
      </c>
      <c r="BK495" s="224">
        <f>ROUND(I495*H495,2)</f>
        <v>0</v>
      </c>
      <c r="BL495" s="17" t="s">
        <v>240</v>
      </c>
      <c r="BM495" s="223" t="s">
        <v>972</v>
      </c>
    </row>
    <row r="496" s="2" customFormat="1">
      <c r="A496" s="38"/>
      <c r="B496" s="39"/>
      <c r="C496" s="40"/>
      <c r="D496" s="225" t="s">
        <v>147</v>
      </c>
      <c r="E496" s="40"/>
      <c r="F496" s="226" t="s">
        <v>973</v>
      </c>
      <c r="G496" s="40"/>
      <c r="H496" s="40"/>
      <c r="I496" s="227"/>
      <c r="J496" s="40"/>
      <c r="K496" s="40"/>
      <c r="L496" s="44"/>
      <c r="M496" s="228"/>
      <c r="N496" s="229"/>
      <c r="O496" s="84"/>
      <c r="P496" s="84"/>
      <c r="Q496" s="84"/>
      <c r="R496" s="84"/>
      <c r="S496" s="84"/>
      <c r="T496" s="85"/>
      <c r="U496" s="38"/>
      <c r="V496" s="38"/>
      <c r="W496" s="38"/>
      <c r="X496" s="38"/>
      <c r="Y496" s="38"/>
      <c r="Z496" s="38"/>
      <c r="AA496" s="38"/>
      <c r="AB496" s="38"/>
      <c r="AC496" s="38"/>
      <c r="AD496" s="38"/>
      <c r="AE496" s="38"/>
      <c r="AT496" s="17" t="s">
        <v>147</v>
      </c>
      <c r="AU496" s="17" t="s">
        <v>86</v>
      </c>
    </row>
    <row r="497" s="13" customFormat="1">
      <c r="A497" s="13"/>
      <c r="B497" s="230"/>
      <c r="C497" s="231"/>
      <c r="D497" s="232" t="s">
        <v>149</v>
      </c>
      <c r="E497" s="233" t="s">
        <v>19</v>
      </c>
      <c r="F497" s="234" t="s">
        <v>277</v>
      </c>
      <c r="G497" s="231"/>
      <c r="H497" s="233" t="s">
        <v>19</v>
      </c>
      <c r="I497" s="235"/>
      <c r="J497" s="231"/>
      <c r="K497" s="231"/>
      <c r="L497" s="236"/>
      <c r="M497" s="237"/>
      <c r="N497" s="238"/>
      <c r="O497" s="238"/>
      <c r="P497" s="238"/>
      <c r="Q497" s="238"/>
      <c r="R497" s="238"/>
      <c r="S497" s="238"/>
      <c r="T497" s="239"/>
      <c r="U497" s="13"/>
      <c r="V497" s="13"/>
      <c r="W497" s="13"/>
      <c r="X497" s="13"/>
      <c r="Y497" s="13"/>
      <c r="Z497" s="13"/>
      <c r="AA497" s="13"/>
      <c r="AB497" s="13"/>
      <c r="AC497" s="13"/>
      <c r="AD497" s="13"/>
      <c r="AE497" s="13"/>
      <c r="AT497" s="240" t="s">
        <v>149</v>
      </c>
      <c r="AU497" s="240" t="s">
        <v>86</v>
      </c>
      <c r="AV497" s="13" t="s">
        <v>84</v>
      </c>
      <c r="AW497" s="13" t="s">
        <v>37</v>
      </c>
      <c r="AX497" s="13" t="s">
        <v>76</v>
      </c>
      <c r="AY497" s="240" t="s">
        <v>138</v>
      </c>
    </row>
    <row r="498" s="14" customFormat="1">
      <c r="A498" s="14"/>
      <c r="B498" s="241"/>
      <c r="C498" s="242"/>
      <c r="D498" s="232" t="s">
        <v>149</v>
      </c>
      <c r="E498" s="243" t="s">
        <v>19</v>
      </c>
      <c r="F498" s="244" t="s">
        <v>974</v>
      </c>
      <c r="G498" s="242"/>
      <c r="H498" s="245">
        <v>28.530999999999999</v>
      </c>
      <c r="I498" s="246"/>
      <c r="J498" s="242"/>
      <c r="K498" s="242"/>
      <c r="L498" s="247"/>
      <c r="M498" s="248"/>
      <c r="N498" s="249"/>
      <c r="O498" s="249"/>
      <c r="P498" s="249"/>
      <c r="Q498" s="249"/>
      <c r="R498" s="249"/>
      <c r="S498" s="249"/>
      <c r="T498" s="250"/>
      <c r="U498" s="14"/>
      <c r="V498" s="14"/>
      <c r="W498" s="14"/>
      <c r="X498" s="14"/>
      <c r="Y498" s="14"/>
      <c r="Z498" s="14"/>
      <c r="AA498" s="14"/>
      <c r="AB498" s="14"/>
      <c r="AC498" s="14"/>
      <c r="AD498" s="14"/>
      <c r="AE498" s="14"/>
      <c r="AT498" s="251" t="s">
        <v>149</v>
      </c>
      <c r="AU498" s="251" t="s">
        <v>86</v>
      </c>
      <c r="AV498" s="14" t="s">
        <v>86</v>
      </c>
      <c r="AW498" s="14" t="s">
        <v>37</v>
      </c>
      <c r="AX498" s="14" t="s">
        <v>76</v>
      </c>
      <c r="AY498" s="251" t="s">
        <v>138</v>
      </c>
    </row>
    <row r="499" s="13" customFormat="1">
      <c r="A499" s="13"/>
      <c r="B499" s="230"/>
      <c r="C499" s="231"/>
      <c r="D499" s="232" t="s">
        <v>149</v>
      </c>
      <c r="E499" s="233" t="s">
        <v>19</v>
      </c>
      <c r="F499" s="234" t="s">
        <v>637</v>
      </c>
      <c r="G499" s="231"/>
      <c r="H499" s="233" t="s">
        <v>19</v>
      </c>
      <c r="I499" s="235"/>
      <c r="J499" s="231"/>
      <c r="K499" s="231"/>
      <c r="L499" s="236"/>
      <c r="M499" s="237"/>
      <c r="N499" s="238"/>
      <c r="O499" s="238"/>
      <c r="P499" s="238"/>
      <c r="Q499" s="238"/>
      <c r="R499" s="238"/>
      <c r="S499" s="238"/>
      <c r="T499" s="239"/>
      <c r="U499" s="13"/>
      <c r="V499" s="13"/>
      <c r="W499" s="13"/>
      <c r="X499" s="13"/>
      <c r="Y499" s="13"/>
      <c r="Z499" s="13"/>
      <c r="AA499" s="13"/>
      <c r="AB499" s="13"/>
      <c r="AC499" s="13"/>
      <c r="AD499" s="13"/>
      <c r="AE499" s="13"/>
      <c r="AT499" s="240" t="s">
        <v>149</v>
      </c>
      <c r="AU499" s="240" t="s">
        <v>86</v>
      </c>
      <c r="AV499" s="13" t="s">
        <v>84</v>
      </c>
      <c r="AW499" s="13" t="s">
        <v>37</v>
      </c>
      <c r="AX499" s="13" t="s">
        <v>76</v>
      </c>
      <c r="AY499" s="240" t="s">
        <v>138</v>
      </c>
    </row>
    <row r="500" s="14" customFormat="1">
      <c r="A500" s="14"/>
      <c r="B500" s="241"/>
      <c r="C500" s="242"/>
      <c r="D500" s="232" t="s">
        <v>149</v>
      </c>
      <c r="E500" s="243" t="s">
        <v>19</v>
      </c>
      <c r="F500" s="244" t="s">
        <v>975</v>
      </c>
      <c r="G500" s="242"/>
      <c r="H500" s="245">
        <v>20.692</v>
      </c>
      <c r="I500" s="246"/>
      <c r="J500" s="242"/>
      <c r="K500" s="242"/>
      <c r="L500" s="247"/>
      <c r="M500" s="248"/>
      <c r="N500" s="249"/>
      <c r="O500" s="249"/>
      <c r="P500" s="249"/>
      <c r="Q500" s="249"/>
      <c r="R500" s="249"/>
      <c r="S500" s="249"/>
      <c r="T500" s="250"/>
      <c r="U500" s="14"/>
      <c r="V500" s="14"/>
      <c r="W500" s="14"/>
      <c r="X500" s="14"/>
      <c r="Y500" s="14"/>
      <c r="Z500" s="14"/>
      <c r="AA500" s="14"/>
      <c r="AB500" s="14"/>
      <c r="AC500" s="14"/>
      <c r="AD500" s="14"/>
      <c r="AE500" s="14"/>
      <c r="AT500" s="251" t="s">
        <v>149</v>
      </c>
      <c r="AU500" s="251" t="s">
        <v>86</v>
      </c>
      <c r="AV500" s="14" t="s">
        <v>86</v>
      </c>
      <c r="AW500" s="14" t="s">
        <v>37</v>
      </c>
      <c r="AX500" s="14" t="s">
        <v>76</v>
      </c>
      <c r="AY500" s="251" t="s">
        <v>138</v>
      </c>
    </row>
    <row r="501" s="14" customFormat="1">
      <c r="A501" s="14"/>
      <c r="B501" s="241"/>
      <c r="C501" s="242"/>
      <c r="D501" s="232" t="s">
        <v>149</v>
      </c>
      <c r="E501" s="243" t="s">
        <v>19</v>
      </c>
      <c r="F501" s="244" t="s">
        <v>976</v>
      </c>
      <c r="G501" s="242"/>
      <c r="H501" s="245">
        <v>16.177</v>
      </c>
      <c r="I501" s="246"/>
      <c r="J501" s="242"/>
      <c r="K501" s="242"/>
      <c r="L501" s="247"/>
      <c r="M501" s="248"/>
      <c r="N501" s="249"/>
      <c r="O501" s="249"/>
      <c r="P501" s="249"/>
      <c r="Q501" s="249"/>
      <c r="R501" s="249"/>
      <c r="S501" s="249"/>
      <c r="T501" s="250"/>
      <c r="U501" s="14"/>
      <c r="V501" s="14"/>
      <c r="W501" s="14"/>
      <c r="X501" s="14"/>
      <c r="Y501" s="14"/>
      <c r="Z501" s="14"/>
      <c r="AA501" s="14"/>
      <c r="AB501" s="14"/>
      <c r="AC501" s="14"/>
      <c r="AD501" s="14"/>
      <c r="AE501" s="14"/>
      <c r="AT501" s="251" t="s">
        <v>149</v>
      </c>
      <c r="AU501" s="251" t="s">
        <v>86</v>
      </c>
      <c r="AV501" s="14" t="s">
        <v>86</v>
      </c>
      <c r="AW501" s="14" t="s">
        <v>37</v>
      </c>
      <c r="AX501" s="14" t="s">
        <v>76</v>
      </c>
      <c r="AY501" s="251" t="s">
        <v>138</v>
      </c>
    </row>
    <row r="502" s="13" customFormat="1">
      <c r="A502" s="13"/>
      <c r="B502" s="230"/>
      <c r="C502" s="231"/>
      <c r="D502" s="232" t="s">
        <v>149</v>
      </c>
      <c r="E502" s="233" t="s">
        <v>19</v>
      </c>
      <c r="F502" s="234" t="s">
        <v>270</v>
      </c>
      <c r="G502" s="231"/>
      <c r="H502" s="233" t="s">
        <v>19</v>
      </c>
      <c r="I502" s="235"/>
      <c r="J502" s="231"/>
      <c r="K502" s="231"/>
      <c r="L502" s="236"/>
      <c r="M502" s="237"/>
      <c r="N502" s="238"/>
      <c r="O502" s="238"/>
      <c r="P502" s="238"/>
      <c r="Q502" s="238"/>
      <c r="R502" s="238"/>
      <c r="S502" s="238"/>
      <c r="T502" s="239"/>
      <c r="U502" s="13"/>
      <c r="V502" s="13"/>
      <c r="W502" s="13"/>
      <c r="X502" s="13"/>
      <c r="Y502" s="13"/>
      <c r="Z502" s="13"/>
      <c r="AA502" s="13"/>
      <c r="AB502" s="13"/>
      <c r="AC502" s="13"/>
      <c r="AD502" s="13"/>
      <c r="AE502" s="13"/>
      <c r="AT502" s="240" t="s">
        <v>149</v>
      </c>
      <c r="AU502" s="240" t="s">
        <v>86</v>
      </c>
      <c r="AV502" s="13" t="s">
        <v>84</v>
      </c>
      <c r="AW502" s="13" t="s">
        <v>37</v>
      </c>
      <c r="AX502" s="13" t="s">
        <v>76</v>
      </c>
      <c r="AY502" s="240" t="s">
        <v>138</v>
      </c>
    </row>
    <row r="503" s="14" customFormat="1">
      <c r="A503" s="14"/>
      <c r="B503" s="241"/>
      <c r="C503" s="242"/>
      <c r="D503" s="232" t="s">
        <v>149</v>
      </c>
      <c r="E503" s="243" t="s">
        <v>19</v>
      </c>
      <c r="F503" s="244" t="s">
        <v>977</v>
      </c>
      <c r="G503" s="242"/>
      <c r="H503" s="245">
        <v>33.710999999999999</v>
      </c>
      <c r="I503" s="246"/>
      <c r="J503" s="242"/>
      <c r="K503" s="242"/>
      <c r="L503" s="247"/>
      <c r="M503" s="248"/>
      <c r="N503" s="249"/>
      <c r="O503" s="249"/>
      <c r="P503" s="249"/>
      <c r="Q503" s="249"/>
      <c r="R503" s="249"/>
      <c r="S503" s="249"/>
      <c r="T503" s="250"/>
      <c r="U503" s="14"/>
      <c r="V503" s="14"/>
      <c r="W503" s="14"/>
      <c r="X503" s="14"/>
      <c r="Y503" s="14"/>
      <c r="Z503" s="14"/>
      <c r="AA503" s="14"/>
      <c r="AB503" s="14"/>
      <c r="AC503" s="14"/>
      <c r="AD503" s="14"/>
      <c r="AE503" s="14"/>
      <c r="AT503" s="251" t="s">
        <v>149</v>
      </c>
      <c r="AU503" s="251" t="s">
        <v>86</v>
      </c>
      <c r="AV503" s="14" t="s">
        <v>86</v>
      </c>
      <c r="AW503" s="14" t="s">
        <v>37</v>
      </c>
      <c r="AX503" s="14" t="s">
        <v>76</v>
      </c>
      <c r="AY503" s="251" t="s">
        <v>138</v>
      </c>
    </row>
    <row r="504" s="14" customFormat="1">
      <c r="A504" s="14"/>
      <c r="B504" s="241"/>
      <c r="C504" s="242"/>
      <c r="D504" s="232" t="s">
        <v>149</v>
      </c>
      <c r="E504" s="243" t="s">
        <v>19</v>
      </c>
      <c r="F504" s="244" t="s">
        <v>978</v>
      </c>
      <c r="G504" s="242"/>
      <c r="H504" s="245">
        <v>21.882999999999999</v>
      </c>
      <c r="I504" s="246"/>
      <c r="J504" s="242"/>
      <c r="K504" s="242"/>
      <c r="L504" s="247"/>
      <c r="M504" s="248"/>
      <c r="N504" s="249"/>
      <c r="O504" s="249"/>
      <c r="P504" s="249"/>
      <c r="Q504" s="249"/>
      <c r="R504" s="249"/>
      <c r="S504" s="249"/>
      <c r="T504" s="250"/>
      <c r="U504" s="14"/>
      <c r="V504" s="14"/>
      <c r="W504" s="14"/>
      <c r="X504" s="14"/>
      <c r="Y504" s="14"/>
      <c r="Z504" s="14"/>
      <c r="AA504" s="14"/>
      <c r="AB504" s="14"/>
      <c r="AC504" s="14"/>
      <c r="AD504" s="14"/>
      <c r="AE504" s="14"/>
      <c r="AT504" s="251" t="s">
        <v>149</v>
      </c>
      <c r="AU504" s="251" t="s">
        <v>86</v>
      </c>
      <c r="AV504" s="14" t="s">
        <v>86</v>
      </c>
      <c r="AW504" s="14" t="s">
        <v>37</v>
      </c>
      <c r="AX504" s="14" t="s">
        <v>76</v>
      </c>
      <c r="AY504" s="251" t="s">
        <v>138</v>
      </c>
    </row>
    <row r="505" s="15" customFormat="1">
      <c r="A505" s="15"/>
      <c r="B505" s="252"/>
      <c r="C505" s="253"/>
      <c r="D505" s="232" t="s">
        <v>149</v>
      </c>
      <c r="E505" s="254" t="s">
        <v>19</v>
      </c>
      <c r="F505" s="255" t="s">
        <v>170</v>
      </c>
      <c r="G505" s="253"/>
      <c r="H505" s="256">
        <v>120.994</v>
      </c>
      <c r="I505" s="257"/>
      <c r="J505" s="253"/>
      <c r="K505" s="253"/>
      <c r="L505" s="258"/>
      <c r="M505" s="259"/>
      <c r="N505" s="260"/>
      <c r="O505" s="260"/>
      <c r="P505" s="260"/>
      <c r="Q505" s="260"/>
      <c r="R505" s="260"/>
      <c r="S505" s="260"/>
      <c r="T505" s="261"/>
      <c r="U505" s="15"/>
      <c r="V505" s="15"/>
      <c r="W505" s="15"/>
      <c r="X505" s="15"/>
      <c r="Y505" s="15"/>
      <c r="Z505" s="15"/>
      <c r="AA505" s="15"/>
      <c r="AB505" s="15"/>
      <c r="AC505" s="15"/>
      <c r="AD505" s="15"/>
      <c r="AE505" s="15"/>
      <c r="AT505" s="262" t="s">
        <v>149</v>
      </c>
      <c r="AU505" s="262" t="s">
        <v>86</v>
      </c>
      <c r="AV505" s="15" t="s">
        <v>145</v>
      </c>
      <c r="AW505" s="15" t="s">
        <v>37</v>
      </c>
      <c r="AX505" s="15" t="s">
        <v>84</v>
      </c>
      <c r="AY505" s="262" t="s">
        <v>138</v>
      </c>
    </row>
    <row r="506" s="2" customFormat="1" ht="24.15" customHeight="1">
      <c r="A506" s="38"/>
      <c r="B506" s="39"/>
      <c r="C506" s="212" t="s">
        <v>979</v>
      </c>
      <c r="D506" s="212" t="s">
        <v>140</v>
      </c>
      <c r="E506" s="213" t="s">
        <v>980</v>
      </c>
      <c r="F506" s="214" t="s">
        <v>981</v>
      </c>
      <c r="G506" s="215" t="s">
        <v>143</v>
      </c>
      <c r="H506" s="216">
        <v>120.994</v>
      </c>
      <c r="I506" s="217"/>
      <c r="J506" s="218">
        <f>ROUND(I506*H506,2)</f>
        <v>0</v>
      </c>
      <c r="K506" s="214" t="s">
        <v>144</v>
      </c>
      <c r="L506" s="44"/>
      <c r="M506" s="219" t="s">
        <v>19</v>
      </c>
      <c r="N506" s="220" t="s">
        <v>47</v>
      </c>
      <c r="O506" s="84"/>
      <c r="P506" s="221">
        <f>O506*H506</f>
        <v>0</v>
      </c>
      <c r="Q506" s="221">
        <v>0.0015</v>
      </c>
      <c r="R506" s="221">
        <f>Q506*H506</f>
        <v>0.18149100000000001</v>
      </c>
      <c r="S506" s="221">
        <v>0</v>
      </c>
      <c r="T506" s="222">
        <f>S506*H506</f>
        <v>0</v>
      </c>
      <c r="U506" s="38"/>
      <c r="V506" s="38"/>
      <c r="W506" s="38"/>
      <c r="X506" s="38"/>
      <c r="Y506" s="38"/>
      <c r="Z506" s="38"/>
      <c r="AA506" s="38"/>
      <c r="AB506" s="38"/>
      <c r="AC506" s="38"/>
      <c r="AD506" s="38"/>
      <c r="AE506" s="38"/>
      <c r="AR506" s="223" t="s">
        <v>240</v>
      </c>
      <c r="AT506" s="223" t="s">
        <v>140</v>
      </c>
      <c r="AU506" s="223" t="s">
        <v>86</v>
      </c>
      <c r="AY506" s="17" t="s">
        <v>138</v>
      </c>
      <c r="BE506" s="224">
        <f>IF(N506="základní",J506,0)</f>
        <v>0</v>
      </c>
      <c r="BF506" s="224">
        <f>IF(N506="snížená",J506,0)</f>
        <v>0</v>
      </c>
      <c r="BG506" s="224">
        <f>IF(N506="zákl. přenesená",J506,0)</f>
        <v>0</v>
      </c>
      <c r="BH506" s="224">
        <f>IF(N506="sníž. přenesená",J506,0)</f>
        <v>0</v>
      </c>
      <c r="BI506" s="224">
        <f>IF(N506="nulová",J506,0)</f>
        <v>0</v>
      </c>
      <c r="BJ506" s="17" t="s">
        <v>84</v>
      </c>
      <c r="BK506" s="224">
        <f>ROUND(I506*H506,2)</f>
        <v>0</v>
      </c>
      <c r="BL506" s="17" t="s">
        <v>240</v>
      </c>
      <c r="BM506" s="223" t="s">
        <v>982</v>
      </c>
    </row>
    <row r="507" s="2" customFormat="1">
      <c r="A507" s="38"/>
      <c r="B507" s="39"/>
      <c r="C507" s="40"/>
      <c r="D507" s="225" t="s">
        <v>147</v>
      </c>
      <c r="E507" s="40"/>
      <c r="F507" s="226" t="s">
        <v>983</v>
      </c>
      <c r="G507" s="40"/>
      <c r="H507" s="40"/>
      <c r="I507" s="227"/>
      <c r="J507" s="40"/>
      <c r="K507" s="40"/>
      <c r="L507" s="44"/>
      <c r="M507" s="228"/>
      <c r="N507" s="229"/>
      <c r="O507" s="84"/>
      <c r="P507" s="84"/>
      <c r="Q507" s="84"/>
      <c r="R507" s="84"/>
      <c r="S507" s="84"/>
      <c r="T507" s="85"/>
      <c r="U507" s="38"/>
      <c r="V507" s="38"/>
      <c r="W507" s="38"/>
      <c r="X507" s="38"/>
      <c r="Y507" s="38"/>
      <c r="Z507" s="38"/>
      <c r="AA507" s="38"/>
      <c r="AB507" s="38"/>
      <c r="AC507" s="38"/>
      <c r="AD507" s="38"/>
      <c r="AE507" s="38"/>
      <c r="AT507" s="17" t="s">
        <v>147</v>
      </c>
      <c r="AU507" s="17" t="s">
        <v>86</v>
      </c>
    </row>
    <row r="508" s="2" customFormat="1" ht="33" customHeight="1">
      <c r="A508" s="38"/>
      <c r="B508" s="39"/>
      <c r="C508" s="212" t="s">
        <v>984</v>
      </c>
      <c r="D508" s="212" t="s">
        <v>140</v>
      </c>
      <c r="E508" s="213" t="s">
        <v>985</v>
      </c>
      <c r="F508" s="214" t="s">
        <v>986</v>
      </c>
      <c r="G508" s="215" t="s">
        <v>143</v>
      </c>
      <c r="H508" s="216">
        <v>48.398000000000003</v>
      </c>
      <c r="I508" s="217"/>
      <c r="J508" s="218">
        <f>ROUND(I508*H508,2)</f>
        <v>0</v>
      </c>
      <c r="K508" s="214" t="s">
        <v>144</v>
      </c>
      <c r="L508" s="44"/>
      <c r="M508" s="219" t="s">
        <v>19</v>
      </c>
      <c r="N508" s="220" t="s">
        <v>47</v>
      </c>
      <c r="O508" s="84"/>
      <c r="P508" s="221">
        <f>O508*H508</f>
        <v>0</v>
      </c>
      <c r="Q508" s="221">
        <v>0.0044999999999999997</v>
      </c>
      <c r="R508" s="221">
        <f>Q508*H508</f>
        <v>0.21779099999999999</v>
      </c>
      <c r="S508" s="221">
        <v>0</v>
      </c>
      <c r="T508" s="222">
        <f>S508*H508</f>
        <v>0</v>
      </c>
      <c r="U508" s="38"/>
      <c r="V508" s="38"/>
      <c r="W508" s="38"/>
      <c r="X508" s="38"/>
      <c r="Y508" s="38"/>
      <c r="Z508" s="38"/>
      <c r="AA508" s="38"/>
      <c r="AB508" s="38"/>
      <c r="AC508" s="38"/>
      <c r="AD508" s="38"/>
      <c r="AE508" s="38"/>
      <c r="AR508" s="223" t="s">
        <v>240</v>
      </c>
      <c r="AT508" s="223" t="s">
        <v>140</v>
      </c>
      <c r="AU508" s="223" t="s">
        <v>86</v>
      </c>
      <c r="AY508" s="17" t="s">
        <v>138</v>
      </c>
      <c r="BE508" s="224">
        <f>IF(N508="základní",J508,0)</f>
        <v>0</v>
      </c>
      <c r="BF508" s="224">
        <f>IF(N508="snížená",J508,0)</f>
        <v>0</v>
      </c>
      <c r="BG508" s="224">
        <f>IF(N508="zákl. přenesená",J508,0)</f>
        <v>0</v>
      </c>
      <c r="BH508" s="224">
        <f>IF(N508="sníž. přenesená",J508,0)</f>
        <v>0</v>
      </c>
      <c r="BI508" s="224">
        <f>IF(N508="nulová",J508,0)</f>
        <v>0</v>
      </c>
      <c r="BJ508" s="17" t="s">
        <v>84</v>
      </c>
      <c r="BK508" s="224">
        <f>ROUND(I508*H508,2)</f>
        <v>0</v>
      </c>
      <c r="BL508" s="17" t="s">
        <v>240</v>
      </c>
      <c r="BM508" s="223" t="s">
        <v>987</v>
      </c>
    </row>
    <row r="509" s="2" customFormat="1">
      <c r="A509" s="38"/>
      <c r="B509" s="39"/>
      <c r="C509" s="40"/>
      <c r="D509" s="225" t="s">
        <v>147</v>
      </c>
      <c r="E509" s="40"/>
      <c r="F509" s="226" t="s">
        <v>988</v>
      </c>
      <c r="G509" s="40"/>
      <c r="H509" s="40"/>
      <c r="I509" s="227"/>
      <c r="J509" s="40"/>
      <c r="K509" s="40"/>
      <c r="L509" s="44"/>
      <c r="M509" s="228"/>
      <c r="N509" s="229"/>
      <c r="O509" s="84"/>
      <c r="P509" s="84"/>
      <c r="Q509" s="84"/>
      <c r="R509" s="84"/>
      <c r="S509" s="84"/>
      <c r="T509" s="85"/>
      <c r="U509" s="38"/>
      <c r="V509" s="38"/>
      <c r="W509" s="38"/>
      <c r="X509" s="38"/>
      <c r="Y509" s="38"/>
      <c r="Z509" s="38"/>
      <c r="AA509" s="38"/>
      <c r="AB509" s="38"/>
      <c r="AC509" s="38"/>
      <c r="AD509" s="38"/>
      <c r="AE509" s="38"/>
      <c r="AT509" s="17" t="s">
        <v>147</v>
      </c>
      <c r="AU509" s="17" t="s">
        <v>86</v>
      </c>
    </row>
    <row r="510" s="13" customFormat="1">
      <c r="A510" s="13"/>
      <c r="B510" s="230"/>
      <c r="C510" s="231"/>
      <c r="D510" s="232" t="s">
        <v>149</v>
      </c>
      <c r="E510" s="233" t="s">
        <v>19</v>
      </c>
      <c r="F510" s="234" t="s">
        <v>989</v>
      </c>
      <c r="G510" s="231"/>
      <c r="H510" s="233" t="s">
        <v>19</v>
      </c>
      <c r="I510" s="235"/>
      <c r="J510" s="231"/>
      <c r="K510" s="231"/>
      <c r="L510" s="236"/>
      <c r="M510" s="237"/>
      <c r="N510" s="238"/>
      <c r="O510" s="238"/>
      <c r="P510" s="238"/>
      <c r="Q510" s="238"/>
      <c r="R510" s="238"/>
      <c r="S510" s="238"/>
      <c r="T510" s="239"/>
      <c r="U510" s="13"/>
      <c r="V510" s="13"/>
      <c r="W510" s="13"/>
      <c r="X510" s="13"/>
      <c r="Y510" s="13"/>
      <c r="Z510" s="13"/>
      <c r="AA510" s="13"/>
      <c r="AB510" s="13"/>
      <c r="AC510" s="13"/>
      <c r="AD510" s="13"/>
      <c r="AE510" s="13"/>
      <c r="AT510" s="240" t="s">
        <v>149</v>
      </c>
      <c r="AU510" s="240" t="s">
        <v>86</v>
      </c>
      <c r="AV510" s="13" t="s">
        <v>84</v>
      </c>
      <c r="AW510" s="13" t="s">
        <v>37</v>
      </c>
      <c r="AX510" s="13" t="s">
        <v>76</v>
      </c>
      <c r="AY510" s="240" t="s">
        <v>138</v>
      </c>
    </row>
    <row r="511" s="14" customFormat="1">
      <c r="A511" s="14"/>
      <c r="B511" s="241"/>
      <c r="C511" s="242"/>
      <c r="D511" s="232" t="s">
        <v>149</v>
      </c>
      <c r="E511" s="243" t="s">
        <v>19</v>
      </c>
      <c r="F511" s="244" t="s">
        <v>990</v>
      </c>
      <c r="G511" s="242"/>
      <c r="H511" s="245">
        <v>48.398000000000003</v>
      </c>
      <c r="I511" s="246"/>
      <c r="J511" s="242"/>
      <c r="K511" s="242"/>
      <c r="L511" s="247"/>
      <c r="M511" s="248"/>
      <c r="N511" s="249"/>
      <c r="O511" s="249"/>
      <c r="P511" s="249"/>
      <c r="Q511" s="249"/>
      <c r="R511" s="249"/>
      <c r="S511" s="249"/>
      <c r="T511" s="250"/>
      <c r="U511" s="14"/>
      <c r="V511" s="14"/>
      <c r="W511" s="14"/>
      <c r="X511" s="14"/>
      <c r="Y511" s="14"/>
      <c r="Z511" s="14"/>
      <c r="AA511" s="14"/>
      <c r="AB511" s="14"/>
      <c r="AC511" s="14"/>
      <c r="AD511" s="14"/>
      <c r="AE511" s="14"/>
      <c r="AT511" s="251" t="s">
        <v>149</v>
      </c>
      <c r="AU511" s="251" t="s">
        <v>86</v>
      </c>
      <c r="AV511" s="14" t="s">
        <v>86</v>
      </c>
      <c r="AW511" s="14" t="s">
        <v>37</v>
      </c>
      <c r="AX511" s="14" t="s">
        <v>84</v>
      </c>
      <c r="AY511" s="251" t="s">
        <v>138</v>
      </c>
    </row>
    <row r="512" s="2" customFormat="1" ht="37.8" customHeight="1">
      <c r="A512" s="38"/>
      <c r="B512" s="39"/>
      <c r="C512" s="212" t="s">
        <v>991</v>
      </c>
      <c r="D512" s="212" t="s">
        <v>140</v>
      </c>
      <c r="E512" s="213" t="s">
        <v>992</v>
      </c>
      <c r="F512" s="214" t="s">
        <v>993</v>
      </c>
      <c r="G512" s="215" t="s">
        <v>143</v>
      </c>
      <c r="H512" s="216">
        <v>120.994</v>
      </c>
      <c r="I512" s="217"/>
      <c r="J512" s="218">
        <f>ROUND(I512*H512,2)</f>
        <v>0</v>
      </c>
      <c r="K512" s="214" t="s">
        <v>144</v>
      </c>
      <c r="L512" s="44"/>
      <c r="M512" s="219" t="s">
        <v>19</v>
      </c>
      <c r="N512" s="220" t="s">
        <v>47</v>
      </c>
      <c r="O512" s="84"/>
      <c r="P512" s="221">
        <f>O512*H512</f>
        <v>0</v>
      </c>
      <c r="Q512" s="221">
        <v>0.0075500000000000003</v>
      </c>
      <c r="R512" s="221">
        <f>Q512*H512</f>
        <v>0.91350470000000006</v>
      </c>
      <c r="S512" s="221">
        <v>0</v>
      </c>
      <c r="T512" s="222">
        <f>S512*H512</f>
        <v>0</v>
      </c>
      <c r="U512" s="38"/>
      <c r="V512" s="38"/>
      <c r="W512" s="38"/>
      <c r="X512" s="38"/>
      <c r="Y512" s="38"/>
      <c r="Z512" s="38"/>
      <c r="AA512" s="38"/>
      <c r="AB512" s="38"/>
      <c r="AC512" s="38"/>
      <c r="AD512" s="38"/>
      <c r="AE512" s="38"/>
      <c r="AR512" s="223" t="s">
        <v>240</v>
      </c>
      <c r="AT512" s="223" t="s">
        <v>140</v>
      </c>
      <c r="AU512" s="223" t="s">
        <v>86</v>
      </c>
      <c r="AY512" s="17" t="s">
        <v>138</v>
      </c>
      <c r="BE512" s="224">
        <f>IF(N512="základní",J512,0)</f>
        <v>0</v>
      </c>
      <c r="BF512" s="224">
        <f>IF(N512="snížená",J512,0)</f>
        <v>0</v>
      </c>
      <c r="BG512" s="224">
        <f>IF(N512="zákl. přenesená",J512,0)</f>
        <v>0</v>
      </c>
      <c r="BH512" s="224">
        <f>IF(N512="sníž. přenesená",J512,0)</f>
        <v>0</v>
      </c>
      <c r="BI512" s="224">
        <f>IF(N512="nulová",J512,0)</f>
        <v>0</v>
      </c>
      <c r="BJ512" s="17" t="s">
        <v>84</v>
      </c>
      <c r="BK512" s="224">
        <f>ROUND(I512*H512,2)</f>
        <v>0</v>
      </c>
      <c r="BL512" s="17" t="s">
        <v>240</v>
      </c>
      <c r="BM512" s="223" t="s">
        <v>994</v>
      </c>
    </row>
    <row r="513" s="2" customFormat="1">
      <c r="A513" s="38"/>
      <c r="B513" s="39"/>
      <c r="C513" s="40"/>
      <c r="D513" s="225" t="s">
        <v>147</v>
      </c>
      <c r="E513" s="40"/>
      <c r="F513" s="226" t="s">
        <v>995</v>
      </c>
      <c r="G513" s="40"/>
      <c r="H513" s="40"/>
      <c r="I513" s="227"/>
      <c r="J513" s="40"/>
      <c r="K513" s="40"/>
      <c r="L513" s="44"/>
      <c r="M513" s="228"/>
      <c r="N513" s="229"/>
      <c r="O513" s="84"/>
      <c r="P513" s="84"/>
      <c r="Q513" s="84"/>
      <c r="R513" s="84"/>
      <c r="S513" s="84"/>
      <c r="T513" s="85"/>
      <c r="U513" s="38"/>
      <c r="V513" s="38"/>
      <c r="W513" s="38"/>
      <c r="X513" s="38"/>
      <c r="Y513" s="38"/>
      <c r="Z513" s="38"/>
      <c r="AA513" s="38"/>
      <c r="AB513" s="38"/>
      <c r="AC513" s="38"/>
      <c r="AD513" s="38"/>
      <c r="AE513" s="38"/>
      <c r="AT513" s="17" t="s">
        <v>147</v>
      </c>
      <c r="AU513" s="17" t="s">
        <v>86</v>
      </c>
    </row>
    <row r="514" s="2" customFormat="1" ht="24.15" customHeight="1">
      <c r="A514" s="38"/>
      <c r="B514" s="39"/>
      <c r="C514" s="266" t="s">
        <v>996</v>
      </c>
      <c r="D514" s="266" t="s">
        <v>367</v>
      </c>
      <c r="E514" s="267" t="s">
        <v>997</v>
      </c>
      <c r="F514" s="268" t="s">
        <v>998</v>
      </c>
      <c r="G514" s="269" t="s">
        <v>143</v>
      </c>
      <c r="H514" s="270">
        <v>139.143</v>
      </c>
      <c r="I514" s="271"/>
      <c r="J514" s="272">
        <f>ROUND(I514*H514,2)</f>
        <v>0</v>
      </c>
      <c r="K514" s="268" t="s">
        <v>144</v>
      </c>
      <c r="L514" s="273"/>
      <c r="M514" s="274" t="s">
        <v>19</v>
      </c>
      <c r="N514" s="275" t="s">
        <v>47</v>
      </c>
      <c r="O514" s="84"/>
      <c r="P514" s="221">
        <f>O514*H514</f>
        <v>0</v>
      </c>
      <c r="Q514" s="221">
        <v>0.018409999999999999</v>
      </c>
      <c r="R514" s="221">
        <f>Q514*H514</f>
        <v>2.56162263</v>
      </c>
      <c r="S514" s="221">
        <v>0</v>
      </c>
      <c r="T514" s="222">
        <f>S514*H514</f>
        <v>0</v>
      </c>
      <c r="U514" s="38"/>
      <c r="V514" s="38"/>
      <c r="W514" s="38"/>
      <c r="X514" s="38"/>
      <c r="Y514" s="38"/>
      <c r="Z514" s="38"/>
      <c r="AA514" s="38"/>
      <c r="AB514" s="38"/>
      <c r="AC514" s="38"/>
      <c r="AD514" s="38"/>
      <c r="AE514" s="38"/>
      <c r="AR514" s="223" t="s">
        <v>501</v>
      </c>
      <c r="AT514" s="223" t="s">
        <v>367</v>
      </c>
      <c r="AU514" s="223" t="s">
        <v>86</v>
      </c>
      <c r="AY514" s="17" t="s">
        <v>138</v>
      </c>
      <c r="BE514" s="224">
        <f>IF(N514="základní",J514,0)</f>
        <v>0</v>
      </c>
      <c r="BF514" s="224">
        <f>IF(N514="snížená",J514,0)</f>
        <v>0</v>
      </c>
      <c r="BG514" s="224">
        <f>IF(N514="zákl. přenesená",J514,0)</f>
        <v>0</v>
      </c>
      <c r="BH514" s="224">
        <f>IF(N514="sníž. přenesená",J514,0)</f>
        <v>0</v>
      </c>
      <c r="BI514" s="224">
        <f>IF(N514="nulová",J514,0)</f>
        <v>0</v>
      </c>
      <c r="BJ514" s="17" t="s">
        <v>84</v>
      </c>
      <c r="BK514" s="224">
        <f>ROUND(I514*H514,2)</f>
        <v>0</v>
      </c>
      <c r="BL514" s="17" t="s">
        <v>240</v>
      </c>
      <c r="BM514" s="223" t="s">
        <v>999</v>
      </c>
    </row>
    <row r="515" s="14" customFormat="1">
      <c r="A515" s="14"/>
      <c r="B515" s="241"/>
      <c r="C515" s="242"/>
      <c r="D515" s="232" t="s">
        <v>149</v>
      </c>
      <c r="E515" s="242"/>
      <c r="F515" s="244" t="s">
        <v>1000</v>
      </c>
      <c r="G515" s="242"/>
      <c r="H515" s="245">
        <v>139.143</v>
      </c>
      <c r="I515" s="246"/>
      <c r="J515" s="242"/>
      <c r="K515" s="242"/>
      <c r="L515" s="247"/>
      <c r="M515" s="248"/>
      <c r="N515" s="249"/>
      <c r="O515" s="249"/>
      <c r="P515" s="249"/>
      <c r="Q515" s="249"/>
      <c r="R515" s="249"/>
      <c r="S515" s="249"/>
      <c r="T515" s="250"/>
      <c r="U515" s="14"/>
      <c r="V515" s="14"/>
      <c r="W515" s="14"/>
      <c r="X515" s="14"/>
      <c r="Y515" s="14"/>
      <c r="Z515" s="14"/>
      <c r="AA515" s="14"/>
      <c r="AB515" s="14"/>
      <c r="AC515" s="14"/>
      <c r="AD515" s="14"/>
      <c r="AE515" s="14"/>
      <c r="AT515" s="251" t="s">
        <v>149</v>
      </c>
      <c r="AU515" s="251" t="s">
        <v>86</v>
      </c>
      <c r="AV515" s="14" t="s">
        <v>86</v>
      </c>
      <c r="AW515" s="14" t="s">
        <v>4</v>
      </c>
      <c r="AX515" s="14" t="s">
        <v>84</v>
      </c>
      <c r="AY515" s="251" t="s">
        <v>138</v>
      </c>
    </row>
    <row r="516" s="2" customFormat="1" ht="33" customHeight="1">
      <c r="A516" s="38"/>
      <c r="B516" s="39"/>
      <c r="C516" s="212" t="s">
        <v>1001</v>
      </c>
      <c r="D516" s="212" t="s">
        <v>140</v>
      </c>
      <c r="E516" s="213" t="s">
        <v>1002</v>
      </c>
      <c r="F516" s="214" t="s">
        <v>1003</v>
      </c>
      <c r="G516" s="215" t="s">
        <v>258</v>
      </c>
      <c r="H516" s="216">
        <v>36.298000000000002</v>
      </c>
      <c r="I516" s="217"/>
      <c r="J516" s="218">
        <f>ROUND(I516*H516,2)</f>
        <v>0</v>
      </c>
      <c r="K516" s="214" t="s">
        <v>144</v>
      </c>
      <c r="L516" s="44"/>
      <c r="M516" s="219" t="s">
        <v>19</v>
      </c>
      <c r="N516" s="220" t="s">
        <v>47</v>
      </c>
      <c r="O516" s="84"/>
      <c r="P516" s="221">
        <f>O516*H516</f>
        <v>0</v>
      </c>
      <c r="Q516" s="221">
        <v>0.00018000000000000001</v>
      </c>
      <c r="R516" s="221">
        <f>Q516*H516</f>
        <v>0.0065336400000000011</v>
      </c>
      <c r="S516" s="221">
        <v>0</v>
      </c>
      <c r="T516" s="222">
        <f>S516*H516</f>
        <v>0</v>
      </c>
      <c r="U516" s="38"/>
      <c r="V516" s="38"/>
      <c r="W516" s="38"/>
      <c r="X516" s="38"/>
      <c r="Y516" s="38"/>
      <c r="Z516" s="38"/>
      <c r="AA516" s="38"/>
      <c r="AB516" s="38"/>
      <c r="AC516" s="38"/>
      <c r="AD516" s="38"/>
      <c r="AE516" s="38"/>
      <c r="AR516" s="223" t="s">
        <v>240</v>
      </c>
      <c r="AT516" s="223" t="s">
        <v>140</v>
      </c>
      <c r="AU516" s="223" t="s">
        <v>86</v>
      </c>
      <c r="AY516" s="17" t="s">
        <v>138</v>
      </c>
      <c r="BE516" s="224">
        <f>IF(N516="základní",J516,0)</f>
        <v>0</v>
      </c>
      <c r="BF516" s="224">
        <f>IF(N516="snížená",J516,0)</f>
        <v>0</v>
      </c>
      <c r="BG516" s="224">
        <f>IF(N516="zákl. přenesená",J516,0)</f>
        <v>0</v>
      </c>
      <c r="BH516" s="224">
        <f>IF(N516="sníž. přenesená",J516,0)</f>
        <v>0</v>
      </c>
      <c r="BI516" s="224">
        <f>IF(N516="nulová",J516,0)</f>
        <v>0</v>
      </c>
      <c r="BJ516" s="17" t="s">
        <v>84</v>
      </c>
      <c r="BK516" s="224">
        <f>ROUND(I516*H516,2)</f>
        <v>0</v>
      </c>
      <c r="BL516" s="17" t="s">
        <v>240</v>
      </c>
      <c r="BM516" s="223" t="s">
        <v>1004</v>
      </c>
    </row>
    <row r="517" s="2" customFormat="1">
      <c r="A517" s="38"/>
      <c r="B517" s="39"/>
      <c r="C517" s="40"/>
      <c r="D517" s="225" t="s">
        <v>147</v>
      </c>
      <c r="E517" s="40"/>
      <c r="F517" s="226" t="s">
        <v>1005</v>
      </c>
      <c r="G517" s="40"/>
      <c r="H517" s="40"/>
      <c r="I517" s="227"/>
      <c r="J517" s="40"/>
      <c r="K517" s="40"/>
      <c r="L517" s="44"/>
      <c r="M517" s="228"/>
      <c r="N517" s="229"/>
      <c r="O517" s="84"/>
      <c r="P517" s="84"/>
      <c r="Q517" s="84"/>
      <c r="R517" s="84"/>
      <c r="S517" s="84"/>
      <c r="T517" s="85"/>
      <c r="U517" s="38"/>
      <c r="V517" s="38"/>
      <c r="W517" s="38"/>
      <c r="X517" s="38"/>
      <c r="Y517" s="38"/>
      <c r="Z517" s="38"/>
      <c r="AA517" s="38"/>
      <c r="AB517" s="38"/>
      <c r="AC517" s="38"/>
      <c r="AD517" s="38"/>
      <c r="AE517" s="38"/>
      <c r="AT517" s="17" t="s">
        <v>147</v>
      </c>
      <c r="AU517" s="17" t="s">
        <v>86</v>
      </c>
    </row>
    <row r="518" s="14" customFormat="1">
      <c r="A518" s="14"/>
      <c r="B518" s="241"/>
      <c r="C518" s="242"/>
      <c r="D518" s="232" t="s">
        <v>149</v>
      </c>
      <c r="E518" s="243" t="s">
        <v>19</v>
      </c>
      <c r="F518" s="244" t="s">
        <v>1006</v>
      </c>
      <c r="G518" s="242"/>
      <c r="H518" s="245">
        <v>36.298000000000002</v>
      </c>
      <c r="I518" s="246"/>
      <c r="J518" s="242"/>
      <c r="K518" s="242"/>
      <c r="L518" s="247"/>
      <c r="M518" s="248"/>
      <c r="N518" s="249"/>
      <c r="O518" s="249"/>
      <c r="P518" s="249"/>
      <c r="Q518" s="249"/>
      <c r="R518" s="249"/>
      <c r="S518" s="249"/>
      <c r="T518" s="250"/>
      <c r="U518" s="14"/>
      <c r="V518" s="14"/>
      <c r="W518" s="14"/>
      <c r="X518" s="14"/>
      <c r="Y518" s="14"/>
      <c r="Z518" s="14"/>
      <c r="AA518" s="14"/>
      <c r="AB518" s="14"/>
      <c r="AC518" s="14"/>
      <c r="AD518" s="14"/>
      <c r="AE518" s="14"/>
      <c r="AT518" s="251" t="s">
        <v>149</v>
      </c>
      <c r="AU518" s="251" t="s">
        <v>86</v>
      </c>
      <c r="AV518" s="14" t="s">
        <v>86</v>
      </c>
      <c r="AW518" s="14" t="s">
        <v>37</v>
      </c>
      <c r="AX518" s="14" t="s">
        <v>84</v>
      </c>
      <c r="AY518" s="251" t="s">
        <v>138</v>
      </c>
    </row>
    <row r="519" s="2" customFormat="1" ht="16.5" customHeight="1">
      <c r="A519" s="38"/>
      <c r="B519" s="39"/>
      <c r="C519" s="266" t="s">
        <v>1007</v>
      </c>
      <c r="D519" s="266" t="s">
        <v>367</v>
      </c>
      <c r="E519" s="267" t="s">
        <v>1008</v>
      </c>
      <c r="F519" s="268" t="s">
        <v>1009</v>
      </c>
      <c r="G519" s="269" t="s">
        <v>258</v>
      </c>
      <c r="H519" s="270">
        <v>38.113</v>
      </c>
      <c r="I519" s="271"/>
      <c r="J519" s="272">
        <f>ROUND(I519*H519,2)</f>
        <v>0</v>
      </c>
      <c r="K519" s="268" t="s">
        <v>144</v>
      </c>
      <c r="L519" s="273"/>
      <c r="M519" s="274" t="s">
        <v>19</v>
      </c>
      <c r="N519" s="275" t="s">
        <v>47</v>
      </c>
      <c r="O519" s="84"/>
      <c r="P519" s="221">
        <f>O519*H519</f>
        <v>0</v>
      </c>
      <c r="Q519" s="221">
        <v>0.00029999999999999997</v>
      </c>
      <c r="R519" s="221">
        <f>Q519*H519</f>
        <v>0.011433899999999999</v>
      </c>
      <c r="S519" s="221">
        <v>0</v>
      </c>
      <c r="T519" s="222">
        <f>S519*H519</f>
        <v>0</v>
      </c>
      <c r="U519" s="38"/>
      <c r="V519" s="38"/>
      <c r="W519" s="38"/>
      <c r="X519" s="38"/>
      <c r="Y519" s="38"/>
      <c r="Z519" s="38"/>
      <c r="AA519" s="38"/>
      <c r="AB519" s="38"/>
      <c r="AC519" s="38"/>
      <c r="AD519" s="38"/>
      <c r="AE519" s="38"/>
      <c r="AR519" s="223" t="s">
        <v>501</v>
      </c>
      <c r="AT519" s="223" t="s">
        <v>367</v>
      </c>
      <c r="AU519" s="223" t="s">
        <v>86</v>
      </c>
      <c r="AY519" s="17" t="s">
        <v>138</v>
      </c>
      <c r="BE519" s="224">
        <f>IF(N519="základní",J519,0)</f>
        <v>0</v>
      </c>
      <c r="BF519" s="224">
        <f>IF(N519="snížená",J519,0)</f>
        <v>0</v>
      </c>
      <c r="BG519" s="224">
        <f>IF(N519="zákl. přenesená",J519,0)</f>
        <v>0</v>
      </c>
      <c r="BH519" s="224">
        <f>IF(N519="sníž. přenesená",J519,0)</f>
        <v>0</v>
      </c>
      <c r="BI519" s="224">
        <f>IF(N519="nulová",J519,0)</f>
        <v>0</v>
      </c>
      <c r="BJ519" s="17" t="s">
        <v>84</v>
      </c>
      <c r="BK519" s="224">
        <f>ROUND(I519*H519,2)</f>
        <v>0</v>
      </c>
      <c r="BL519" s="17" t="s">
        <v>240</v>
      </c>
      <c r="BM519" s="223" t="s">
        <v>1010</v>
      </c>
    </row>
    <row r="520" s="14" customFormat="1">
      <c r="A520" s="14"/>
      <c r="B520" s="241"/>
      <c r="C520" s="242"/>
      <c r="D520" s="232" t="s">
        <v>149</v>
      </c>
      <c r="E520" s="242"/>
      <c r="F520" s="244" t="s">
        <v>1011</v>
      </c>
      <c r="G520" s="242"/>
      <c r="H520" s="245">
        <v>38.113</v>
      </c>
      <c r="I520" s="246"/>
      <c r="J520" s="242"/>
      <c r="K520" s="242"/>
      <c r="L520" s="247"/>
      <c r="M520" s="248"/>
      <c r="N520" s="249"/>
      <c r="O520" s="249"/>
      <c r="P520" s="249"/>
      <c r="Q520" s="249"/>
      <c r="R520" s="249"/>
      <c r="S520" s="249"/>
      <c r="T520" s="250"/>
      <c r="U520" s="14"/>
      <c r="V520" s="14"/>
      <c r="W520" s="14"/>
      <c r="X520" s="14"/>
      <c r="Y520" s="14"/>
      <c r="Z520" s="14"/>
      <c r="AA520" s="14"/>
      <c r="AB520" s="14"/>
      <c r="AC520" s="14"/>
      <c r="AD520" s="14"/>
      <c r="AE520" s="14"/>
      <c r="AT520" s="251" t="s">
        <v>149</v>
      </c>
      <c r="AU520" s="251" t="s">
        <v>86</v>
      </c>
      <c r="AV520" s="14" t="s">
        <v>86</v>
      </c>
      <c r="AW520" s="14" t="s">
        <v>4</v>
      </c>
      <c r="AX520" s="14" t="s">
        <v>84</v>
      </c>
      <c r="AY520" s="251" t="s">
        <v>138</v>
      </c>
    </row>
    <row r="521" s="2" customFormat="1" ht="24.15" customHeight="1">
      <c r="A521" s="38"/>
      <c r="B521" s="39"/>
      <c r="C521" s="212" t="s">
        <v>1012</v>
      </c>
      <c r="D521" s="212" t="s">
        <v>140</v>
      </c>
      <c r="E521" s="213" t="s">
        <v>1013</v>
      </c>
      <c r="F521" s="214" t="s">
        <v>1014</v>
      </c>
      <c r="G521" s="215" t="s">
        <v>258</v>
      </c>
      <c r="H521" s="216">
        <v>60</v>
      </c>
      <c r="I521" s="217"/>
      <c r="J521" s="218">
        <f>ROUND(I521*H521,2)</f>
        <v>0</v>
      </c>
      <c r="K521" s="214" t="s">
        <v>144</v>
      </c>
      <c r="L521" s="44"/>
      <c r="M521" s="219" t="s">
        <v>19</v>
      </c>
      <c r="N521" s="220" t="s">
        <v>47</v>
      </c>
      <c r="O521" s="84"/>
      <c r="P521" s="221">
        <f>O521*H521</f>
        <v>0</v>
      </c>
      <c r="Q521" s="221">
        <v>9.0000000000000006E-05</v>
      </c>
      <c r="R521" s="221">
        <f>Q521*H521</f>
        <v>0.0054000000000000003</v>
      </c>
      <c r="S521" s="221">
        <v>0</v>
      </c>
      <c r="T521" s="222">
        <f>S521*H521</f>
        <v>0</v>
      </c>
      <c r="U521" s="38"/>
      <c r="V521" s="38"/>
      <c r="W521" s="38"/>
      <c r="X521" s="38"/>
      <c r="Y521" s="38"/>
      <c r="Z521" s="38"/>
      <c r="AA521" s="38"/>
      <c r="AB521" s="38"/>
      <c r="AC521" s="38"/>
      <c r="AD521" s="38"/>
      <c r="AE521" s="38"/>
      <c r="AR521" s="223" t="s">
        <v>240</v>
      </c>
      <c r="AT521" s="223" t="s">
        <v>140</v>
      </c>
      <c r="AU521" s="223" t="s">
        <v>86</v>
      </c>
      <c r="AY521" s="17" t="s">
        <v>138</v>
      </c>
      <c r="BE521" s="224">
        <f>IF(N521="základní",J521,0)</f>
        <v>0</v>
      </c>
      <c r="BF521" s="224">
        <f>IF(N521="snížená",J521,0)</f>
        <v>0</v>
      </c>
      <c r="BG521" s="224">
        <f>IF(N521="zákl. přenesená",J521,0)</f>
        <v>0</v>
      </c>
      <c r="BH521" s="224">
        <f>IF(N521="sníž. přenesená",J521,0)</f>
        <v>0</v>
      </c>
      <c r="BI521" s="224">
        <f>IF(N521="nulová",J521,0)</f>
        <v>0</v>
      </c>
      <c r="BJ521" s="17" t="s">
        <v>84</v>
      </c>
      <c r="BK521" s="224">
        <f>ROUND(I521*H521,2)</f>
        <v>0</v>
      </c>
      <c r="BL521" s="17" t="s">
        <v>240</v>
      </c>
      <c r="BM521" s="223" t="s">
        <v>1015</v>
      </c>
    </row>
    <row r="522" s="2" customFormat="1">
      <c r="A522" s="38"/>
      <c r="B522" s="39"/>
      <c r="C522" s="40"/>
      <c r="D522" s="225" t="s">
        <v>147</v>
      </c>
      <c r="E522" s="40"/>
      <c r="F522" s="226" t="s">
        <v>1016</v>
      </c>
      <c r="G522" s="40"/>
      <c r="H522" s="40"/>
      <c r="I522" s="227"/>
      <c r="J522" s="40"/>
      <c r="K522" s="40"/>
      <c r="L522" s="44"/>
      <c r="M522" s="228"/>
      <c r="N522" s="229"/>
      <c r="O522" s="84"/>
      <c r="P522" s="84"/>
      <c r="Q522" s="84"/>
      <c r="R522" s="84"/>
      <c r="S522" s="84"/>
      <c r="T522" s="85"/>
      <c r="U522" s="38"/>
      <c r="V522" s="38"/>
      <c r="W522" s="38"/>
      <c r="X522" s="38"/>
      <c r="Y522" s="38"/>
      <c r="Z522" s="38"/>
      <c r="AA522" s="38"/>
      <c r="AB522" s="38"/>
      <c r="AC522" s="38"/>
      <c r="AD522" s="38"/>
      <c r="AE522" s="38"/>
      <c r="AT522" s="17" t="s">
        <v>147</v>
      </c>
      <c r="AU522" s="17" t="s">
        <v>86</v>
      </c>
    </row>
    <row r="523" s="2" customFormat="1" ht="24.15" customHeight="1">
      <c r="A523" s="38"/>
      <c r="B523" s="39"/>
      <c r="C523" s="212" t="s">
        <v>1017</v>
      </c>
      <c r="D523" s="212" t="s">
        <v>140</v>
      </c>
      <c r="E523" s="213" t="s">
        <v>1018</v>
      </c>
      <c r="F523" s="214" t="s">
        <v>1019</v>
      </c>
      <c r="G523" s="215" t="s">
        <v>201</v>
      </c>
      <c r="H523" s="216">
        <v>30</v>
      </c>
      <c r="I523" s="217"/>
      <c r="J523" s="218">
        <f>ROUND(I523*H523,2)</f>
        <v>0</v>
      </c>
      <c r="K523" s="214" t="s">
        <v>144</v>
      </c>
      <c r="L523" s="44"/>
      <c r="M523" s="219" t="s">
        <v>19</v>
      </c>
      <c r="N523" s="220" t="s">
        <v>47</v>
      </c>
      <c r="O523" s="84"/>
      <c r="P523" s="221">
        <f>O523*H523</f>
        <v>0</v>
      </c>
      <c r="Q523" s="221">
        <v>0</v>
      </c>
      <c r="R523" s="221">
        <f>Q523*H523</f>
        <v>0</v>
      </c>
      <c r="S523" s="221">
        <v>0</v>
      </c>
      <c r="T523" s="222">
        <f>S523*H523</f>
        <v>0</v>
      </c>
      <c r="U523" s="38"/>
      <c r="V523" s="38"/>
      <c r="W523" s="38"/>
      <c r="X523" s="38"/>
      <c r="Y523" s="38"/>
      <c r="Z523" s="38"/>
      <c r="AA523" s="38"/>
      <c r="AB523" s="38"/>
      <c r="AC523" s="38"/>
      <c r="AD523" s="38"/>
      <c r="AE523" s="38"/>
      <c r="AR523" s="223" t="s">
        <v>240</v>
      </c>
      <c r="AT523" s="223" t="s">
        <v>140</v>
      </c>
      <c r="AU523" s="223" t="s">
        <v>86</v>
      </c>
      <c r="AY523" s="17" t="s">
        <v>138</v>
      </c>
      <c r="BE523" s="224">
        <f>IF(N523="základní",J523,0)</f>
        <v>0</v>
      </c>
      <c r="BF523" s="224">
        <f>IF(N523="snížená",J523,0)</f>
        <v>0</v>
      </c>
      <c r="BG523" s="224">
        <f>IF(N523="zákl. přenesená",J523,0)</f>
        <v>0</v>
      </c>
      <c r="BH523" s="224">
        <f>IF(N523="sníž. přenesená",J523,0)</f>
        <v>0</v>
      </c>
      <c r="BI523" s="224">
        <f>IF(N523="nulová",J523,0)</f>
        <v>0</v>
      </c>
      <c r="BJ523" s="17" t="s">
        <v>84</v>
      </c>
      <c r="BK523" s="224">
        <f>ROUND(I523*H523,2)</f>
        <v>0</v>
      </c>
      <c r="BL523" s="17" t="s">
        <v>240</v>
      </c>
      <c r="BM523" s="223" t="s">
        <v>1020</v>
      </c>
    </row>
    <row r="524" s="2" customFormat="1">
      <c r="A524" s="38"/>
      <c r="B524" s="39"/>
      <c r="C524" s="40"/>
      <c r="D524" s="225" t="s">
        <v>147</v>
      </c>
      <c r="E524" s="40"/>
      <c r="F524" s="226" t="s">
        <v>1021</v>
      </c>
      <c r="G524" s="40"/>
      <c r="H524" s="40"/>
      <c r="I524" s="227"/>
      <c r="J524" s="40"/>
      <c r="K524" s="40"/>
      <c r="L524" s="44"/>
      <c r="M524" s="228"/>
      <c r="N524" s="229"/>
      <c r="O524" s="84"/>
      <c r="P524" s="84"/>
      <c r="Q524" s="84"/>
      <c r="R524" s="84"/>
      <c r="S524" s="84"/>
      <c r="T524" s="85"/>
      <c r="U524" s="38"/>
      <c r="V524" s="38"/>
      <c r="W524" s="38"/>
      <c r="X524" s="38"/>
      <c r="Y524" s="38"/>
      <c r="Z524" s="38"/>
      <c r="AA524" s="38"/>
      <c r="AB524" s="38"/>
      <c r="AC524" s="38"/>
      <c r="AD524" s="38"/>
      <c r="AE524" s="38"/>
      <c r="AT524" s="17" t="s">
        <v>147</v>
      </c>
      <c r="AU524" s="17" t="s">
        <v>86</v>
      </c>
    </row>
    <row r="525" s="2" customFormat="1" ht="24.15" customHeight="1">
      <c r="A525" s="38"/>
      <c r="B525" s="39"/>
      <c r="C525" s="212" t="s">
        <v>1022</v>
      </c>
      <c r="D525" s="212" t="s">
        <v>140</v>
      </c>
      <c r="E525" s="213" t="s">
        <v>1023</v>
      </c>
      <c r="F525" s="214" t="s">
        <v>1024</v>
      </c>
      <c r="G525" s="215" t="s">
        <v>201</v>
      </c>
      <c r="H525" s="216">
        <v>12</v>
      </c>
      <c r="I525" s="217"/>
      <c r="J525" s="218">
        <f>ROUND(I525*H525,2)</f>
        <v>0</v>
      </c>
      <c r="K525" s="214" t="s">
        <v>144</v>
      </c>
      <c r="L525" s="44"/>
      <c r="M525" s="219" t="s">
        <v>19</v>
      </c>
      <c r="N525" s="220" t="s">
        <v>47</v>
      </c>
      <c r="O525" s="84"/>
      <c r="P525" s="221">
        <f>O525*H525</f>
        <v>0</v>
      </c>
      <c r="Q525" s="221">
        <v>0</v>
      </c>
      <c r="R525" s="221">
        <f>Q525*H525</f>
        <v>0</v>
      </c>
      <c r="S525" s="221">
        <v>0</v>
      </c>
      <c r="T525" s="222">
        <f>S525*H525</f>
        <v>0</v>
      </c>
      <c r="U525" s="38"/>
      <c r="V525" s="38"/>
      <c r="W525" s="38"/>
      <c r="X525" s="38"/>
      <c r="Y525" s="38"/>
      <c r="Z525" s="38"/>
      <c r="AA525" s="38"/>
      <c r="AB525" s="38"/>
      <c r="AC525" s="38"/>
      <c r="AD525" s="38"/>
      <c r="AE525" s="38"/>
      <c r="AR525" s="223" t="s">
        <v>240</v>
      </c>
      <c r="AT525" s="223" t="s">
        <v>140</v>
      </c>
      <c r="AU525" s="223" t="s">
        <v>86</v>
      </c>
      <c r="AY525" s="17" t="s">
        <v>138</v>
      </c>
      <c r="BE525" s="224">
        <f>IF(N525="základní",J525,0)</f>
        <v>0</v>
      </c>
      <c r="BF525" s="224">
        <f>IF(N525="snížená",J525,0)</f>
        <v>0</v>
      </c>
      <c r="BG525" s="224">
        <f>IF(N525="zákl. přenesená",J525,0)</f>
        <v>0</v>
      </c>
      <c r="BH525" s="224">
        <f>IF(N525="sníž. přenesená",J525,0)</f>
        <v>0</v>
      </c>
      <c r="BI525" s="224">
        <f>IF(N525="nulová",J525,0)</f>
        <v>0</v>
      </c>
      <c r="BJ525" s="17" t="s">
        <v>84</v>
      </c>
      <c r="BK525" s="224">
        <f>ROUND(I525*H525,2)</f>
        <v>0</v>
      </c>
      <c r="BL525" s="17" t="s">
        <v>240</v>
      </c>
      <c r="BM525" s="223" t="s">
        <v>1025</v>
      </c>
    </row>
    <row r="526" s="2" customFormat="1">
      <c r="A526" s="38"/>
      <c r="B526" s="39"/>
      <c r="C526" s="40"/>
      <c r="D526" s="225" t="s">
        <v>147</v>
      </c>
      <c r="E526" s="40"/>
      <c r="F526" s="226" t="s">
        <v>1026</v>
      </c>
      <c r="G526" s="40"/>
      <c r="H526" s="40"/>
      <c r="I526" s="227"/>
      <c r="J526" s="40"/>
      <c r="K526" s="40"/>
      <c r="L526" s="44"/>
      <c r="M526" s="228"/>
      <c r="N526" s="229"/>
      <c r="O526" s="84"/>
      <c r="P526" s="84"/>
      <c r="Q526" s="84"/>
      <c r="R526" s="84"/>
      <c r="S526" s="84"/>
      <c r="T526" s="85"/>
      <c r="U526" s="38"/>
      <c r="V526" s="38"/>
      <c r="W526" s="38"/>
      <c r="X526" s="38"/>
      <c r="Y526" s="38"/>
      <c r="Z526" s="38"/>
      <c r="AA526" s="38"/>
      <c r="AB526" s="38"/>
      <c r="AC526" s="38"/>
      <c r="AD526" s="38"/>
      <c r="AE526" s="38"/>
      <c r="AT526" s="17" t="s">
        <v>147</v>
      </c>
      <c r="AU526" s="17" t="s">
        <v>86</v>
      </c>
    </row>
    <row r="527" s="2" customFormat="1" ht="24.15" customHeight="1">
      <c r="A527" s="38"/>
      <c r="B527" s="39"/>
      <c r="C527" s="212" t="s">
        <v>1027</v>
      </c>
      <c r="D527" s="212" t="s">
        <v>140</v>
      </c>
      <c r="E527" s="213" t="s">
        <v>1028</v>
      </c>
      <c r="F527" s="214" t="s">
        <v>1029</v>
      </c>
      <c r="G527" s="215" t="s">
        <v>143</v>
      </c>
      <c r="H527" s="216">
        <v>120.994</v>
      </c>
      <c r="I527" s="217"/>
      <c r="J527" s="218">
        <f>ROUND(I527*H527,2)</f>
        <v>0</v>
      </c>
      <c r="K527" s="214" t="s">
        <v>144</v>
      </c>
      <c r="L527" s="44"/>
      <c r="M527" s="219" t="s">
        <v>19</v>
      </c>
      <c r="N527" s="220" t="s">
        <v>47</v>
      </c>
      <c r="O527" s="84"/>
      <c r="P527" s="221">
        <f>O527*H527</f>
        <v>0</v>
      </c>
      <c r="Q527" s="221">
        <v>5.0000000000000002E-05</v>
      </c>
      <c r="R527" s="221">
        <f>Q527*H527</f>
        <v>0.0060496999999999999</v>
      </c>
      <c r="S527" s="221">
        <v>0</v>
      </c>
      <c r="T527" s="222">
        <f>S527*H527</f>
        <v>0</v>
      </c>
      <c r="U527" s="38"/>
      <c r="V527" s="38"/>
      <c r="W527" s="38"/>
      <c r="X527" s="38"/>
      <c r="Y527" s="38"/>
      <c r="Z527" s="38"/>
      <c r="AA527" s="38"/>
      <c r="AB527" s="38"/>
      <c r="AC527" s="38"/>
      <c r="AD527" s="38"/>
      <c r="AE527" s="38"/>
      <c r="AR527" s="223" t="s">
        <v>240</v>
      </c>
      <c r="AT527" s="223" t="s">
        <v>140</v>
      </c>
      <c r="AU527" s="223" t="s">
        <v>86</v>
      </c>
      <c r="AY527" s="17" t="s">
        <v>138</v>
      </c>
      <c r="BE527" s="224">
        <f>IF(N527="základní",J527,0)</f>
        <v>0</v>
      </c>
      <c r="BF527" s="224">
        <f>IF(N527="snížená",J527,0)</f>
        <v>0</v>
      </c>
      <c r="BG527" s="224">
        <f>IF(N527="zákl. přenesená",J527,0)</f>
        <v>0</v>
      </c>
      <c r="BH527" s="224">
        <f>IF(N527="sníž. přenesená",J527,0)</f>
        <v>0</v>
      </c>
      <c r="BI527" s="224">
        <f>IF(N527="nulová",J527,0)</f>
        <v>0</v>
      </c>
      <c r="BJ527" s="17" t="s">
        <v>84</v>
      </c>
      <c r="BK527" s="224">
        <f>ROUND(I527*H527,2)</f>
        <v>0</v>
      </c>
      <c r="BL527" s="17" t="s">
        <v>240</v>
      </c>
      <c r="BM527" s="223" t="s">
        <v>1030</v>
      </c>
    </row>
    <row r="528" s="2" customFormat="1">
      <c r="A528" s="38"/>
      <c r="B528" s="39"/>
      <c r="C528" s="40"/>
      <c r="D528" s="225" t="s">
        <v>147</v>
      </c>
      <c r="E528" s="40"/>
      <c r="F528" s="226" t="s">
        <v>1031</v>
      </c>
      <c r="G528" s="40"/>
      <c r="H528" s="40"/>
      <c r="I528" s="227"/>
      <c r="J528" s="40"/>
      <c r="K528" s="40"/>
      <c r="L528" s="44"/>
      <c r="M528" s="228"/>
      <c r="N528" s="229"/>
      <c r="O528" s="84"/>
      <c r="P528" s="84"/>
      <c r="Q528" s="84"/>
      <c r="R528" s="84"/>
      <c r="S528" s="84"/>
      <c r="T528" s="85"/>
      <c r="U528" s="38"/>
      <c r="V528" s="38"/>
      <c r="W528" s="38"/>
      <c r="X528" s="38"/>
      <c r="Y528" s="38"/>
      <c r="Z528" s="38"/>
      <c r="AA528" s="38"/>
      <c r="AB528" s="38"/>
      <c r="AC528" s="38"/>
      <c r="AD528" s="38"/>
      <c r="AE528" s="38"/>
      <c r="AT528" s="17" t="s">
        <v>147</v>
      </c>
      <c r="AU528" s="17" t="s">
        <v>86</v>
      </c>
    </row>
    <row r="529" s="2" customFormat="1" ht="49.05" customHeight="1">
      <c r="A529" s="38"/>
      <c r="B529" s="39"/>
      <c r="C529" s="212" t="s">
        <v>1032</v>
      </c>
      <c r="D529" s="212" t="s">
        <v>140</v>
      </c>
      <c r="E529" s="213" t="s">
        <v>1033</v>
      </c>
      <c r="F529" s="214" t="s">
        <v>1034</v>
      </c>
      <c r="G529" s="215" t="s">
        <v>209</v>
      </c>
      <c r="H529" s="216">
        <v>3.9399999999999999</v>
      </c>
      <c r="I529" s="217"/>
      <c r="J529" s="218">
        <f>ROUND(I529*H529,2)</f>
        <v>0</v>
      </c>
      <c r="K529" s="214" t="s">
        <v>144</v>
      </c>
      <c r="L529" s="44"/>
      <c r="M529" s="219" t="s">
        <v>19</v>
      </c>
      <c r="N529" s="220" t="s">
        <v>47</v>
      </c>
      <c r="O529" s="84"/>
      <c r="P529" s="221">
        <f>O529*H529</f>
        <v>0</v>
      </c>
      <c r="Q529" s="221">
        <v>0</v>
      </c>
      <c r="R529" s="221">
        <f>Q529*H529</f>
        <v>0</v>
      </c>
      <c r="S529" s="221">
        <v>0</v>
      </c>
      <c r="T529" s="222">
        <f>S529*H529</f>
        <v>0</v>
      </c>
      <c r="U529" s="38"/>
      <c r="V529" s="38"/>
      <c r="W529" s="38"/>
      <c r="X529" s="38"/>
      <c r="Y529" s="38"/>
      <c r="Z529" s="38"/>
      <c r="AA529" s="38"/>
      <c r="AB529" s="38"/>
      <c r="AC529" s="38"/>
      <c r="AD529" s="38"/>
      <c r="AE529" s="38"/>
      <c r="AR529" s="223" t="s">
        <v>240</v>
      </c>
      <c r="AT529" s="223" t="s">
        <v>140</v>
      </c>
      <c r="AU529" s="223" t="s">
        <v>86</v>
      </c>
      <c r="AY529" s="17" t="s">
        <v>138</v>
      </c>
      <c r="BE529" s="224">
        <f>IF(N529="základní",J529,0)</f>
        <v>0</v>
      </c>
      <c r="BF529" s="224">
        <f>IF(N529="snížená",J529,0)</f>
        <v>0</v>
      </c>
      <c r="BG529" s="224">
        <f>IF(N529="zákl. přenesená",J529,0)</f>
        <v>0</v>
      </c>
      <c r="BH529" s="224">
        <f>IF(N529="sníž. přenesená",J529,0)</f>
        <v>0</v>
      </c>
      <c r="BI529" s="224">
        <f>IF(N529="nulová",J529,0)</f>
        <v>0</v>
      </c>
      <c r="BJ529" s="17" t="s">
        <v>84</v>
      </c>
      <c r="BK529" s="224">
        <f>ROUND(I529*H529,2)</f>
        <v>0</v>
      </c>
      <c r="BL529" s="17" t="s">
        <v>240</v>
      </c>
      <c r="BM529" s="223" t="s">
        <v>1035</v>
      </c>
    </row>
    <row r="530" s="2" customFormat="1">
      <c r="A530" s="38"/>
      <c r="B530" s="39"/>
      <c r="C530" s="40"/>
      <c r="D530" s="225" t="s">
        <v>147</v>
      </c>
      <c r="E530" s="40"/>
      <c r="F530" s="226" t="s">
        <v>1036</v>
      </c>
      <c r="G530" s="40"/>
      <c r="H530" s="40"/>
      <c r="I530" s="227"/>
      <c r="J530" s="40"/>
      <c r="K530" s="40"/>
      <c r="L530" s="44"/>
      <c r="M530" s="228"/>
      <c r="N530" s="229"/>
      <c r="O530" s="84"/>
      <c r="P530" s="84"/>
      <c r="Q530" s="84"/>
      <c r="R530" s="84"/>
      <c r="S530" s="84"/>
      <c r="T530" s="85"/>
      <c r="U530" s="38"/>
      <c r="V530" s="38"/>
      <c r="W530" s="38"/>
      <c r="X530" s="38"/>
      <c r="Y530" s="38"/>
      <c r="Z530" s="38"/>
      <c r="AA530" s="38"/>
      <c r="AB530" s="38"/>
      <c r="AC530" s="38"/>
      <c r="AD530" s="38"/>
      <c r="AE530" s="38"/>
      <c r="AT530" s="17" t="s">
        <v>147</v>
      </c>
      <c r="AU530" s="17" t="s">
        <v>86</v>
      </c>
    </row>
    <row r="531" s="12" customFormat="1" ht="22.8" customHeight="1">
      <c r="A531" s="12"/>
      <c r="B531" s="196"/>
      <c r="C531" s="197"/>
      <c r="D531" s="198" t="s">
        <v>75</v>
      </c>
      <c r="E531" s="210" t="s">
        <v>301</v>
      </c>
      <c r="F531" s="210" t="s">
        <v>302</v>
      </c>
      <c r="G531" s="197"/>
      <c r="H531" s="197"/>
      <c r="I531" s="200"/>
      <c r="J531" s="211">
        <f>BK531</f>
        <v>0</v>
      </c>
      <c r="K531" s="197"/>
      <c r="L531" s="202"/>
      <c r="M531" s="203"/>
      <c r="N531" s="204"/>
      <c r="O531" s="204"/>
      <c r="P531" s="205">
        <f>SUM(P532:P549)</f>
        <v>0</v>
      </c>
      <c r="Q531" s="204"/>
      <c r="R531" s="205">
        <f>SUM(R532:R549)</f>
        <v>0.25487749999999998</v>
      </c>
      <c r="S531" s="204"/>
      <c r="T531" s="206">
        <f>SUM(T532:T549)</f>
        <v>0.0071999999999999998</v>
      </c>
      <c r="U531" s="12"/>
      <c r="V531" s="12"/>
      <c r="W531" s="12"/>
      <c r="X531" s="12"/>
      <c r="Y531" s="12"/>
      <c r="Z531" s="12"/>
      <c r="AA531" s="12"/>
      <c r="AB531" s="12"/>
      <c r="AC531" s="12"/>
      <c r="AD531" s="12"/>
      <c r="AE531" s="12"/>
      <c r="AR531" s="207" t="s">
        <v>86</v>
      </c>
      <c r="AT531" s="208" t="s">
        <v>75</v>
      </c>
      <c r="AU531" s="208" t="s">
        <v>84</v>
      </c>
      <c r="AY531" s="207" t="s">
        <v>138</v>
      </c>
      <c r="BK531" s="209">
        <f>SUM(BK532:BK549)</f>
        <v>0</v>
      </c>
    </row>
    <row r="532" s="2" customFormat="1" ht="24.15" customHeight="1">
      <c r="A532" s="38"/>
      <c r="B532" s="39"/>
      <c r="C532" s="212" t="s">
        <v>1037</v>
      </c>
      <c r="D532" s="212" t="s">
        <v>140</v>
      </c>
      <c r="E532" s="213" t="s">
        <v>1038</v>
      </c>
      <c r="F532" s="214" t="s">
        <v>1039</v>
      </c>
      <c r="G532" s="215" t="s">
        <v>143</v>
      </c>
      <c r="H532" s="216">
        <v>499.67500000000001</v>
      </c>
      <c r="I532" s="217"/>
      <c r="J532" s="218">
        <f>ROUND(I532*H532,2)</f>
        <v>0</v>
      </c>
      <c r="K532" s="214" t="s">
        <v>144</v>
      </c>
      <c r="L532" s="44"/>
      <c r="M532" s="219" t="s">
        <v>19</v>
      </c>
      <c r="N532" s="220" t="s">
        <v>47</v>
      </c>
      <c r="O532" s="84"/>
      <c r="P532" s="221">
        <f>O532*H532</f>
        <v>0</v>
      </c>
      <c r="Q532" s="221">
        <v>0</v>
      </c>
      <c r="R532" s="221">
        <f>Q532*H532</f>
        <v>0</v>
      </c>
      <c r="S532" s="221">
        <v>0</v>
      </c>
      <c r="T532" s="222">
        <f>S532*H532</f>
        <v>0</v>
      </c>
      <c r="U532" s="38"/>
      <c r="V532" s="38"/>
      <c r="W532" s="38"/>
      <c r="X532" s="38"/>
      <c r="Y532" s="38"/>
      <c r="Z532" s="38"/>
      <c r="AA532" s="38"/>
      <c r="AB532" s="38"/>
      <c r="AC532" s="38"/>
      <c r="AD532" s="38"/>
      <c r="AE532" s="38"/>
      <c r="AR532" s="223" t="s">
        <v>240</v>
      </c>
      <c r="AT532" s="223" t="s">
        <v>140</v>
      </c>
      <c r="AU532" s="223" t="s">
        <v>86</v>
      </c>
      <c r="AY532" s="17" t="s">
        <v>138</v>
      </c>
      <c r="BE532" s="224">
        <f>IF(N532="základní",J532,0)</f>
        <v>0</v>
      </c>
      <c r="BF532" s="224">
        <f>IF(N532="snížená",J532,0)</f>
        <v>0</v>
      </c>
      <c r="BG532" s="224">
        <f>IF(N532="zákl. přenesená",J532,0)</f>
        <v>0</v>
      </c>
      <c r="BH532" s="224">
        <f>IF(N532="sníž. přenesená",J532,0)</f>
        <v>0</v>
      </c>
      <c r="BI532" s="224">
        <f>IF(N532="nulová",J532,0)</f>
        <v>0</v>
      </c>
      <c r="BJ532" s="17" t="s">
        <v>84</v>
      </c>
      <c r="BK532" s="224">
        <f>ROUND(I532*H532,2)</f>
        <v>0</v>
      </c>
      <c r="BL532" s="17" t="s">
        <v>240</v>
      </c>
      <c r="BM532" s="223" t="s">
        <v>1040</v>
      </c>
    </row>
    <row r="533" s="2" customFormat="1">
      <c r="A533" s="38"/>
      <c r="B533" s="39"/>
      <c r="C533" s="40"/>
      <c r="D533" s="225" t="s">
        <v>147</v>
      </c>
      <c r="E533" s="40"/>
      <c r="F533" s="226" t="s">
        <v>1041</v>
      </c>
      <c r="G533" s="40"/>
      <c r="H533" s="40"/>
      <c r="I533" s="227"/>
      <c r="J533" s="40"/>
      <c r="K533" s="40"/>
      <c r="L533" s="44"/>
      <c r="M533" s="228"/>
      <c r="N533" s="229"/>
      <c r="O533" s="84"/>
      <c r="P533" s="84"/>
      <c r="Q533" s="84"/>
      <c r="R533" s="84"/>
      <c r="S533" s="84"/>
      <c r="T533" s="85"/>
      <c r="U533" s="38"/>
      <c r="V533" s="38"/>
      <c r="W533" s="38"/>
      <c r="X533" s="38"/>
      <c r="Y533" s="38"/>
      <c r="Z533" s="38"/>
      <c r="AA533" s="38"/>
      <c r="AB533" s="38"/>
      <c r="AC533" s="38"/>
      <c r="AD533" s="38"/>
      <c r="AE533" s="38"/>
      <c r="AT533" s="17" t="s">
        <v>147</v>
      </c>
      <c r="AU533" s="17" t="s">
        <v>86</v>
      </c>
    </row>
    <row r="534" s="2" customFormat="1" ht="24.15" customHeight="1">
      <c r="A534" s="38"/>
      <c r="B534" s="39"/>
      <c r="C534" s="212" t="s">
        <v>1042</v>
      </c>
      <c r="D534" s="212" t="s">
        <v>140</v>
      </c>
      <c r="E534" s="213" t="s">
        <v>1043</v>
      </c>
      <c r="F534" s="214" t="s">
        <v>1044</v>
      </c>
      <c r="G534" s="215" t="s">
        <v>143</v>
      </c>
      <c r="H534" s="216">
        <v>200</v>
      </c>
      <c r="I534" s="217"/>
      <c r="J534" s="218">
        <f>ROUND(I534*H534,2)</f>
        <v>0</v>
      </c>
      <c r="K534" s="214" t="s">
        <v>144</v>
      </c>
      <c r="L534" s="44"/>
      <c r="M534" s="219" t="s">
        <v>19</v>
      </c>
      <c r="N534" s="220" t="s">
        <v>47</v>
      </c>
      <c r="O534" s="84"/>
      <c r="P534" s="221">
        <f>O534*H534</f>
        <v>0</v>
      </c>
      <c r="Q534" s="221">
        <v>0</v>
      </c>
      <c r="R534" s="221">
        <f>Q534*H534</f>
        <v>0</v>
      </c>
      <c r="S534" s="221">
        <v>3.0000000000000001E-05</v>
      </c>
      <c r="T534" s="222">
        <f>S534*H534</f>
        <v>0.0060000000000000001</v>
      </c>
      <c r="U534" s="38"/>
      <c r="V534" s="38"/>
      <c r="W534" s="38"/>
      <c r="X534" s="38"/>
      <c r="Y534" s="38"/>
      <c r="Z534" s="38"/>
      <c r="AA534" s="38"/>
      <c r="AB534" s="38"/>
      <c r="AC534" s="38"/>
      <c r="AD534" s="38"/>
      <c r="AE534" s="38"/>
      <c r="AR534" s="223" t="s">
        <v>240</v>
      </c>
      <c r="AT534" s="223" t="s">
        <v>140</v>
      </c>
      <c r="AU534" s="223" t="s">
        <v>86</v>
      </c>
      <c r="AY534" s="17" t="s">
        <v>138</v>
      </c>
      <c r="BE534" s="224">
        <f>IF(N534="základní",J534,0)</f>
        <v>0</v>
      </c>
      <c r="BF534" s="224">
        <f>IF(N534="snížená",J534,0)</f>
        <v>0</v>
      </c>
      <c r="BG534" s="224">
        <f>IF(N534="zákl. přenesená",J534,0)</f>
        <v>0</v>
      </c>
      <c r="BH534" s="224">
        <f>IF(N534="sníž. přenesená",J534,0)</f>
        <v>0</v>
      </c>
      <c r="BI534" s="224">
        <f>IF(N534="nulová",J534,0)</f>
        <v>0</v>
      </c>
      <c r="BJ534" s="17" t="s">
        <v>84</v>
      </c>
      <c r="BK534" s="224">
        <f>ROUND(I534*H534,2)</f>
        <v>0</v>
      </c>
      <c r="BL534" s="17" t="s">
        <v>240</v>
      </c>
      <c r="BM534" s="223" t="s">
        <v>1045</v>
      </c>
    </row>
    <row r="535" s="2" customFormat="1">
      <c r="A535" s="38"/>
      <c r="B535" s="39"/>
      <c r="C535" s="40"/>
      <c r="D535" s="225" t="s">
        <v>147</v>
      </c>
      <c r="E535" s="40"/>
      <c r="F535" s="226" t="s">
        <v>1046</v>
      </c>
      <c r="G535" s="40"/>
      <c r="H535" s="40"/>
      <c r="I535" s="227"/>
      <c r="J535" s="40"/>
      <c r="K535" s="40"/>
      <c r="L535" s="44"/>
      <c r="M535" s="228"/>
      <c r="N535" s="229"/>
      <c r="O535" s="84"/>
      <c r="P535" s="84"/>
      <c r="Q535" s="84"/>
      <c r="R535" s="84"/>
      <c r="S535" s="84"/>
      <c r="T535" s="85"/>
      <c r="U535" s="38"/>
      <c r="V535" s="38"/>
      <c r="W535" s="38"/>
      <c r="X535" s="38"/>
      <c r="Y535" s="38"/>
      <c r="Z535" s="38"/>
      <c r="AA535" s="38"/>
      <c r="AB535" s="38"/>
      <c r="AC535" s="38"/>
      <c r="AD535" s="38"/>
      <c r="AE535" s="38"/>
      <c r="AT535" s="17" t="s">
        <v>147</v>
      </c>
      <c r="AU535" s="17" t="s">
        <v>86</v>
      </c>
    </row>
    <row r="536" s="2" customFormat="1" ht="16.5" customHeight="1">
      <c r="A536" s="38"/>
      <c r="B536" s="39"/>
      <c r="C536" s="266" t="s">
        <v>1047</v>
      </c>
      <c r="D536" s="266" t="s">
        <v>367</v>
      </c>
      <c r="E536" s="267" t="s">
        <v>1048</v>
      </c>
      <c r="F536" s="268" t="s">
        <v>1049</v>
      </c>
      <c r="G536" s="269" t="s">
        <v>143</v>
      </c>
      <c r="H536" s="270">
        <v>210</v>
      </c>
      <c r="I536" s="271"/>
      <c r="J536" s="272">
        <f>ROUND(I536*H536,2)</f>
        <v>0</v>
      </c>
      <c r="K536" s="268" t="s">
        <v>144</v>
      </c>
      <c r="L536" s="273"/>
      <c r="M536" s="274" t="s">
        <v>19</v>
      </c>
      <c r="N536" s="275" t="s">
        <v>47</v>
      </c>
      <c r="O536" s="84"/>
      <c r="P536" s="221">
        <f>O536*H536</f>
        <v>0</v>
      </c>
      <c r="Q536" s="221">
        <v>2.0000000000000002E-05</v>
      </c>
      <c r="R536" s="221">
        <f>Q536*H536</f>
        <v>0.0042000000000000006</v>
      </c>
      <c r="S536" s="221">
        <v>0</v>
      </c>
      <c r="T536" s="222">
        <f>S536*H536</f>
        <v>0</v>
      </c>
      <c r="U536" s="38"/>
      <c r="V536" s="38"/>
      <c r="W536" s="38"/>
      <c r="X536" s="38"/>
      <c r="Y536" s="38"/>
      <c r="Z536" s="38"/>
      <c r="AA536" s="38"/>
      <c r="AB536" s="38"/>
      <c r="AC536" s="38"/>
      <c r="AD536" s="38"/>
      <c r="AE536" s="38"/>
      <c r="AR536" s="223" t="s">
        <v>501</v>
      </c>
      <c r="AT536" s="223" t="s">
        <v>367</v>
      </c>
      <c r="AU536" s="223" t="s">
        <v>86</v>
      </c>
      <c r="AY536" s="17" t="s">
        <v>138</v>
      </c>
      <c r="BE536" s="224">
        <f>IF(N536="základní",J536,0)</f>
        <v>0</v>
      </c>
      <c r="BF536" s="224">
        <f>IF(N536="snížená",J536,0)</f>
        <v>0</v>
      </c>
      <c r="BG536" s="224">
        <f>IF(N536="zákl. přenesená",J536,0)</f>
        <v>0</v>
      </c>
      <c r="BH536" s="224">
        <f>IF(N536="sníž. přenesená",J536,0)</f>
        <v>0</v>
      </c>
      <c r="BI536" s="224">
        <f>IF(N536="nulová",J536,0)</f>
        <v>0</v>
      </c>
      <c r="BJ536" s="17" t="s">
        <v>84</v>
      </c>
      <c r="BK536" s="224">
        <f>ROUND(I536*H536,2)</f>
        <v>0</v>
      </c>
      <c r="BL536" s="17" t="s">
        <v>240</v>
      </c>
      <c r="BM536" s="223" t="s">
        <v>1050</v>
      </c>
    </row>
    <row r="537" s="14" customFormat="1">
      <c r="A537" s="14"/>
      <c r="B537" s="241"/>
      <c r="C537" s="242"/>
      <c r="D537" s="232" t="s">
        <v>149</v>
      </c>
      <c r="E537" s="242"/>
      <c r="F537" s="244" t="s">
        <v>1051</v>
      </c>
      <c r="G537" s="242"/>
      <c r="H537" s="245">
        <v>210</v>
      </c>
      <c r="I537" s="246"/>
      <c r="J537" s="242"/>
      <c r="K537" s="242"/>
      <c r="L537" s="247"/>
      <c r="M537" s="248"/>
      <c r="N537" s="249"/>
      <c r="O537" s="249"/>
      <c r="P537" s="249"/>
      <c r="Q537" s="249"/>
      <c r="R537" s="249"/>
      <c r="S537" s="249"/>
      <c r="T537" s="250"/>
      <c r="U537" s="14"/>
      <c r="V537" s="14"/>
      <c r="W537" s="14"/>
      <c r="X537" s="14"/>
      <c r="Y537" s="14"/>
      <c r="Z537" s="14"/>
      <c r="AA537" s="14"/>
      <c r="AB537" s="14"/>
      <c r="AC537" s="14"/>
      <c r="AD537" s="14"/>
      <c r="AE537" s="14"/>
      <c r="AT537" s="251" t="s">
        <v>149</v>
      </c>
      <c r="AU537" s="251" t="s">
        <v>86</v>
      </c>
      <c r="AV537" s="14" t="s">
        <v>86</v>
      </c>
      <c r="AW537" s="14" t="s">
        <v>4</v>
      </c>
      <c r="AX537" s="14" t="s">
        <v>84</v>
      </c>
      <c r="AY537" s="251" t="s">
        <v>138</v>
      </c>
    </row>
    <row r="538" s="2" customFormat="1" ht="44.25" customHeight="1">
      <c r="A538" s="38"/>
      <c r="B538" s="39"/>
      <c r="C538" s="212" t="s">
        <v>1052</v>
      </c>
      <c r="D538" s="212" t="s">
        <v>140</v>
      </c>
      <c r="E538" s="213" t="s">
        <v>1053</v>
      </c>
      <c r="F538" s="214" t="s">
        <v>1054</v>
      </c>
      <c r="G538" s="215" t="s">
        <v>143</v>
      </c>
      <c r="H538" s="216">
        <v>40</v>
      </c>
      <c r="I538" s="217"/>
      <c r="J538" s="218">
        <f>ROUND(I538*H538,2)</f>
        <v>0</v>
      </c>
      <c r="K538" s="214" t="s">
        <v>144</v>
      </c>
      <c r="L538" s="44"/>
      <c r="M538" s="219" t="s">
        <v>19</v>
      </c>
      <c r="N538" s="220" t="s">
        <v>47</v>
      </c>
      <c r="O538" s="84"/>
      <c r="P538" s="221">
        <f>O538*H538</f>
        <v>0</v>
      </c>
      <c r="Q538" s="221">
        <v>0</v>
      </c>
      <c r="R538" s="221">
        <f>Q538*H538</f>
        <v>0</v>
      </c>
      <c r="S538" s="221">
        <v>3.0000000000000001E-05</v>
      </c>
      <c r="T538" s="222">
        <f>S538*H538</f>
        <v>0.0012000000000000001</v>
      </c>
      <c r="U538" s="38"/>
      <c r="V538" s="38"/>
      <c r="W538" s="38"/>
      <c r="X538" s="38"/>
      <c r="Y538" s="38"/>
      <c r="Z538" s="38"/>
      <c r="AA538" s="38"/>
      <c r="AB538" s="38"/>
      <c r="AC538" s="38"/>
      <c r="AD538" s="38"/>
      <c r="AE538" s="38"/>
      <c r="AR538" s="223" t="s">
        <v>240</v>
      </c>
      <c r="AT538" s="223" t="s">
        <v>140</v>
      </c>
      <c r="AU538" s="223" t="s">
        <v>86</v>
      </c>
      <c r="AY538" s="17" t="s">
        <v>138</v>
      </c>
      <c r="BE538" s="224">
        <f>IF(N538="základní",J538,0)</f>
        <v>0</v>
      </c>
      <c r="BF538" s="224">
        <f>IF(N538="snížená",J538,0)</f>
        <v>0</v>
      </c>
      <c r="BG538" s="224">
        <f>IF(N538="zákl. přenesená",J538,0)</f>
        <v>0</v>
      </c>
      <c r="BH538" s="224">
        <f>IF(N538="sníž. přenesená",J538,0)</f>
        <v>0</v>
      </c>
      <c r="BI538" s="224">
        <f>IF(N538="nulová",J538,0)</f>
        <v>0</v>
      </c>
      <c r="BJ538" s="17" t="s">
        <v>84</v>
      </c>
      <c r="BK538" s="224">
        <f>ROUND(I538*H538,2)</f>
        <v>0</v>
      </c>
      <c r="BL538" s="17" t="s">
        <v>240</v>
      </c>
      <c r="BM538" s="223" t="s">
        <v>1055</v>
      </c>
    </row>
    <row r="539" s="2" customFormat="1">
      <c r="A539" s="38"/>
      <c r="B539" s="39"/>
      <c r="C539" s="40"/>
      <c r="D539" s="225" t="s">
        <v>147</v>
      </c>
      <c r="E539" s="40"/>
      <c r="F539" s="226" t="s">
        <v>1056</v>
      </c>
      <c r="G539" s="40"/>
      <c r="H539" s="40"/>
      <c r="I539" s="227"/>
      <c r="J539" s="40"/>
      <c r="K539" s="40"/>
      <c r="L539" s="44"/>
      <c r="M539" s="228"/>
      <c r="N539" s="229"/>
      <c r="O539" s="84"/>
      <c r="P539" s="84"/>
      <c r="Q539" s="84"/>
      <c r="R539" s="84"/>
      <c r="S539" s="84"/>
      <c r="T539" s="85"/>
      <c r="U539" s="38"/>
      <c r="V539" s="38"/>
      <c r="W539" s="38"/>
      <c r="X539" s="38"/>
      <c r="Y539" s="38"/>
      <c r="Z539" s="38"/>
      <c r="AA539" s="38"/>
      <c r="AB539" s="38"/>
      <c r="AC539" s="38"/>
      <c r="AD539" s="38"/>
      <c r="AE539" s="38"/>
      <c r="AT539" s="17" t="s">
        <v>147</v>
      </c>
      <c r="AU539" s="17" t="s">
        <v>86</v>
      </c>
    </row>
    <row r="540" s="2" customFormat="1" ht="16.5" customHeight="1">
      <c r="A540" s="38"/>
      <c r="B540" s="39"/>
      <c r="C540" s="266" t="s">
        <v>1057</v>
      </c>
      <c r="D540" s="266" t="s">
        <v>367</v>
      </c>
      <c r="E540" s="267" t="s">
        <v>1048</v>
      </c>
      <c r="F540" s="268" t="s">
        <v>1049</v>
      </c>
      <c r="G540" s="269" t="s">
        <v>143</v>
      </c>
      <c r="H540" s="270">
        <v>42</v>
      </c>
      <c r="I540" s="271"/>
      <c r="J540" s="272">
        <f>ROUND(I540*H540,2)</f>
        <v>0</v>
      </c>
      <c r="K540" s="268" t="s">
        <v>144</v>
      </c>
      <c r="L540" s="273"/>
      <c r="M540" s="274" t="s">
        <v>19</v>
      </c>
      <c r="N540" s="275" t="s">
        <v>47</v>
      </c>
      <c r="O540" s="84"/>
      <c r="P540" s="221">
        <f>O540*H540</f>
        <v>0</v>
      </c>
      <c r="Q540" s="221">
        <v>2.0000000000000002E-05</v>
      </c>
      <c r="R540" s="221">
        <f>Q540*H540</f>
        <v>0.00084000000000000003</v>
      </c>
      <c r="S540" s="221">
        <v>0</v>
      </c>
      <c r="T540" s="222">
        <f>S540*H540</f>
        <v>0</v>
      </c>
      <c r="U540" s="38"/>
      <c r="V540" s="38"/>
      <c r="W540" s="38"/>
      <c r="X540" s="38"/>
      <c r="Y540" s="38"/>
      <c r="Z540" s="38"/>
      <c r="AA540" s="38"/>
      <c r="AB540" s="38"/>
      <c r="AC540" s="38"/>
      <c r="AD540" s="38"/>
      <c r="AE540" s="38"/>
      <c r="AR540" s="223" t="s">
        <v>501</v>
      </c>
      <c r="AT540" s="223" t="s">
        <v>367</v>
      </c>
      <c r="AU540" s="223" t="s">
        <v>86</v>
      </c>
      <c r="AY540" s="17" t="s">
        <v>138</v>
      </c>
      <c r="BE540" s="224">
        <f>IF(N540="základní",J540,0)</f>
        <v>0</v>
      </c>
      <c r="BF540" s="224">
        <f>IF(N540="snížená",J540,0)</f>
        <v>0</v>
      </c>
      <c r="BG540" s="224">
        <f>IF(N540="zákl. přenesená",J540,0)</f>
        <v>0</v>
      </c>
      <c r="BH540" s="224">
        <f>IF(N540="sníž. přenesená",J540,0)</f>
        <v>0</v>
      </c>
      <c r="BI540" s="224">
        <f>IF(N540="nulová",J540,0)</f>
        <v>0</v>
      </c>
      <c r="BJ540" s="17" t="s">
        <v>84</v>
      </c>
      <c r="BK540" s="224">
        <f>ROUND(I540*H540,2)</f>
        <v>0</v>
      </c>
      <c r="BL540" s="17" t="s">
        <v>240</v>
      </c>
      <c r="BM540" s="223" t="s">
        <v>1058</v>
      </c>
    </row>
    <row r="541" s="14" customFormat="1">
      <c r="A541" s="14"/>
      <c r="B541" s="241"/>
      <c r="C541" s="242"/>
      <c r="D541" s="232" t="s">
        <v>149</v>
      </c>
      <c r="E541" s="242"/>
      <c r="F541" s="244" t="s">
        <v>1059</v>
      </c>
      <c r="G541" s="242"/>
      <c r="H541" s="245">
        <v>42</v>
      </c>
      <c r="I541" s="246"/>
      <c r="J541" s="242"/>
      <c r="K541" s="242"/>
      <c r="L541" s="247"/>
      <c r="M541" s="248"/>
      <c r="N541" s="249"/>
      <c r="O541" s="249"/>
      <c r="P541" s="249"/>
      <c r="Q541" s="249"/>
      <c r="R541" s="249"/>
      <c r="S541" s="249"/>
      <c r="T541" s="250"/>
      <c r="U541" s="14"/>
      <c r="V541" s="14"/>
      <c r="W541" s="14"/>
      <c r="X541" s="14"/>
      <c r="Y541" s="14"/>
      <c r="Z541" s="14"/>
      <c r="AA541" s="14"/>
      <c r="AB541" s="14"/>
      <c r="AC541" s="14"/>
      <c r="AD541" s="14"/>
      <c r="AE541" s="14"/>
      <c r="AT541" s="251" t="s">
        <v>149</v>
      </c>
      <c r="AU541" s="251" t="s">
        <v>86</v>
      </c>
      <c r="AV541" s="14" t="s">
        <v>86</v>
      </c>
      <c r="AW541" s="14" t="s">
        <v>4</v>
      </c>
      <c r="AX541" s="14" t="s">
        <v>84</v>
      </c>
      <c r="AY541" s="251" t="s">
        <v>138</v>
      </c>
    </row>
    <row r="542" s="2" customFormat="1" ht="33" customHeight="1">
      <c r="A542" s="38"/>
      <c r="B542" s="39"/>
      <c r="C542" s="212" t="s">
        <v>1060</v>
      </c>
      <c r="D542" s="212" t="s">
        <v>140</v>
      </c>
      <c r="E542" s="213" t="s">
        <v>1061</v>
      </c>
      <c r="F542" s="214" t="s">
        <v>1062</v>
      </c>
      <c r="G542" s="215" t="s">
        <v>143</v>
      </c>
      <c r="H542" s="216">
        <v>499.67500000000001</v>
      </c>
      <c r="I542" s="217"/>
      <c r="J542" s="218">
        <f>ROUND(I542*H542,2)</f>
        <v>0</v>
      </c>
      <c r="K542" s="214" t="s">
        <v>144</v>
      </c>
      <c r="L542" s="44"/>
      <c r="M542" s="219" t="s">
        <v>19</v>
      </c>
      <c r="N542" s="220" t="s">
        <v>47</v>
      </c>
      <c r="O542" s="84"/>
      <c r="P542" s="221">
        <f>O542*H542</f>
        <v>0</v>
      </c>
      <c r="Q542" s="221">
        <v>0.00021000000000000001</v>
      </c>
      <c r="R542" s="221">
        <f>Q542*H542</f>
        <v>0.10493175</v>
      </c>
      <c r="S542" s="221">
        <v>0</v>
      </c>
      <c r="T542" s="222">
        <f>S542*H542</f>
        <v>0</v>
      </c>
      <c r="U542" s="38"/>
      <c r="V542" s="38"/>
      <c r="W542" s="38"/>
      <c r="X542" s="38"/>
      <c r="Y542" s="38"/>
      <c r="Z542" s="38"/>
      <c r="AA542" s="38"/>
      <c r="AB542" s="38"/>
      <c r="AC542" s="38"/>
      <c r="AD542" s="38"/>
      <c r="AE542" s="38"/>
      <c r="AR542" s="223" t="s">
        <v>240</v>
      </c>
      <c r="AT542" s="223" t="s">
        <v>140</v>
      </c>
      <c r="AU542" s="223" t="s">
        <v>86</v>
      </c>
      <c r="AY542" s="17" t="s">
        <v>138</v>
      </c>
      <c r="BE542" s="224">
        <f>IF(N542="základní",J542,0)</f>
        <v>0</v>
      </c>
      <c r="BF542" s="224">
        <f>IF(N542="snížená",J542,0)</f>
        <v>0</v>
      </c>
      <c r="BG542" s="224">
        <f>IF(N542="zákl. přenesená",J542,0)</f>
        <v>0</v>
      </c>
      <c r="BH542" s="224">
        <f>IF(N542="sníž. přenesená",J542,0)</f>
        <v>0</v>
      </c>
      <c r="BI542" s="224">
        <f>IF(N542="nulová",J542,0)</f>
        <v>0</v>
      </c>
      <c r="BJ542" s="17" t="s">
        <v>84</v>
      </c>
      <c r="BK542" s="224">
        <f>ROUND(I542*H542,2)</f>
        <v>0</v>
      </c>
      <c r="BL542" s="17" t="s">
        <v>240</v>
      </c>
      <c r="BM542" s="223" t="s">
        <v>1063</v>
      </c>
    </row>
    <row r="543" s="2" customFormat="1">
      <c r="A543" s="38"/>
      <c r="B543" s="39"/>
      <c r="C543" s="40"/>
      <c r="D543" s="225" t="s">
        <v>147</v>
      </c>
      <c r="E543" s="40"/>
      <c r="F543" s="226" t="s">
        <v>1064</v>
      </c>
      <c r="G543" s="40"/>
      <c r="H543" s="40"/>
      <c r="I543" s="227"/>
      <c r="J543" s="40"/>
      <c r="K543" s="40"/>
      <c r="L543" s="44"/>
      <c r="M543" s="228"/>
      <c r="N543" s="229"/>
      <c r="O543" s="84"/>
      <c r="P543" s="84"/>
      <c r="Q543" s="84"/>
      <c r="R543" s="84"/>
      <c r="S543" s="84"/>
      <c r="T543" s="85"/>
      <c r="U543" s="38"/>
      <c r="V543" s="38"/>
      <c r="W543" s="38"/>
      <c r="X543" s="38"/>
      <c r="Y543" s="38"/>
      <c r="Z543" s="38"/>
      <c r="AA543" s="38"/>
      <c r="AB543" s="38"/>
      <c r="AC543" s="38"/>
      <c r="AD543" s="38"/>
      <c r="AE543" s="38"/>
      <c r="AT543" s="17" t="s">
        <v>147</v>
      </c>
      <c r="AU543" s="17" t="s">
        <v>86</v>
      </c>
    </row>
    <row r="544" s="14" customFormat="1">
      <c r="A544" s="14"/>
      <c r="B544" s="241"/>
      <c r="C544" s="242"/>
      <c r="D544" s="232" t="s">
        <v>149</v>
      </c>
      <c r="E544" s="243" t="s">
        <v>19</v>
      </c>
      <c r="F544" s="244" t="s">
        <v>308</v>
      </c>
      <c r="G544" s="242"/>
      <c r="H544" s="245">
        <v>620.66899999999998</v>
      </c>
      <c r="I544" s="246"/>
      <c r="J544" s="242"/>
      <c r="K544" s="242"/>
      <c r="L544" s="247"/>
      <c r="M544" s="248"/>
      <c r="N544" s="249"/>
      <c r="O544" s="249"/>
      <c r="P544" s="249"/>
      <c r="Q544" s="249"/>
      <c r="R544" s="249"/>
      <c r="S544" s="249"/>
      <c r="T544" s="250"/>
      <c r="U544" s="14"/>
      <c r="V544" s="14"/>
      <c r="W544" s="14"/>
      <c r="X544" s="14"/>
      <c r="Y544" s="14"/>
      <c r="Z544" s="14"/>
      <c r="AA544" s="14"/>
      <c r="AB544" s="14"/>
      <c r="AC544" s="14"/>
      <c r="AD544" s="14"/>
      <c r="AE544" s="14"/>
      <c r="AT544" s="251" t="s">
        <v>149</v>
      </c>
      <c r="AU544" s="251" t="s">
        <v>86</v>
      </c>
      <c r="AV544" s="14" t="s">
        <v>86</v>
      </c>
      <c r="AW544" s="14" t="s">
        <v>37</v>
      </c>
      <c r="AX544" s="14" t="s">
        <v>76</v>
      </c>
      <c r="AY544" s="251" t="s">
        <v>138</v>
      </c>
    </row>
    <row r="545" s="13" customFormat="1">
      <c r="A545" s="13"/>
      <c r="B545" s="230"/>
      <c r="C545" s="231"/>
      <c r="D545" s="232" t="s">
        <v>149</v>
      </c>
      <c r="E545" s="233" t="s">
        <v>19</v>
      </c>
      <c r="F545" s="234" t="s">
        <v>1065</v>
      </c>
      <c r="G545" s="231"/>
      <c r="H545" s="233" t="s">
        <v>19</v>
      </c>
      <c r="I545" s="235"/>
      <c r="J545" s="231"/>
      <c r="K545" s="231"/>
      <c r="L545" s="236"/>
      <c r="M545" s="237"/>
      <c r="N545" s="238"/>
      <c r="O545" s="238"/>
      <c r="P545" s="238"/>
      <c r="Q545" s="238"/>
      <c r="R545" s="238"/>
      <c r="S545" s="238"/>
      <c r="T545" s="239"/>
      <c r="U545" s="13"/>
      <c r="V545" s="13"/>
      <c r="W545" s="13"/>
      <c r="X545" s="13"/>
      <c r="Y545" s="13"/>
      <c r="Z545" s="13"/>
      <c r="AA545" s="13"/>
      <c r="AB545" s="13"/>
      <c r="AC545" s="13"/>
      <c r="AD545" s="13"/>
      <c r="AE545" s="13"/>
      <c r="AT545" s="240" t="s">
        <v>149</v>
      </c>
      <c r="AU545" s="240" t="s">
        <v>86</v>
      </c>
      <c r="AV545" s="13" t="s">
        <v>84</v>
      </c>
      <c r="AW545" s="13" t="s">
        <v>37</v>
      </c>
      <c r="AX545" s="13" t="s">
        <v>76</v>
      </c>
      <c r="AY545" s="240" t="s">
        <v>138</v>
      </c>
    </row>
    <row r="546" s="14" customFormat="1">
      <c r="A546" s="14"/>
      <c r="B546" s="241"/>
      <c r="C546" s="242"/>
      <c r="D546" s="232" t="s">
        <v>149</v>
      </c>
      <c r="E546" s="243" t="s">
        <v>19</v>
      </c>
      <c r="F546" s="244" t="s">
        <v>1066</v>
      </c>
      <c r="G546" s="242"/>
      <c r="H546" s="245">
        <v>-120.994</v>
      </c>
      <c r="I546" s="246"/>
      <c r="J546" s="242"/>
      <c r="K546" s="242"/>
      <c r="L546" s="247"/>
      <c r="M546" s="248"/>
      <c r="N546" s="249"/>
      <c r="O546" s="249"/>
      <c r="P546" s="249"/>
      <c r="Q546" s="249"/>
      <c r="R546" s="249"/>
      <c r="S546" s="249"/>
      <c r="T546" s="250"/>
      <c r="U546" s="14"/>
      <c r="V546" s="14"/>
      <c r="W546" s="14"/>
      <c r="X546" s="14"/>
      <c r="Y546" s="14"/>
      <c r="Z546" s="14"/>
      <c r="AA546" s="14"/>
      <c r="AB546" s="14"/>
      <c r="AC546" s="14"/>
      <c r="AD546" s="14"/>
      <c r="AE546" s="14"/>
      <c r="AT546" s="251" t="s">
        <v>149</v>
      </c>
      <c r="AU546" s="251" t="s">
        <v>86</v>
      </c>
      <c r="AV546" s="14" t="s">
        <v>86</v>
      </c>
      <c r="AW546" s="14" t="s">
        <v>37</v>
      </c>
      <c r="AX546" s="14" t="s">
        <v>76</v>
      </c>
      <c r="AY546" s="251" t="s">
        <v>138</v>
      </c>
    </row>
    <row r="547" s="15" customFormat="1">
      <c r="A547" s="15"/>
      <c r="B547" s="252"/>
      <c r="C547" s="253"/>
      <c r="D547" s="232" t="s">
        <v>149</v>
      </c>
      <c r="E547" s="254" t="s">
        <v>19</v>
      </c>
      <c r="F547" s="255" t="s">
        <v>170</v>
      </c>
      <c r="G547" s="253"/>
      <c r="H547" s="256">
        <v>499.67499999999995</v>
      </c>
      <c r="I547" s="257"/>
      <c r="J547" s="253"/>
      <c r="K547" s="253"/>
      <c r="L547" s="258"/>
      <c r="M547" s="259"/>
      <c r="N547" s="260"/>
      <c r="O547" s="260"/>
      <c r="P547" s="260"/>
      <c r="Q547" s="260"/>
      <c r="R547" s="260"/>
      <c r="S547" s="260"/>
      <c r="T547" s="261"/>
      <c r="U547" s="15"/>
      <c r="V547" s="15"/>
      <c r="W547" s="15"/>
      <c r="X547" s="15"/>
      <c r="Y547" s="15"/>
      <c r="Z547" s="15"/>
      <c r="AA547" s="15"/>
      <c r="AB547" s="15"/>
      <c r="AC547" s="15"/>
      <c r="AD547" s="15"/>
      <c r="AE547" s="15"/>
      <c r="AT547" s="262" t="s">
        <v>149</v>
      </c>
      <c r="AU547" s="262" t="s">
        <v>86</v>
      </c>
      <c r="AV547" s="15" t="s">
        <v>145</v>
      </c>
      <c r="AW547" s="15" t="s">
        <v>37</v>
      </c>
      <c r="AX547" s="15" t="s">
        <v>84</v>
      </c>
      <c r="AY547" s="262" t="s">
        <v>138</v>
      </c>
    </row>
    <row r="548" s="2" customFormat="1" ht="37.8" customHeight="1">
      <c r="A548" s="38"/>
      <c r="B548" s="39"/>
      <c r="C548" s="212" t="s">
        <v>1067</v>
      </c>
      <c r="D548" s="212" t="s">
        <v>140</v>
      </c>
      <c r="E548" s="213" t="s">
        <v>1068</v>
      </c>
      <c r="F548" s="214" t="s">
        <v>1069</v>
      </c>
      <c r="G548" s="215" t="s">
        <v>143</v>
      </c>
      <c r="H548" s="216">
        <v>499.67500000000001</v>
      </c>
      <c r="I548" s="217"/>
      <c r="J548" s="218">
        <f>ROUND(I548*H548,2)</f>
        <v>0</v>
      </c>
      <c r="K548" s="214" t="s">
        <v>144</v>
      </c>
      <c r="L548" s="44"/>
      <c r="M548" s="219" t="s">
        <v>19</v>
      </c>
      <c r="N548" s="220" t="s">
        <v>47</v>
      </c>
      <c r="O548" s="84"/>
      <c r="P548" s="221">
        <f>O548*H548</f>
        <v>0</v>
      </c>
      <c r="Q548" s="221">
        <v>0.00029</v>
      </c>
      <c r="R548" s="221">
        <f>Q548*H548</f>
        <v>0.14490575</v>
      </c>
      <c r="S548" s="221">
        <v>0</v>
      </c>
      <c r="T548" s="222">
        <f>S548*H548</f>
        <v>0</v>
      </c>
      <c r="U548" s="38"/>
      <c r="V548" s="38"/>
      <c r="W548" s="38"/>
      <c r="X548" s="38"/>
      <c r="Y548" s="38"/>
      <c r="Z548" s="38"/>
      <c r="AA548" s="38"/>
      <c r="AB548" s="38"/>
      <c r="AC548" s="38"/>
      <c r="AD548" s="38"/>
      <c r="AE548" s="38"/>
      <c r="AR548" s="223" t="s">
        <v>240</v>
      </c>
      <c r="AT548" s="223" t="s">
        <v>140</v>
      </c>
      <c r="AU548" s="223" t="s">
        <v>86</v>
      </c>
      <c r="AY548" s="17" t="s">
        <v>138</v>
      </c>
      <c r="BE548" s="224">
        <f>IF(N548="základní",J548,0)</f>
        <v>0</v>
      </c>
      <c r="BF548" s="224">
        <f>IF(N548="snížená",J548,0)</f>
        <v>0</v>
      </c>
      <c r="BG548" s="224">
        <f>IF(N548="zákl. přenesená",J548,0)</f>
        <v>0</v>
      </c>
      <c r="BH548" s="224">
        <f>IF(N548="sníž. přenesená",J548,0)</f>
        <v>0</v>
      </c>
      <c r="BI548" s="224">
        <f>IF(N548="nulová",J548,0)</f>
        <v>0</v>
      </c>
      <c r="BJ548" s="17" t="s">
        <v>84</v>
      </c>
      <c r="BK548" s="224">
        <f>ROUND(I548*H548,2)</f>
        <v>0</v>
      </c>
      <c r="BL548" s="17" t="s">
        <v>240</v>
      </c>
      <c r="BM548" s="223" t="s">
        <v>1070</v>
      </c>
    </row>
    <row r="549" s="2" customFormat="1">
      <c r="A549" s="38"/>
      <c r="B549" s="39"/>
      <c r="C549" s="40"/>
      <c r="D549" s="225" t="s">
        <v>147</v>
      </c>
      <c r="E549" s="40"/>
      <c r="F549" s="226" t="s">
        <v>1071</v>
      </c>
      <c r="G549" s="40"/>
      <c r="H549" s="40"/>
      <c r="I549" s="227"/>
      <c r="J549" s="40"/>
      <c r="K549" s="40"/>
      <c r="L549" s="44"/>
      <c r="M549" s="228"/>
      <c r="N549" s="229"/>
      <c r="O549" s="84"/>
      <c r="P549" s="84"/>
      <c r="Q549" s="84"/>
      <c r="R549" s="84"/>
      <c r="S549" s="84"/>
      <c r="T549" s="85"/>
      <c r="U549" s="38"/>
      <c r="V549" s="38"/>
      <c r="W549" s="38"/>
      <c r="X549" s="38"/>
      <c r="Y549" s="38"/>
      <c r="Z549" s="38"/>
      <c r="AA549" s="38"/>
      <c r="AB549" s="38"/>
      <c r="AC549" s="38"/>
      <c r="AD549" s="38"/>
      <c r="AE549" s="38"/>
      <c r="AT549" s="17" t="s">
        <v>147</v>
      </c>
      <c r="AU549" s="17" t="s">
        <v>86</v>
      </c>
    </row>
    <row r="550" s="12" customFormat="1" ht="25.92" customHeight="1">
      <c r="A550" s="12"/>
      <c r="B550" s="196"/>
      <c r="C550" s="197"/>
      <c r="D550" s="198" t="s">
        <v>75</v>
      </c>
      <c r="E550" s="199" t="s">
        <v>1072</v>
      </c>
      <c r="F550" s="199" t="s">
        <v>1073</v>
      </c>
      <c r="G550" s="197"/>
      <c r="H550" s="197"/>
      <c r="I550" s="200"/>
      <c r="J550" s="201">
        <f>BK550</f>
        <v>0</v>
      </c>
      <c r="K550" s="197"/>
      <c r="L550" s="202"/>
      <c r="M550" s="203"/>
      <c r="N550" s="204"/>
      <c r="O550" s="204"/>
      <c r="P550" s="205">
        <f>SUM(P551:P559)</f>
        <v>0</v>
      </c>
      <c r="Q550" s="204"/>
      <c r="R550" s="205">
        <f>SUM(R551:R559)</f>
        <v>0</v>
      </c>
      <c r="S550" s="204"/>
      <c r="T550" s="206">
        <f>SUM(T551:T559)</f>
        <v>0</v>
      </c>
      <c r="U550" s="12"/>
      <c r="V550" s="12"/>
      <c r="W550" s="12"/>
      <c r="X550" s="12"/>
      <c r="Y550" s="12"/>
      <c r="Z550" s="12"/>
      <c r="AA550" s="12"/>
      <c r="AB550" s="12"/>
      <c r="AC550" s="12"/>
      <c r="AD550" s="12"/>
      <c r="AE550" s="12"/>
      <c r="AR550" s="207" t="s">
        <v>145</v>
      </c>
      <c r="AT550" s="208" t="s">
        <v>75</v>
      </c>
      <c r="AU550" s="208" t="s">
        <v>76</v>
      </c>
      <c r="AY550" s="207" t="s">
        <v>138</v>
      </c>
      <c r="BK550" s="209">
        <f>SUM(BK551:BK559)</f>
        <v>0</v>
      </c>
    </row>
    <row r="551" s="2" customFormat="1" ht="24.15" customHeight="1">
      <c r="A551" s="38"/>
      <c r="B551" s="39"/>
      <c r="C551" s="212" t="s">
        <v>1074</v>
      </c>
      <c r="D551" s="212" t="s">
        <v>140</v>
      </c>
      <c r="E551" s="213" t="s">
        <v>1075</v>
      </c>
      <c r="F551" s="214" t="s">
        <v>1076</v>
      </c>
      <c r="G551" s="215" t="s">
        <v>1077</v>
      </c>
      <c r="H551" s="216">
        <v>60</v>
      </c>
      <c r="I551" s="217"/>
      <c r="J551" s="218">
        <f>ROUND(I551*H551,2)</f>
        <v>0</v>
      </c>
      <c r="K551" s="214" t="s">
        <v>144</v>
      </c>
      <c r="L551" s="44"/>
      <c r="M551" s="219" t="s">
        <v>19</v>
      </c>
      <c r="N551" s="220" t="s">
        <v>47</v>
      </c>
      <c r="O551" s="84"/>
      <c r="P551" s="221">
        <f>O551*H551</f>
        <v>0</v>
      </c>
      <c r="Q551" s="221">
        <v>0</v>
      </c>
      <c r="R551" s="221">
        <f>Q551*H551</f>
        <v>0</v>
      </c>
      <c r="S551" s="221">
        <v>0</v>
      </c>
      <c r="T551" s="222">
        <f>S551*H551</f>
        <v>0</v>
      </c>
      <c r="U551" s="38"/>
      <c r="V551" s="38"/>
      <c r="W551" s="38"/>
      <c r="X551" s="38"/>
      <c r="Y551" s="38"/>
      <c r="Z551" s="38"/>
      <c r="AA551" s="38"/>
      <c r="AB551" s="38"/>
      <c r="AC551" s="38"/>
      <c r="AD551" s="38"/>
      <c r="AE551" s="38"/>
      <c r="AR551" s="223" t="s">
        <v>1078</v>
      </c>
      <c r="AT551" s="223" t="s">
        <v>140</v>
      </c>
      <c r="AU551" s="223" t="s">
        <v>84</v>
      </c>
      <c r="AY551" s="17" t="s">
        <v>138</v>
      </c>
      <c r="BE551" s="224">
        <f>IF(N551="základní",J551,0)</f>
        <v>0</v>
      </c>
      <c r="BF551" s="224">
        <f>IF(N551="snížená",J551,0)</f>
        <v>0</v>
      </c>
      <c r="BG551" s="224">
        <f>IF(N551="zákl. přenesená",J551,0)</f>
        <v>0</v>
      </c>
      <c r="BH551" s="224">
        <f>IF(N551="sníž. přenesená",J551,0)</f>
        <v>0</v>
      </c>
      <c r="BI551" s="224">
        <f>IF(N551="nulová",J551,0)</f>
        <v>0</v>
      </c>
      <c r="BJ551" s="17" t="s">
        <v>84</v>
      </c>
      <c r="BK551" s="224">
        <f>ROUND(I551*H551,2)</f>
        <v>0</v>
      </c>
      <c r="BL551" s="17" t="s">
        <v>1078</v>
      </c>
      <c r="BM551" s="223" t="s">
        <v>1079</v>
      </c>
    </row>
    <row r="552" s="2" customFormat="1">
      <c r="A552" s="38"/>
      <c r="B552" s="39"/>
      <c r="C552" s="40"/>
      <c r="D552" s="225" t="s">
        <v>147</v>
      </c>
      <c r="E552" s="40"/>
      <c r="F552" s="226" t="s">
        <v>1080</v>
      </c>
      <c r="G552" s="40"/>
      <c r="H552" s="40"/>
      <c r="I552" s="227"/>
      <c r="J552" s="40"/>
      <c r="K552" s="40"/>
      <c r="L552" s="44"/>
      <c r="M552" s="228"/>
      <c r="N552" s="229"/>
      <c r="O552" s="84"/>
      <c r="P552" s="84"/>
      <c r="Q552" s="84"/>
      <c r="R552" s="84"/>
      <c r="S552" s="84"/>
      <c r="T552" s="85"/>
      <c r="U552" s="38"/>
      <c r="V552" s="38"/>
      <c r="W552" s="38"/>
      <c r="X552" s="38"/>
      <c r="Y552" s="38"/>
      <c r="Z552" s="38"/>
      <c r="AA552" s="38"/>
      <c r="AB552" s="38"/>
      <c r="AC552" s="38"/>
      <c r="AD552" s="38"/>
      <c r="AE552" s="38"/>
      <c r="AT552" s="17" t="s">
        <v>147</v>
      </c>
      <c r="AU552" s="17" t="s">
        <v>84</v>
      </c>
    </row>
    <row r="553" s="13" customFormat="1">
      <c r="A553" s="13"/>
      <c r="B553" s="230"/>
      <c r="C553" s="231"/>
      <c r="D553" s="232" t="s">
        <v>149</v>
      </c>
      <c r="E553" s="233" t="s">
        <v>19</v>
      </c>
      <c r="F553" s="234" t="s">
        <v>1081</v>
      </c>
      <c r="G553" s="231"/>
      <c r="H553" s="233" t="s">
        <v>19</v>
      </c>
      <c r="I553" s="235"/>
      <c r="J553" s="231"/>
      <c r="K553" s="231"/>
      <c r="L553" s="236"/>
      <c r="M553" s="237"/>
      <c r="N553" s="238"/>
      <c r="O553" s="238"/>
      <c r="P553" s="238"/>
      <c r="Q553" s="238"/>
      <c r="R553" s="238"/>
      <c r="S553" s="238"/>
      <c r="T553" s="239"/>
      <c r="U553" s="13"/>
      <c r="V553" s="13"/>
      <c r="W553" s="13"/>
      <c r="X553" s="13"/>
      <c r="Y553" s="13"/>
      <c r="Z553" s="13"/>
      <c r="AA553" s="13"/>
      <c r="AB553" s="13"/>
      <c r="AC553" s="13"/>
      <c r="AD553" s="13"/>
      <c r="AE553" s="13"/>
      <c r="AT553" s="240" t="s">
        <v>149</v>
      </c>
      <c r="AU553" s="240" t="s">
        <v>84</v>
      </c>
      <c r="AV553" s="13" t="s">
        <v>84</v>
      </c>
      <c r="AW553" s="13" t="s">
        <v>37</v>
      </c>
      <c r="AX553" s="13" t="s">
        <v>76</v>
      </c>
      <c r="AY553" s="240" t="s">
        <v>138</v>
      </c>
    </row>
    <row r="554" s="14" customFormat="1">
      <c r="A554" s="14"/>
      <c r="B554" s="241"/>
      <c r="C554" s="242"/>
      <c r="D554" s="232" t="s">
        <v>149</v>
      </c>
      <c r="E554" s="243" t="s">
        <v>19</v>
      </c>
      <c r="F554" s="244" t="s">
        <v>651</v>
      </c>
      <c r="G554" s="242"/>
      <c r="H554" s="245">
        <v>60</v>
      </c>
      <c r="I554" s="246"/>
      <c r="J554" s="242"/>
      <c r="K554" s="242"/>
      <c r="L554" s="247"/>
      <c r="M554" s="248"/>
      <c r="N554" s="249"/>
      <c r="O554" s="249"/>
      <c r="P554" s="249"/>
      <c r="Q554" s="249"/>
      <c r="R554" s="249"/>
      <c r="S554" s="249"/>
      <c r="T554" s="250"/>
      <c r="U554" s="14"/>
      <c r="V554" s="14"/>
      <c r="W554" s="14"/>
      <c r="X554" s="14"/>
      <c r="Y554" s="14"/>
      <c r="Z554" s="14"/>
      <c r="AA554" s="14"/>
      <c r="AB554" s="14"/>
      <c r="AC554" s="14"/>
      <c r="AD554" s="14"/>
      <c r="AE554" s="14"/>
      <c r="AT554" s="251" t="s">
        <v>149</v>
      </c>
      <c r="AU554" s="251" t="s">
        <v>84</v>
      </c>
      <c r="AV554" s="14" t="s">
        <v>86</v>
      </c>
      <c r="AW554" s="14" t="s">
        <v>37</v>
      </c>
      <c r="AX554" s="14" t="s">
        <v>84</v>
      </c>
      <c r="AY554" s="251" t="s">
        <v>138</v>
      </c>
    </row>
    <row r="555" s="2" customFormat="1" ht="24.15" customHeight="1">
      <c r="A555" s="38"/>
      <c r="B555" s="39"/>
      <c r="C555" s="212" t="s">
        <v>1082</v>
      </c>
      <c r="D555" s="212" t="s">
        <v>140</v>
      </c>
      <c r="E555" s="213" t="s">
        <v>1083</v>
      </c>
      <c r="F555" s="214" t="s">
        <v>1084</v>
      </c>
      <c r="G555" s="215" t="s">
        <v>1077</v>
      </c>
      <c r="H555" s="216">
        <v>18</v>
      </c>
      <c r="I555" s="217"/>
      <c r="J555" s="218">
        <f>ROUND(I555*H555,2)</f>
        <v>0</v>
      </c>
      <c r="K555" s="214" t="s">
        <v>144</v>
      </c>
      <c r="L555" s="44"/>
      <c r="M555" s="219" t="s">
        <v>19</v>
      </c>
      <c r="N555" s="220" t="s">
        <v>47</v>
      </c>
      <c r="O555" s="84"/>
      <c r="P555" s="221">
        <f>O555*H555</f>
        <v>0</v>
      </c>
      <c r="Q555" s="221">
        <v>0</v>
      </c>
      <c r="R555" s="221">
        <f>Q555*H555</f>
        <v>0</v>
      </c>
      <c r="S555" s="221">
        <v>0</v>
      </c>
      <c r="T555" s="222">
        <f>S555*H555</f>
        <v>0</v>
      </c>
      <c r="U555" s="38"/>
      <c r="V555" s="38"/>
      <c r="W555" s="38"/>
      <c r="X555" s="38"/>
      <c r="Y555" s="38"/>
      <c r="Z555" s="38"/>
      <c r="AA555" s="38"/>
      <c r="AB555" s="38"/>
      <c r="AC555" s="38"/>
      <c r="AD555" s="38"/>
      <c r="AE555" s="38"/>
      <c r="AR555" s="223" t="s">
        <v>1078</v>
      </c>
      <c r="AT555" s="223" t="s">
        <v>140</v>
      </c>
      <c r="AU555" s="223" t="s">
        <v>84</v>
      </c>
      <c r="AY555" s="17" t="s">
        <v>138</v>
      </c>
      <c r="BE555" s="224">
        <f>IF(N555="základní",J555,0)</f>
        <v>0</v>
      </c>
      <c r="BF555" s="224">
        <f>IF(N555="snížená",J555,0)</f>
        <v>0</v>
      </c>
      <c r="BG555" s="224">
        <f>IF(N555="zákl. přenesená",J555,0)</f>
        <v>0</v>
      </c>
      <c r="BH555" s="224">
        <f>IF(N555="sníž. přenesená",J555,0)</f>
        <v>0</v>
      </c>
      <c r="BI555" s="224">
        <f>IF(N555="nulová",J555,0)</f>
        <v>0</v>
      </c>
      <c r="BJ555" s="17" t="s">
        <v>84</v>
      </c>
      <c r="BK555" s="224">
        <f>ROUND(I555*H555,2)</f>
        <v>0</v>
      </c>
      <c r="BL555" s="17" t="s">
        <v>1078</v>
      </c>
      <c r="BM555" s="223" t="s">
        <v>1085</v>
      </c>
    </row>
    <row r="556" s="2" customFormat="1">
      <c r="A556" s="38"/>
      <c r="B556" s="39"/>
      <c r="C556" s="40"/>
      <c r="D556" s="225" t="s">
        <v>147</v>
      </c>
      <c r="E556" s="40"/>
      <c r="F556" s="226" t="s">
        <v>1086</v>
      </c>
      <c r="G556" s="40"/>
      <c r="H556" s="40"/>
      <c r="I556" s="227"/>
      <c r="J556" s="40"/>
      <c r="K556" s="40"/>
      <c r="L556" s="44"/>
      <c r="M556" s="228"/>
      <c r="N556" s="229"/>
      <c r="O556" s="84"/>
      <c r="P556" s="84"/>
      <c r="Q556" s="84"/>
      <c r="R556" s="84"/>
      <c r="S556" s="84"/>
      <c r="T556" s="85"/>
      <c r="U556" s="38"/>
      <c r="V556" s="38"/>
      <c r="W556" s="38"/>
      <c r="X556" s="38"/>
      <c r="Y556" s="38"/>
      <c r="Z556" s="38"/>
      <c r="AA556" s="38"/>
      <c r="AB556" s="38"/>
      <c r="AC556" s="38"/>
      <c r="AD556" s="38"/>
      <c r="AE556" s="38"/>
      <c r="AT556" s="17" t="s">
        <v>147</v>
      </c>
      <c r="AU556" s="17" t="s">
        <v>84</v>
      </c>
    </row>
    <row r="557" s="13" customFormat="1">
      <c r="A557" s="13"/>
      <c r="B557" s="230"/>
      <c r="C557" s="231"/>
      <c r="D557" s="232" t="s">
        <v>149</v>
      </c>
      <c r="E557" s="233" t="s">
        <v>19</v>
      </c>
      <c r="F557" s="234" t="s">
        <v>1087</v>
      </c>
      <c r="G557" s="231"/>
      <c r="H557" s="233" t="s">
        <v>19</v>
      </c>
      <c r="I557" s="235"/>
      <c r="J557" s="231"/>
      <c r="K557" s="231"/>
      <c r="L557" s="236"/>
      <c r="M557" s="237"/>
      <c r="N557" s="238"/>
      <c r="O557" s="238"/>
      <c r="P557" s="238"/>
      <c r="Q557" s="238"/>
      <c r="R557" s="238"/>
      <c r="S557" s="238"/>
      <c r="T557" s="239"/>
      <c r="U557" s="13"/>
      <c r="V557" s="13"/>
      <c r="W557" s="13"/>
      <c r="X557" s="13"/>
      <c r="Y557" s="13"/>
      <c r="Z557" s="13"/>
      <c r="AA557" s="13"/>
      <c r="AB557" s="13"/>
      <c r="AC557" s="13"/>
      <c r="AD557" s="13"/>
      <c r="AE557" s="13"/>
      <c r="AT557" s="240" t="s">
        <v>149</v>
      </c>
      <c r="AU557" s="240" t="s">
        <v>84</v>
      </c>
      <c r="AV557" s="13" t="s">
        <v>84</v>
      </c>
      <c r="AW557" s="13" t="s">
        <v>37</v>
      </c>
      <c r="AX557" s="13" t="s">
        <v>76</v>
      </c>
      <c r="AY557" s="240" t="s">
        <v>138</v>
      </c>
    </row>
    <row r="558" s="13" customFormat="1">
      <c r="A558" s="13"/>
      <c r="B558" s="230"/>
      <c r="C558" s="231"/>
      <c r="D558" s="232" t="s">
        <v>149</v>
      </c>
      <c r="E558" s="233" t="s">
        <v>19</v>
      </c>
      <c r="F558" s="234" t="s">
        <v>1088</v>
      </c>
      <c r="G558" s="231"/>
      <c r="H558" s="233" t="s">
        <v>19</v>
      </c>
      <c r="I558" s="235"/>
      <c r="J558" s="231"/>
      <c r="K558" s="231"/>
      <c r="L558" s="236"/>
      <c r="M558" s="237"/>
      <c r="N558" s="238"/>
      <c r="O558" s="238"/>
      <c r="P558" s="238"/>
      <c r="Q558" s="238"/>
      <c r="R558" s="238"/>
      <c r="S558" s="238"/>
      <c r="T558" s="239"/>
      <c r="U558" s="13"/>
      <c r="V558" s="13"/>
      <c r="W558" s="13"/>
      <c r="X558" s="13"/>
      <c r="Y558" s="13"/>
      <c r="Z558" s="13"/>
      <c r="AA558" s="13"/>
      <c r="AB558" s="13"/>
      <c r="AC558" s="13"/>
      <c r="AD558" s="13"/>
      <c r="AE558" s="13"/>
      <c r="AT558" s="240" t="s">
        <v>149</v>
      </c>
      <c r="AU558" s="240" t="s">
        <v>84</v>
      </c>
      <c r="AV558" s="13" t="s">
        <v>84</v>
      </c>
      <c r="AW558" s="13" t="s">
        <v>37</v>
      </c>
      <c r="AX558" s="13" t="s">
        <v>76</v>
      </c>
      <c r="AY558" s="240" t="s">
        <v>138</v>
      </c>
    </row>
    <row r="559" s="14" customFormat="1">
      <c r="A559" s="14"/>
      <c r="B559" s="241"/>
      <c r="C559" s="242"/>
      <c r="D559" s="232" t="s">
        <v>149</v>
      </c>
      <c r="E559" s="243" t="s">
        <v>19</v>
      </c>
      <c r="F559" s="244" t="s">
        <v>1089</v>
      </c>
      <c r="G559" s="242"/>
      <c r="H559" s="245">
        <v>18</v>
      </c>
      <c r="I559" s="246"/>
      <c r="J559" s="242"/>
      <c r="K559" s="242"/>
      <c r="L559" s="247"/>
      <c r="M559" s="263"/>
      <c r="N559" s="264"/>
      <c r="O559" s="264"/>
      <c r="P559" s="264"/>
      <c r="Q559" s="264"/>
      <c r="R559" s="264"/>
      <c r="S559" s="264"/>
      <c r="T559" s="265"/>
      <c r="U559" s="14"/>
      <c r="V559" s="14"/>
      <c r="W559" s="14"/>
      <c r="X559" s="14"/>
      <c r="Y559" s="14"/>
      <c r="Z559" s="14"/>
      <c r="AA559" s="14"/>
      <c r="AB559" s="14"/>
      <c r="AC559" s="14"/>
      <c r="AD559" s="14"/>
      <c r="AE559" s="14"/>
      <c r="AT559" s="251" t="s">
        <v>149</v>
      </c>
      <c r="AU559" s="251" t="s">
        <v>84</v>
      </c>
      <c r="AV559" s="14" t="s">
        <v>86</v>
      </c>
      <c r="AW559" s="14" t="s">
        <v>37</v>
      </c>
      <c r="AX559" s="14" t="s">
        <v>84</v>
      </c>
      <c r="AY559" s="251" t="s">
        <v>138</v>
      </c>
    </row>
    <row r="560" s="2" customFormat="1" ht="6.96" customHeight="1">
      <c r="A560" s="38"/>
      <c r="B560" s="59"/>
      <c r="C560" s="60"/>
      <c r="D560" s="60"/>
      <c r="E560" s="60"/>
      <c r="F560" s="60"/>
      <c r="G560" s="60"/>
      <c r="H560" s="60"/>
      <c r="I560" s="60"/>
      <c r="J560" s="60"/>
      <c r="K560" s="60"/>
      <c r="L560" s="44"/>
      <c r="M560" s="38"/>
      <c r="O560" s="38"/>
      <c r="P560" s="38"/>
      <c r="Q560" s="38"/>
      <c r="R560" s="38"/>
      <c r="S560" s="38"/>
      <c r="T560" s="38"/>
      <c r="U560" s="38"/>
      <c r="V560" s="38"/>
      <c r="W560" s="38"/>
      <c r="X560" s="38"/>
      <c r="Y560" s="38"/>
      <c r="Z560" s="38"/>
      <c r="AA560" s="38"/>
      <c r="AB560" s="38"/>
      <c r="AC560" s="38"/>
      <c r="AD560" s="38"/>
      <c r="AE560" s="38"/>
    </row>
  </sheetData>
  <sheetProtection sheet="1" autoFilter="0" formatColumns="0" formatRows="0" objects="1" scenarios="1" spinCount="100000" saltValue="JSGltn3jKYQjj0Rt9DzypWX8NwaVnHUyhnNOVIGWc1/PhTmKfiURDtlsd9ZFe2x6qmrritwhQvL3Cib0BLHKGw==" hashValue="NIE2kDKkGJNRFw5Yegrxec47NGL60e1kPTSO5dQiU1TRxSVyL7BCSKarm04+UjrUGeoLH6e1DEIthZa6OuZnLQ==" algorithmName="SHA-512" password="CC35"/>
  <autoFilter ref="C96:K559"/>
  <mergeCells count="9">
    <mergeCell ref="E7:H7"/>
    <mergeCell ref="E9:H9"/>
    <mergeCell ref="E18:H18"/>
    <mergeCell ref="E27:H27"/>
    <mergeCell ref="E48:H48"/>
    <mergeCell ref="E50:H50"/>
    <mergeCell ref="E87:H87"/>
    <mergeCell ref="E89:H89"/>
    <mergeCell ref="L2:V2"/>
  </mergeCells>
  <hyperlinks>
    <hyperlink ref="F101" r:id="rId1" display="https://podminky.urs.cz/item/CS_URS_2025_02/310239211"/>
    <hyperlink ref="F104" r:id="rId2" display="https://podminky.urs.cz/item/CS_URS_2025_02/311272030"/>
    <hyperlink ref="F112" r:id="rId3" display="https://podminky.urs.cz/item/CS_URS_2025_02/317142422"/>
    <hyperlink ref="F114" r:id="rId4" display="https://podminky.urs.cz/item/CS_URS_2025_02/317142442"/>
    <hyperlink ref="F116" r:id="rId5" display="https://podminky.urs.cz/item/CS_URS_2025_02/317143431"/>
    <hyperlink ref="F118" r:id="rId6" display="https://podminky.urs.cz/item/CS_URS_2025_02/317944321"/>
    <hyperlink ref="F125" r:id="rId7" display="https://podminky.urs.cz/item/CS_URS_2025_02/317944323"/>
    <hyperlink ref="F130" r:id="rId8" display="https://podminky.urs.cz/item/CS_URS_2025_02/339921132"/>
    <hyperlink ref="F136" r:id="rId9" display="https://podminky.urs.cz/item/CS_URS_2025_02/342272225"/>
    <hyperlink ref="F143" r:id="rId10" display="https://podminky.urs.cz/item/CS_URS_2025_02/342272245"/>
    <hyperlink ref="F148" r:id="rId11" display="https://podminky.urs.cz/item/CS_URS_2025_02/346244381"/>
    <hyperlink ref="F150" r:id="rId12" display="https://podminky.urs.cz/item/CS_URS_2025_02/346272236"/>
    <hyperlink ref="F154" r:id="rId13" display="https://podminky.urs.cz/item/CS_URS_2025_02/413232211"/>
    <hyperlink ref="F157" r:id="rId14" display="https://podminky.urs.cz/item/CS_URS_2025_02/413232221"/>
    <hyperlink ref="F160" r:id="rId15" display="https://podminky.urs.cz/item/CS_URS_2025_02/434313113"/>
    <hyperlink ref="F164" r:id="rId16" display="https://podminky.urs.cz/item/CS_URS_2025_02/564861011"/>
    <hyperlink ref="F166" r:id="rId17" display="https://podminky.urs.cz/item/CS_URS_2025_02/596211110"/>
    <hyperlink ref="F173" r:id="rId18" display="https://podminky.urs.cz/item/CS_URS_2025_02/611131121"/>
    <hyperlink ref="F175" r:id="rId19" display="https://podminky.urs.cz/item/CS_URS_2025_02/611325418"/>
    <hyperlink ref="F190" r:id="rId20" display="https://podminky.urs.cz/item/CS_URS_2025_02/612131121"/>
    <hyperlink ref="F203" r:id="rId21" display="https://podminky.urs.cz/item/CS_URS_2025_02/612142001"/>
    <hyperlink ref="F205" r:id="rId22" display="https://podminky.urs.cz/item/CS_URS_2025_02/612321121"/>
    <hyperlink ref="F207" r:id="rId23" display="https://podminky.urs.cz/item/CS_URS_2025_02/612325419"/>
    <hyperlink ref="F214" r:id="rId24" display="https://podminky.urs.cz/item/CS_URS_2025_02/642942111"/>
    <hyperlink ref="F229" r:id="rId25" display="https://podminky.urs.cz/item/CS_URS_2025_02/642945111"/>
    <hyperlink ref="F236" r:id="rId26" display="https://podminky.urs.cz/item/CS_URS_2025_02/899113112"/>
    <hyperlink ref="F243" r:id="rId27" display="https://podminky.urs.cz/item/CS_URS_2025_02/949101111"/>
    <hyperlink ref="F245" r:id="rId28" display="https://podminky.urs.cz/item/CS_URS_2025_02/952901111"/>
    <hyperlink ref="F247" r:id="rId29" display="https://podminky.urs.cz/item/CS_URS_2025_02/953943211"/>
    <hyperlink ref="F252" r:id="rId30" display="https://podminky.urs.cz/item/CS_URS_2025_02/953966111"/>
    <hyperlink ref="F257" r:id="rId31" display="https://podminky.urs.cz/item/CS_URS_2025_02/953993311"/>
    <hyperlink ref="F271" r:id="rId32" display="https://podminky.urs.cz/item/CS_URS_2025_02/998018001"/>
    <hyperlink ref="F275" r:id="rId33" display="https://podminky.urs.cz/item/CS_URS_2025_02/751111051"/>
    <hyperlink ref="F278" r:id="rId34" display="https://podminky.urs.cz/item/CS_URS_2025_02/751322011"/>
    <hyperlink ref="F283" r:id="rId35" display="https://podminky.urs.cz/item/CS_URS_2025_02/751398021"/>
    <hyperlink ref="F288" r:id="rId36" display="https://podminky.urs.cz/item/CS_URS_2025_02/751511141"/>
    <hyperlink ref="F295" r:id="rId37" display="https://podminky.urs.cz/item/CS_URS_2025_02/998751121"/>
    <hyperlink ref="F298" r:id="rId38" display="https://podminky.urs.cz/item/CS_URS_2025_02/763131451"/>
    <hyperlink ref="F307" r:id="rId39" display="https://podminky.urs.cz/item/CS_URS_2025_02/763131714"/>
    <hyperlink ref="F309" r:id="rId40" display="https://podminky.urs.cz/item/CS_URS_2025_02/763131751"/>
    <hyperlink ref="F313" r:id="rId41" display="https://podminky.urs.cz/item/CS_URS_2025_02/763135101"/>
    <hyperlink ref="F319" r:id="rId42" display="https://podminky.urs.cz/item/CS_URS_2025_02/763164541"/>
    <hyperlink ref="F322" r:id="rId43" display="https://podminky.urs.cz/item/CS_URS_2025_02/763172451"/>
    <hyperlink ref="F327" r:id="rId44" display="https://podminky.urs.cz/item/CS_URS_2025_02/763411126"/>
    <hyperlink ref="F330" r:id="rId45" display="https://podminky.urs.cz/item/CS_URS_2025_02/763412121"/>
    <hyperlink ref="F332" r:id="rId46" display="https://podminky.urs.cz/item/CS_URS_2025_02/998763331"/>
    <hyperlink ref="F335" r:id="rId47" display="https://podminky.urs.cz/item/CS_URS_2025_02/766660001"/>
    <hyperlink ref="F344" r:id="rId48" display="https://podminky.urs.cz/item/CS_URS_2025_02/766660002"/>
    <hyperlink ref="F354" r:id="rId49" display="https://podminky.urs.cz/item/CS_URS_2025_02/766660021"/>
    <hyperlink ref="F359" r:id="rId50" display="https://podminky.urs.cz/item/CS_URS_2025_02/766660717"/>
    <hyperlink ref="F364" r:id="rId51" display="https://podminky.urs.cz/item/CS_URS_2025_02/766660729"/>
    <hyperlink ref="F367" r:id="rId52" display="https://podminky.urs.cz/item/CS_URS_2025_02/998766121"/>
    <hyperlink ref="F370" r:id="rId53" display="https://podminky.urs.cz/item/CS_URS_2025_02/767163122"/>
    <hyperlink ref="F375" r:id="rId54" display="https://podminky.urs.cz/item/CS_URS_2025_02/767531121"/>
    <hyperlink ref="F380" r:id="rId55" display="https://podminky.urs.cz/item/CS_URS_2025_02/767531212"/>
    <hyperlink ref="F387" r:id="rId56" display="https://podminky.urs.cz/item/CS_URS_2025_02/767531232"/>
    <hyperlink ref="F391" r:id="rId57" display="https://podminky.urs.cz/item/CS_URS_2025_02/767640112"/>
    <hyperlink ref="F397" r:id="rId58" display="https://podminky.urs.cz/item/CS_URS_2025_02/767649193"/>
    <hyperlink ref="F400" r:id="rId59" display="https://podminky.urs.cz/item/CS_URS_2025_02/767649197"/>
    <hyperlink ref="F403" r:id="rId60" display="https://podminky.urs.cz/item/CS_URS_2025_02/998767121"/>
    <hyperlink ref="F406" r:id="rId61" display="https://podminky.urs.cz/item/CS_URS_2025_02/771111011"/>
    <hyperlink ref="F408" r:id="rId62" display="https://podminky.urs.cz/item/CS_URS_2025_02/771121011"/>
    <hyperlink ref="F423" r:id="rId63" display="https://podminky.urs.cz/item/CS_URS_2025_02/771121026"/>
    <hyperlink ref="F425" r:id="rId64" display="https://podminky.urs.cz/item/CS_URS_2025_02/771151022"/>
    <hyperlink ref="F427" r:id="rId65" display="https://podminky.urs.cz/item/CS_URS_2025_02/771474112"/>
    <hyperlink ref="F438" r:id="rId66" display="https://podminky.urs.cz/item/CS_URS_2025_02/771574416"/>
    <hyperlink ref="F442" r:id="rId67" display="https://podminky.urs.cz/item/CS_URS_2025_02/771591112"/>
    <hyperlink ref="F444" r:id="rId68" display="https://podminky.urs.cz/item/CS_URS_2025_02/771591115"/>
    <hyperlink ref="F447" r:id="rId69" display="https://podminky.urs.cz/item/CS_URS_2025_02/771592011"/>
    <hyperlink ref="F449" r:id="rId70" display="https://podminky.urs.cz/item/CS_URS_2025_02/998771121"/>
    <hyperlink ref="F452" r:id="rId71" display="https://podminky.urs.cz/item/CS_URS_2025_02/776111126"/>
    <hyperlink ref="F454" r:id="rId72" display="https://podminky.urs.cz/item/CS_URS_2025_02/776111311"/>
    <hyperlink ref="F456" r:id="rId73" display="https://podminky.urs.cz/item/CS_URS_2025_02/776121112"/>
    <hyperlink ref="F465" r:id="rId74" display="https://podminky.urs.cz/item/CS_URS_2025_02/776141122"/>
    <hyperlink ref="F467" r:id="rId75" display="https://podminky.urs.cz/item/CS_URS_2025_02/776221111"/>
    <hyperlink ref="F476" r:id="rId76" display="https://podminky.urs.cz/item/CS_URS_2025_02/776251111"/>
    <hyperlink ref="F482" r:id="rId77" display="https://podminky.urs.cz/item/CS_URS_2025_02/776411111"/>
    <hyperlink ref="F487" r:id="rId78" display="https://podminky.urs.cz/item/CS_URS_2025_02/776991111"/>
    <hyperlink ref="F489" r:id="rId79" display="https://podminky.urs.cz/item/CS_URS_2025_02/776991121"/>
    <hyperlink ref="F491" r:id="rId80" display="https://podminky.urs.cz/item/CS_URS_2025_02/998776121"/>
    <hyperlink ref="F494" r:id="rId81" display="https://podminky.urs.cz/item/CS_URS_2025_02/781111011"/>
    <hyperlink ref="F496" r:id="rId82" display="https://podminky.urs.cz/item/CS_URS_2025_02/781121011"/>
    <hyperlink ref="F507" r:id="rId83" display="https://podminky.urs.cz/item/CS_URS_2025_02/781131112"/>
    <hyperlink ref="F509" r:id="rId84" display="https://podminky.urs.cz/item/CS_URS_2025_02/781151031"/>
    <hyperlink ref="F513" r:id="rId85" display="https://podminky.urs.cz/item/CS_URS_2025_02/781472215"/>
    <hyperlink ref="F517" r:id="rId86" display="https://podminky.urs.cz/item/CS_URS_2025_02/781492251"/>
    <hyperlink ref="F522" r:id="rId87" display="https://podminky.urs.cz/item/CS_URS_2025_02/781495115"/>
    <hyperlink ref="F524" r:id="rId88" display="https://podminky.urs.cz/item/CS_URS_2025_02/781495141"/>
    <hyperlink ref="F526" r:id="rId89" display="https://podminky.urs.cz/item/CS_URS_2025_02/781495142"/>
    <hyperlink ref="F528" r:id="rId90" display="https://podminky.urs.cz/item/CS_URS_2025_02/781495211"/>
    <hyperlink ref="F530" r:id="rId91" display="https://podminky.urs.cz/item/CS_URS_2025_02/998781121"/>
    <hyperlink ref="F533" r:id="rId92" display="https://podminky.urs.cz/item/CS_URS_2025_02/784111001"/>
    <hyperlink ref="F535" r:id="rId93" display="https://podminky.urs.cz/item/CS_URS_2025_02/784171101"/>
    <hyperlink ref="F539" r:id="rId94" display="https://podminky.urs.cz/item/CS_URS_2025_02/784171111"/>
    <hyperlink ref="F543" r:id="rId95" display="https://podminky.urs.cz/item/CS_URS_2025_02/784181101"/>
    <hyperlink ref="F549" r:id="rId96" display="https://podminky.urs.cz/item/CS_URS_2025_02/784211101"/>
    <hyperlink ref="F552" r:id="rId97" display="https://podminky.urs.cz/item/CS_URS_2025_02/HZS1292"/>
    <hyperlink ref="F556" r:id="rId98" display="https://podminky.urs.cz/item/CS_URS_2025_02/HZS231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99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96</v>
      </c>
    </row>
    <row r="3" s="1" customFormat="1" ht="6.96" customHeight="1">
      <c r="B3" s="138"/>
      <c r="C3" s="139"/>
      <c r="D3" s="139"/>
      <c r="E3" s="139"/>
      <c r="F3" s="139"/>
      <c r="G3" s="139"/>
      <c r="H3" s="139"/>
      <c r="I3" s="139"/>
      <c r="J3" s="139"/>
      <c r="K3" s="139"/>
      <c r="L3" s="20"/>
      <c r="AT3" s="17" t="s">
        <v>86</v>
      </c>
    </row>
    <row r="4" s="1" customFormat="1" ht="24.96" customHeight="1">
      <c r="B4" s="20"/>
      <c r="D4" s="140" t="s">
        <v>106</v>
      </c>
      <c r="L4" s="20"/>
      <c r="M4" s="141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42" t="s">
        <v>16</v>
      </c>
      <c r="L6" s="20"/>
    </row>
    <row r="7" s="1" customFormat="1" ht="26.25" customHeight="1">
      <c r="B7" s="20"/>
      <c r="E7" s="143" t="str">
        <f>'Rekapitulace stavby'!K6</f>
        <v>Stavební úpravy sportovního zázemí s požadavkem na bezbariérové užívání</v>
      </c>
      <c r="F7" s="142"/>
      <c r="G7" s="142"/>
      <c r="H7" s="142"/>
      <c r="L7" s="20"/>
    </row>
    <row r="8" s="1" customFormat="1" ht="12" customHeight="1">
      <c r="B8" s="20"/>
      <c r="D8" s="142" t="s">
        <v>107</v>
      </c>
      <c r="L8" s="20"/>
    </row>
    <row r="9" s="2" customFormat="1" ht="16.5" customHeight="1">
      <c r="A9" s="38"/>
      <c r="B9" s="44"/>
      <c r="C9" s="38"/>
      <c r="D9" s="38"/>
      <c r="E9" s="143" t="s">
        <v>1090</v>
      </c>
      <c r="F9" s="38"/>
      <c r="G9" s="38"/>
      <c r="H9" s="38"/>
      <c r="I9" s="38"/>
      <c r="J9" s="38"/>
      <c r="K9" s="38"/>
      <c r="L9" s="144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 ht="12" customHeight="1">
      <c r="A10" s="38"/>
      <c r="B10" s="44"/>
      <c r="C10" s="38"/>
      <c r="D10" s="142" t="s">
        <v>1091</v>
      </c>
      <c r="E10" s="38"/>
      <c r="F10" s="38"/>
      <c r="G10" s="38"/>
      <c r="H10" s="38"/>
      <c r="I10" s="38"/>
      <c r="J10" s="38"/>
      <c r="K10" s="38"/>
      <c r="L10" s="144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6.5" customHeight="1">
      <c r="A11" s="38"/>
      <c r="B11" s="44"/>
      <c r="C11" s="38"/>
      <c r="D11" s="38"/>
      <c r="E11" s="145" t="s">
        <v>1092</v>
      </c>
      <c r="F11" s="38"/>
      <c r="G11" s="38"/>
      <c r="H11" s="38"/>
      <c r="I11" s="38"/>
      <c r="J11" s="38"/>
      <c r="K11" s="38"/>
      <c r="L11" s="144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>
      <c r="A12" s="38"/>
      <c r="B12" s="44"/>
      <c r="C12" s="38"/>
      <c r="D12" s="38"/>
      <c r="E12" s="38"/>
      <c r="F12" s="38"/>
      <c r="G12" s="38"/>
      <c r="H12" s="38"/>
      <c r="I12" s="38"/>
      <c r="J12" s="38"/>
      <c r="K12" s="38"/>
      <c r="L12" s="144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2" customHeight="1">
      <c r="A13" s="38"/>
      <c r="B13" s="44"/>
      <c r="C13" s="38"/>
      <c r="D13" s="142" t="s">
        <v>18</v>
      </c>
      <c r="E13" s="38"/>
      <c r="F13" s="133" t="s">
        <v>19</v>
      </c>
      <c r="G13" s="38"/>
      <c r="H13" s="38"/>
      <c r="I13" s="142" t="s">
        <v>20</v>
      </c>
      <c r="J13" s="133" t="s">
        <v>19</v>
      </c>
      <c r="K13" s="38"/>
      <c r="L13" s="144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42" t="s">
        <v>21</v>
      </c>
      <c r="E14" s="38"/>
      <c r="F14" s="133" t="s">
        <v>22</v>
      </c>
      <c r="G14" s="38"/>
      <c r="H14" s="38"/>
      <c r="I14" s="142" t="s">
        <v>23</v>
      </c>
      <c r="J14" s="146" t="str">
        <f>'Rekapitulace stavby'!AN8</f>
        <v>26. 10. 2025</v>
      </c>
      <c r="K14" s="38"/>
      <c r="L14" s="144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0.8" customHeight="1">
      <c r="A15" s="38"/>
      <c r="B15" s="44"/>
      <c r="C15" s="38"/>
      <c r="D15" s="38"/>
      <c r="E15" s="38"/>
      <c r="F15" s="38"/>
      <c r="G15" s="38"/>
      <c r="H15" s="38"/>
      <c r="I15" s="38"/>
      <c r="J15" s="38"/>
      <c r="K15" s="38"/>
      <c r="L15" s="144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12" customHeight="1">
      <c r="A16" s="38"/>
      <c r="B16" s="44"/>
      <c r="C16" s="38"/>
      <c r="D16" s="142" t="s">
        <v>25</v>
      </c>
      <c r="E16" s="38"/>
      <c r="F16" s="38"/>
      <c r="G16" s="38"/>
      <c r="H16" s="38"/>
      <c r="I16" s="142" t="s">
        <v>26</v>
      </c>
      <c r="J16" s="133" t="s">
        <v>27</v>
      </c>
      <c r="K16" s="38"/>
      <c r="L16" s="144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8" customHeight="1">
      <c r="A17" s="38"/>
      <c r="B17" s="44"/>
      <c r="C17" s="38"/>
      <c r="D17" s="38"/>
      <c r="E17" s="133" t="s">
        <v>28</v>
      </c>
      <c r="F17" s="38"/>
      <c r="G17" s="38"/>
      <c r="H17" s="38"/>
      <c r="I17" s="142" t="s">
        <v>29</v>
      </c>
      <c r="J17" s="133" t="s">
        <v>30</v>
      </c>
      <c r="K17" s="38"/>
      <c r="L17" s="144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6.96" customHeight="1">
      <c r="A18" s="38"/>
      <c r="B18" s="44"/>
      <c r="C18" s="38"/>
      <c r="D18" s="38"/>
      <c r="E18" s="38"/>
      <c r="F18" s="38"/>
      <c r="G18" s="38"/>
      <c r="H18" s="38"/>
      <c r="I18" s="38"/>
      <c r="J18" s="38"/>
      <c r="K18" s="38"/>
      <c r="L18" s="144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12" customHeight="1">
      <c r="A19" s="38"/>
      <c r="B19" s="44"/>
      <c r="C19" s="38"/>
      <c r="D19" s="142" t="s">
        <v>31</v>
      </c>
      <c r="E19" s="38"/>
      <c r="F19" s="38"/>
      <c r="G19" s="38"/>
      <c r="H19" s="38"/>
      <c r="I19" s="142" t="s">
        <v>26</v>
      </c>
      <c r="J19" s="33" t="str">
        <f>'Rekapitulace stavby'!AN13</f>
        <v>Vyplň údaj</v>
      </c>
      <c r="K19" s="38"/>
      <c r="L19" s="144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8" customHeight="1">
      <c r="A20" s="38"/>
      <c r="B20" s="44"/>
      <c r="C20" s="38"/>
      <c r="D20" s="38"/>
      <c r="E20" s="33" t="str">
        <f>'Rekapitulace stavby'!E14</f>
        <v>Vyplň údaj</v>
      </c>
      <c r="F20" s="133"/>
      <c r="G20" s="133"/>
      <c r="H20" s="133"/>
      <c r="I20" s="142" t="s">
        <v>29</v>
      </c>
      <c r="J20" s="33" t="str">
        <f>'Rekapitulace stavby'!AN14</f>
        <v>Vyplň údaj</v>
      </c>
      <c r="K20" s="38"/>
      <c r="L20" s="144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6.96" customHeight="1">
      <c r="A21" s="38"/>
      <c r="B21" s="44"/>
      <c r="C21" s="38"/>
      <c r="D21" s="38"/>
      <c r="E21" s="38"/>
      <c r="F21" s="38"/>
      <c r="G21" s="38"/>
      <c r="H21" s="38"/>
      <c r="I21" s="38"/>
      <c r="J21" s="38"/>
      <c r="K21" s="38"/>
      <c r="L21" s="144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12" customHeight="1">
      <c r="A22" s="38"/>
      <c r="B22" s="44"/>
      <c r="C22" s="38"/>
      <c r="D22" s="142" t="s">
        <v>33</v>
      </c>
      <c r="E22" s="38"/>
      <c r="F22" s="38"/>
      <c r="G22" s="38"/>
      <c r="H22" s="38"/>
      <c r="I22" s="142" t="s">
        <v>26</v>
      </c>
      <c r="J22" s="133" t="s">
        <v>34</v>
      </c>
      <c r="K22" s="38"/>
      <c r="L22" s="144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8" customHeight="1">
      <c r="A23" s="38"/>
      <c r="B23" s="44"/>
      <c r="C23" s="38"/>
      <c r="D23" s="38"/>
      <c r="E23" s="133" t="s">
        <v>35</v>
      </c>
      <c r="F23" s="38"/>
      <c r="G23" s="38"/>
      <c r="H23" s="38"/>
      <c r="I23" s="142" t="s">
        <v>29</v>
      </c>
      <c r="J23" s="133" t="s">
        <v>36</v>
      </c>
      <c r="K23" s="38"/>
      <c r="L23" s="144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6.96" customHeight="1">
      <c r="A24" s="38"/>
      <c r="B24" s="44"/>
      <c r="C24" s="38"/>
      <c r="D24" s="38"/>
      <c r="E24" s="38"/>
      <c r="F24" s="38"/>
      <c r="G24" s="38"/>
      <c r="H24" s="38"/>
      <c r="I24" s="38"/>
      <c r="J24" s="38"/>
      <c r="K24" s="38"/>
      <c r="L24" s="144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12" customHeight="1">
      <c r="A25" s="38"/>
      <c r="B25" s="44"/>
      <c r="C25" s="38"/>
      <c r="D25" s="142" t="s">
        <v>38</v>
      </c>
      <c r="E25" s="38"/>
      <c r="F25" s="38"/>
      <c r="G25" s="38"/>
      <c r="H25" s="38"/>
      <c r="I25" s="142" t="s">
        <v>26</v>
      </c>
      <c r="J25" s="133" t="str">
        <f>IF('Rekapitulace stavby'!AN19="","",'Rekapitulace stavby'!AN19)</f>
        <v/>
      </c>
      <c r="K25" s="38"/>
      <c r="L25" s="144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8" customHeight="1">
      <c r="A26" s="38"/>
      <c r="B26" s="44"/>
      <c r="C26" s="38"/>
      <c r="D26" s="38"/>
      <c r="E26" s="133" t="str">
        <f>IF('Rekapitulace stavby'!E20="","",'Rekapitulace stavby'!E20)</f>
        <v xml:space="preserve"> </v>
      </c>
      <c r="F26" s="38"/>
      <c r="G26" s="38"/>
      <c r="H26" s="38"/>
      <c r="I26" s="142" t="s">
        <v>29</v>
      </c>
      <c r="J26" s="133" t="str">
        <f>IF('Rekapitulace stavby'!AN20="","",'Rekapitulace stavby'!AN20)</f>
        <v/>
      </c>
      <c r="K26" s="38"/>
      <c r="L26" s="144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2" customFormat="1" ht="6.96" customHeight="1">
      <c r="A27" s="38"/>
      <c r="B27" s="44"/>
      <c r="C27" s="38"/>
      <c r="D27" s="38"/>
      <c r="E27" s="38"/>
      <c r="F27" s="38"/>
      <c r="G27" s="38"/>
      <c r="H27" s="38"/>
      <c r="I27" s="38"/>
      <c r="J27" s="38"/>
      <c r="K27" s="38"/>
      <c r="L27" s="144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</row>
    <row r="28" s="2" customFormat="1" ht="12" customHeight="1">
      <c r="A28" s="38"/>
      <c r="B28" s="44"/>
      <c r="C28" s="38"/>
      <c r="D28" s="142" t="s">
        <v>40</v>
      </c>
      <c r="E28" s="38"/>
      <c r="F28" s="38"/>
      <c r="G28" s="38"/>
      <c r="H28" s="38"/>
      <c r="I28" s="38"/>
      <c r="J28" s="38"/>
      <c r="K28" s="38"/>
      <c r="L28" s="144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8" customFormat="1" ht="71.25" customHeight="1">
      <c r="A29" s="147"/>
      <c r="B29" s="148"/>
      <c r="C29" s="147"/>
      <c r="D29" s="147"/>
      <c r="E29" s="149" t="s">
        <v>41</v>
      </c>
      <c r="F29" s="149"/>
      <c r="G29" s="149"/>
      <c r="H29" s="149"/>
      <c r="I29" s="147"/>
      <c r="J29" s="147"/>
      <c r="K29" s="147"/>
      <c r="L29" s="150"/>
      <c r="S29" s="147"/>
      <c r="T29" s="147"/>
      <c r="U29" s="147"/>
      <c r="V29" s="147"/>
      <c r="W29" s="147"/>
      <c r="X29" s="147"/>
      <c r="Y29" s="147"/>
      <c r="Z29" s="147"/>
      <c r="AA29" s="147"/>
      <c r="AB29" s="147"/>
      <c r="AC29" s="147"/>
      <c r="AD29" s="147"/>
      <c r="AE29" s="147"/>
    </row>
    <row r="30" s="2" customFormat="1" ht="6.96" customHeight="1">
      <c r="A30" s="38"/>
      <c r="B30" s="44"/>
      <c r="C30" s="38"/>
      <c r="D30" s="38"/>
      <c r="E30" s="38"/>
      <c r="F30" s="38"/>
      <c r="G30" s="38"/>
      <c r="H30" s="38"/>
      <c r="I30" s="38"/>
      <c r="J30" s="38"/>
      <c r="K30" s="38"/>
      <c r="L30" s="144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51"/>
      <c r="E31" s="151"/>
      <c r="F31" s="151"/>
      <c r="G31" s="151"/>
      <c r="H31" s="151"/>
      <c r="I31" s="151"/>
      <c r="J31" s="151"/>
      <c r="K31" s="151"/>
      <c r="L31" s="144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25.44" customHeight="1">
      <c r="A32" s="38"/>
      <c r="B32" s="44"/>
      <c r="C32" s="38"/>
      <c r="D32" s="152" t="s">
        <v>42</v>
      </c>
      <c r="E32" s="38"/>
      <c r="F32" s="38"/>
      <c r="G32" s="38"/>
      <c r="H32" s="38"/>
      <c r="I32" s="38"/>
      <c r="J32" s="153">
        <f>ROUND(J94, 2)</f>
        <v>0</v>
      </c>
      <c r="K32" s="38"/>
      <c r="L32" s="144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6.96" customHeight="1">
      <c r="A33" s="38"/>
      <c r="B33" s="44"/>
      <c r="C33" s="38"/>
      <c r="D33" s="151"/>
      <c r="E33" s="151"/>
      <c r="F33" s="151"/>
      <c r="G33" s="151"/>
      <c r="H33" s="151"/>
      <c r="I33" s="151"/>
      <c r="J33" s="151"/>
      <c r="K33" s="151"/>
      <c r="L33" s="144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38"/>
      <c r="F34" s="154" t="s">
        <v>44</v>
      </c>
      <c r="G34" s="38"/>
      <c r="H34" s="38"/>
      <c r="I34" s="154" t="s">
        <v>43</v>
      </c>
      <c r="J34" s="154" t="s">
        <v>45</v>
      </c>
      <c r="K34" s="38"/>
      <c r="L34" s="144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s="2" customFormat="1" ht="14.4" customHeight="1">
      <c r="A35" s="38"/>
      <c r="B35" s="44"/>
      <c r="C35" s="38"/>
      <c r="D35" s="155" t="s">
        <v>46</v>
      </c>
      <c r="E35" s="142" t="s">
        <v>47</v>
      </c>
      <c r="F35" s="156">
        <f>ROUND((SUM(BE94:BE329)),  2)</f>
        <v>0</v>
      </c>
      <c r="G35" s="38"/>
      <c r="H35" s="38"/>
      <c r="I35" s="157">
        <v>0.20999999999999999</v>
      </c>
      <c r="J35" s="156">
        <f>ROUND(((SUM(BE94:BE329))*I35),  2)</f>
        <v>0</v>
      </c>
      <c r="K35" s="38"/>
      <c r="L35" s="144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s="2" customFormat="1" ht="14.4" customHeight="1">
      <c r="A36" s="38"/>
      <c r="B36" s="44"/>
      <c r="C36" s="38"/>
      <c r="D36" s="38"/>
      <c r="E36" s="142" t="s">
        <v>48</v>
      </c>
      <c r="F36" s="156">
        <f>ROUND((SUM(BF94:BF329)),  2)</f>
        <v>0</v>
      </c>
      <c r="G36" s="38"/>
      <c r="H36" s="38"/>
      <c r="I36" s="157">
        <v>0.12</v>
      </c>
      <c r="J36" s="156">
        <f>ROUND(((SUM(BF94:BF329))*I36),  2)</f>
        <v>0</v>
      </c>
      <c r="K36" s="38"/>
      <c r="L36" s="144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42" t="s">
        <v>49</v>
      </c>
      <c r="F37" s="156">
        <f>ROUND((SUM(BG94:BG329)),  2)</f>
        <v>0</v>
      </c>
      <c r="G37" s="38"/>
      <c r="H37" s="38"/>
      <c r="I37" s="157">
        <v>0.20999999999999999</v>
      </c>
      <c r="J37" s="156">
        <f>0</f>
        <v>0</v>
      </c>
      <c r="K37" s="38"/>
      <c r="L37" s="144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hidden="1" s="2" customFormat="1" ht="14.4" customHeight="1">
      <c r="A38" s="38"/>
      <c r="B38" s="44"/>
      <c r="C38" s="38"/>
      <c r="D38" s="38"/>
      <c r="E38" s="142" t="s">
        <v>50</v>
      </c>
      <c r="F38" s="156">
        <f>ROUND((SUM(BH94:BH329)),  2)</f>
        <v>0</v>
      </c>
      <c r="G38" s="38"/>
      <c r="H38" s="38"/>
      <c r="I38" s="157">
        <v>0.12</v>
      </c>
      <c r="J38" s="156">
        <f>0</f>
        <v>0</v>
      </c>
      <c r="K38" s="38"/>
      <c r="L38" s="144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hidden="1" s="2" customFormat="1" ht="14.4" customHeight="1">
      <c r="A39" s="38"/>
      <c r="B39" s="44"/>
      <c r="C39" s="38"/>
      <c r="D39" s="38"/>
      <c r="E39" s="142" t="s">
        <v>51</v>
      </c>
      <c r="F39" s="156">
        <f>ROUND((SUM(BI94:BI329)),  2)</f>
        <v>0</v>
      </c>
      <c r="G39" s="38"/>
      <c r="H39" s="38"/>
      <c r="I39" s="157">
        <v>0</v>
      </c>
      <c r="J39" s="156">
        <f>0</f>
        <v>0</v>
      </c>
      <c r="K39" s="38"/>
      <c r="L39" s="144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6.96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144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2" customFormat="1" ht="25.44" customHeight="1">
      <c r="A41" s="38"/>
      <c r="B41" s="44"/>
      <c r="C41" s="158"/>
      <c r="D41" s="159" t="s">
        <v>52</v>
      </c>
      <c r="E41" s="160"/>
      <c r="F41" s="160"/>
      <c r="G41" s="161" t="s">
        <v>53</v>
      </c>
      <c r="H41" s="162" t="s">
        <v>54</v>
      </c>
      <c r="I41" s="160"/>
      <c r="J41" s="163">
        <f>SUM(J32:J39)</f>
        <v>0</v>
      </c>
      <c r="K41" s="164"/>
      <c r="L41" s="144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</row>
    <row r="42" s="2" customFormat="1" ht="14.4" customHeight="1">
      <c r="A42" s="38"/>
      <c r="B42" s="165"/>
      <c r="C42" s="166"/>
      <c r="D42" s="166"/>
      <c r="E42" s="166"/>
      <c r="F42" s="166"/>
      <c r="G42" s="166"/>
      <c r="H42" s="166"/>
      <c r="I42" s="166"/>
      <c r="J42" s="166"/>
      <c r="K42" s="166"/>
      <c r="L42" s="144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</row>
    <row r="46" hidden="1" s="2" customFormat="1" ht="6.96" customHeight="1">
      <c r="A46" s="38"/>
      <c r="B46" s="167"/>
      <c r="C46" s="168"/>
      <c r="D46" s="168"/>
      <c r="E46" s="168"/>
      <c r="F46" s="168"/>
      <c r="G46" s="168"/>
      <c r="H46" s="168"/>
      <c r="I46" s="168"/>
      <c r="J46" s="168"/>
      <c r="K46" s="168"/>
      <c r="L46" s="144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</row>
    <row r="47" hidden="1" s="2" customFormat="1" ht="24.96" customHeight="1">
      <c r="A47" s="38"/>
      <c r="B47" s="39"/>
      <c r="C47" s="23" t="s">
        <v>109</v>
      </c>
      <c r="D47" s="40"/>
      <c r="E47" s="40"/>
      <c r="F47" s="40"/>
      <c r="G47" s="40"/>
      <c r="H47" s="40"/>
      <c r="I47" s="40"/>
      <c r="J47" s="40"/>
      <c r="K47" s="40"/>
      <c r="L47" s="144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</row>
    <row r="48" hidden="1" s="2" customFormat="1" ht="6.96" customHeight="1">
      <c r="A48" s="38"/>
      <c r="B48" s="39"/>
      <c r="C48" s="40"/>
      <c r="D48" s="40"/>
      <c r="E48" s="40"/>
      <c r="F48" s="40"/>
      <c r="G48" s="40"/>
      <c r="H48" s="40"/>
      <c r="I48" s="40"/>
      <c r="J48" s="40"/>
      <c r="K48" s="40"/>
      <c r="L48" s="144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</row>
    <row r="49" hidden="1" s="2" customFormat="1" ht="12" customHeight="1">
      <c r="A49" s="38"/>
      <c r="B49" s="39"/>
      <c r="C49" s="32" t="s">
        <v>16</v>
      </c>
      <c r="D49" s="40"/>
      <c r="E49" s="40"/>
      <c r="F49" s="40"/>
      <c r="G49" s="40"/>
      <c r="H49" s="40"/>
      <c r="I49" s="40"/>
      <c r="J49" s="40"/>
      <c r="K49" s="40"/>
      <c r="L49" s="144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</row>
    <row r="50" hidden="1" s="2" customFormat="1" ht="26.25" customHeight="1">
      <c r="A50" s="38"/>
      <c r="B50" s="39"/>
      <c r="C50" s="40"/>
      <c r="D50" s="40"/>
      <c r="E50" s="169" t="str">
        <f>E7</f>
        <v>Stavební úpravy sportovního zázemí s požadavkem na bezbariérové užívání</v>
      </c>
      <c r="F50" s="32"/>
      <c r="G50" s="32"/>
      <c r="H50" s="32"/>
      <c r="I50" s="40"/>
      <c r="J50" s="40"/>
      <c r="K50" s="40"/>
      <c r="L50" s="144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</row>
    <row r="51" hidden="1" s="1" customFormat="1" ht="12" customHeight="1">
      <c r="B51" s="21"/>
      <c r="C51" s="32" t="s">
        <v>107</v>
      </c>
      <c r="D51" s="22"/>
      <c r="E51" s="22"/>
      <c r="F51" s="22"/>
      <c r="G51" s="22"/>
      <c r="H51" s="22"/>
      <c r="I51" s="22"/>
      <c r="J51" s="22"/>
      <c r="K51" s="22"/>
      <c r="L51" s="20"/>
    </row>
    <row r="52" hidden="1" s="2" customFormat="1" ht="16.5" customHeight="1">
      <c r="A52" s="38"/>
      <c r="B52" s="39"/>
      <c r="C52" s="40"/>
      <c r="D52" s="40"/>
      <c r="E52" s="169" t="s">
        <v>1090</v>
      </c>
      <c r="F52" s="40"/>
      <c r="G52" s="40"/>
      <c r="H52" s="40"/>
      <c r="I52" s="40"/>
      <c r="J52" s="40"/>
      <c r="K52" s="40"/>
      <c r="L52" s="144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</row>
    <row r="53" hidden="1" s="2" customFormat="1" ht="12" customHeight="1">
      <c r="A53" s="38"/>
      <c r="B53" s="39"/>
      <c r="C53" s="32" t="s">
        <v>1091</v>
      </c>
      <c r="D53" s="40"/>
      <c r="E53" s="40"/>
      <c r="F53" s="40"/>
      <c r="G53" s="40"/>
      <c r="H53" s="40"/>
      <c r="I53" s="40"/>
      <c r="J53" s="40"/>
      <c r="K53" s="40"/>
      <c r="L53" s="144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</row>
    <row r="54" hidden="1" s="2" customFormat="1" ht="16.5" customHeight="1">
      <c r="A54" s="38"/>
      <c r="B54" s="39"/>
      <c r="C54" s="40"/>
      <c r="D54" s="40"/>
      <c r="E54" s="69" t="str">
        <f>E11</f>
        <v>c1 - ZTI</v>
      </c>
      <c r="F54" s="40"/>
      <c r="G54" s="40"/>
      <c r="H54" s="40"/>
      <c r="I54" s="40"/>
      <c r="J54" s="40"/>
      <c r="K54" s="40"/>
      <c r="L54" s="144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</row>
    <row r="55" hidden="1" s="2" customFormat="1" ht="6.96" customHeight="1">
      <c r="A55" s="38"/>
      <c r="B55" s="39"/>
      <c r="C55" s="40"/>
      <c r="D55" s="40"/>
      <c r="E55" s="40"/>
      <c r="F55" s="40"/>
      <c r="G55" s="40"/>
      <c r="H55" s="40"/>
      <c r="I55" s="40"/>
      <c r="J55" s="40"/>
      <c r="K55" s="40"/>
      <c r="L55" s="144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</row>
    <row r="56" hidden="1" s="2" customFormat="1" ht="12" customHeight="1">
      <c r="A56" s="38"/>
      <c r="B56" s="39"/>
      <c r="C56" s="32" t="s">
        <v>21</v>
      </c>
      <c r="D56" s="40"/>
      <c r="E56" s="40"/>
      <c r="F56" s="27" t="str">
        <f>F14</f>
        <v>st.č.1172, Mariánské Lázně</v>
      </c>
      <c r="G56" s="40"/>
      <c r="H56" s="40"/>
      <c r="I56" s="32" t="s">
        <v>23</v>
      </c>
      <c r="J56" s="72" t="str">
        <f>IF(J14="","",J14)</f>
        <v>26. 10. 2025</v>
      </c>
      <c r="K56" s="40"/>
      <c r="L56" s="144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</row>
    <row r="57" hidden="1" s="2" customFormat="1" ht="6.96" customHeight="1">
      <c r="A57" s="38"/>
      <c r="B57" s="39"/>
      <c r="C57" s="40"/>
      <c r="D57" s="40"/>
      <c r="E57" s="40"/>
      <c r="F57" s="40"/>
      <c r="G57" s="40"/>
      <c r="H57" s="40"/>
      <c r="I57" s="40"/>
      <c r="J57" s="40"/>
      <c r="K57" s="40"/>
      <c r="L57" s="144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</row>
    <row r="58" hidden="1" s="2" customFormat="1" ht="15.15" customHeight="1">
      <c r="A58" s="38"/>
      <c r="B58" s="39"/>
      <c r="C58" s="32" t="s">
        <v>25</v>
      </c>
      <c r="D58" s="40"/>
      <c r="E58" s="40"/>
      <c r="F58" s="27" t="str">
        <f>E17</f>
        <v>Město Mariánské Lázně</v>
      </c>
      <c r="G58" s="40"/>
      <c r="H58" s="40"/>
      <c r="I58" s="32" t="s">
        <v>33</v>
      </c>
      <c r="J58" s="36" t="str">
        <f>E23</f>
        <v>RealizaceDomů s.r.o.</v>
      </c>
      <c r="K58" s="40"/>
      <c r="L58" s="144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</row>
    <row r="59" hidden="1" s="2" customFormat="1" ht="15.15" customHeight="1">
      <c r="A59" s="38"/>
      <c r="B59" s="39"/>
      <c r="C59" s="32" t="s">
        <v>31</v>
      </c>
      <c r="D59" s="40"/>
      <c r="E59" s="40"/>
      <c r="F59" s="27" t="str">
        <f>IF(E20="","",E20)</f>
        <v>Vyplň údaj</v>
      </c>
      <c r="G59" s="40"/>
      <c r="H59" s="40"/>
      <c r="I59" s="32" t="s">
        <v>38</v>
      </c>
      <c r="J59" s="36" t="str">
        <f>E26</f>
        <v xml:space="preserve"> </v>
      </c>
      <c r="K59" s="40"/>
      <c r="L59" s="144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</row>
    <row r="60" hidden="1" s="2" customFormat="1" ht="10.32" customHeight="1">
      <c r="A60" s="38"/>
      <c r="B60" s="39"/>
      <c r="C60" s="40"/>
      <c r="D60" s="40"/>
      <c r="E60" s="40"/>
      <c r="F60" s="40"/>
      <c r="G60" s="40"/>
      <c r="H60" s="40"/>
      <c r="I60" s="40"/>
      <c r="J60" s="40"/>
      <c r="K60" s="40"/>
      <c r="L60" s="144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</row>
    <row r="61" hidden="1" s="2" customFormat="1" ht="29.28" customHeight="1">
      <c r="A61" s="38"/>
      <c r="B61" s="39"/>
      <c r="C61" s="170" t="s">
        <v>110</v>
      </c>
      <c r="D61" s="171"/>
      <c r="E61" s="171"/>
      <c r="F61" s="171"/>
      <c r="G61" s="171"/>
      <c r="H61" s="171"/>
      <c r="I61" s="171"/>
      <c r="J61" s="172" t="s">
        <v>111</v>
      </c>
      <c r="K61" s="171"/>
      <c r="L61" s="144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 hidden="1" s="2" customFormat="1" ht="10.32" customHeight="1">
      <c r="A62" s="38"/>
      <c r="B62" s="39"/>
      <c r="C62" s="40"/>
      <c r="D62" s="40"/>
      <c r="E62" s="40"/>
      <c r="F62" s="40"/>
      <c r="G62" s="40"/>
      <c r="H62" s="40"/>
      <c r="I62" s="40"/>
      <c r="J62" s="40"/>
      <c r="K62" s="40"/>
      <c r="L62" s="144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</row>
    <row r="63" hidden="1" s="2" customFormat="1" ht="22.8" customHeight="1">
      <c r="A63" s="38"/>
      <c r="B63" s="39"/>
      <c r="C63" s="173" t="s">
        <v>74</v>
      </c>
      <c r="D63" s="40"/>
      <c r="E63" s="40"/>
      <c r="F63" s="40"/>
      <c r="G63" s="40"/>
      <c r="H63" s="40"/>
      <c r="I63" s="40"/>
      <c r="J63" s="102">
        <f>J94</f>
        <v>0</v>
      </c>
      <c r="K63" s="40"/>
      <c r="L63" s="144"/>
      <c r="S63" s="38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  <c r="AU63" s="17" t="s">
        <v>112</v>
      </c>
    </row>
    <row r="64" hidden="1" s="9" customFormat="1" ht="24.96" customHeight="1">
      <c r="A64" s="9"/>
      <c r="B64" s="174"/>
      <c r="C64" s="175"/>
      <c r="D64" s="176" t="s">
        <v>113</v>
      </c>
      <c r="E64" s="177"/>
      <c r="F64" s="177"/>
      <c r="G64" s="177"/>
      <c r="H64" s="177"/>
      <c r="I64" s="177"/>
      <c r="J64" s="178">
        <f>J95</f>
        <v>0</v>
      </c>
      <c r="K64" s="175"/>
      <c r="L64" s="17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hidden="1" s="10" customFormat="1" ht="19.92" customHeight="1">
      <c r="A65" s="10"/>
      <c r="B65" s="180"/>
      <c r="C65" s="125"/>
      <c r="D65" s="181" t="s">
        <v>116</v>
      </c>
      <c r="E65" s="182"/>
      <c r="F65" s="182"/>
      <c r="G65" s="182"/>
      <c r="H65" s="182"/>
      <c r="I65" s="182"/>
      <c r="J65" s="183">
        <f>J96</f>
        <v>0</v>
      </c>
      <c r="K65" s="125"/>
      <c r="L65" s="184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hidden="1" s="9" customFormat="1" ht="24.96" customHeight="1">
      <c r="A66" s="9"/>
      <c r="B66" s="174"/>
      <c r="C66" s="175"/>
      <c r="D66" s="176" t="s">
        <v>117</v>
      </c>
      <c r="E66" s="177"/>
      <c r="F66" s="177"/>
      <c r="G66" s="177"/>
      <c r="H66" s="177"/>
      <c r="I66" s="177"/>
      <c r="J66" s="178">
        <f>J106</f>
        <v>0</v>
      </c>
      <c r="K66" s="175"/>
      <c r="L66" s="17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</row>
    <row r="67" hidden="1" s="10" customFormat="1" ht="19.92" customHeight="1">
      <c r="A67" s="10"/>
      <c r="B67" s="180"/>
      <c r="C67" s="125"/>
      <c r="D67" s="181" t="s">
        <v>1093</v>
      </c>
      <c r="E67" s="182"/>
      <c r="F67" s="182"/>
      <c r="G67" s="182"/>
      <c r="H67" s="182"/>
      <c r="I67" s="182"/>
      <c r="J67" s="183">
        <f>J107</f>
        <v>0</v>
      </c>
      <c r="K67" s="125"/>
      <c r="L67" s="184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hidden="1" s="10" customFormat="1" ht="19.92" customHeight="1">
      <c r="A68" s="10"/>
      <c r="B68" s="180"/>
      <c r="C68" s="125"/>
      <c r="D68" s="181" t="s">
        <v>1094</v>
      </c>
      <c r="E68" s="182"/>
      <c r="F68" s="182"/>
      <c r="G68" s="182"/>
      <c r="H68" s="182"/>
      <c r="I68" s="182"/>
      <c r="J68" s="183">
        <f>J143</f>
        <v>0</v>
      </c>
      <c r="K68" s="125"/>
      <c r="L68" s="184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hidden="1" s="10" customFormat="1" ht="19.92" customHeight="1">
      <c r="A69" s="10"/>
      <c r="B69" s="180"/>
      <c r="C69" s="125"/>
      <c r="D69" s="181" t="s">
        <v>1095</v>
      </c>
      <c r="E69" s="182"/>
      <c r="F69" s="182"/>
      <c r="G69" s="182"/>
      <c r="H69" s="182"/>
      <c r="I69" s="182"/>
      <c r="J69" s="183">
        <f>J205</f>
        <v>0</v>
      </c>
      <c r="K69" s="125"/>
      <c r="L69" s="184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hidden="1" s="10" customFormat="1" ht="19.92" customHeight="1">
      <c r="A70" s="10"/>
      <c r="B70" s="180"/>
      <c r="C70" s="125"/>
      <c r="D70" s="181" t="s">
        <v>1096</v>
      </c>
      <c r="E70" s="182"/>
      <c r="F70" s="182"/>
      <c r="G70" s="182"/>
      <c r="H70" s="182"/>
      <c r="I70" s="182"/>
      <c r="J70" s="183">
        <f>J295</f>
        <v>0</v>
      </c>
      <c r="K70" s="125"/>
      <c r="L70" s="184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hidden="1" s="10" customFormat="1" ht="19.92" customHeight="1">
      <c r="A71" s="10"/>
      <c r="B71" s="180"/>
      <c r="C71" s="125"/>
      <c r="D71" s="181" t="s">
        <v>1097</v>
      </c>
      <c r="E71" s="182"/>
      <c r="F71" s="182"/>
      <c r="G71" s="182"/>
      <c r="H71" s="182"/>
      <c r="I71" s="182"/>
      <c r="J71" s="183">
        <f>J310</f>
        <v>0</v>
      </c>
      <c r="K71" s="125"/>
      <c r="L71" s="184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hidden="1" s="9" customFormat="1" ht="24.96" customHeight="1">
      <c r="A72" s="9"/>
      <c r="B72" s="174"/>
      <c r="C72" s="175"/>
      <c r="D72" s="176" t="s">
        <v>319</v>
      </c>
      <c r="E72" s="177"/>
      <c r="F72" s="177"/>
      <c r="G72" s="177"/>
      <c r="H72" s="177"/>
      <c r="I72" s="177"/>
      <c r="J72" s="178">
        <f>J326</f>
        <v>0</v>
      </c>
      <c r="K72" s="175"/>
      <c r="L72" s="17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</row>
    <row r="73" hidden="1" s="2" customFormat="1" ht="21.84" customHeight="1">
      <c r="A73" s="38"/>
      <c r="B73" s="39"/>
      <c r="C73" s="40"/>
      <c r="D73" s="40"/>
      <c r="E73" s="40"/>
      <c r="F73" s="40"/>
      <c r="G73" s="40"/>
      <c r="H73" s="40"/>
      <c r="I73" s="40"/>
      <c r="J73" s="40"/>
      <c r="K73" s="40"/>
      <c r="L73" s="144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</row>
    <row r="74" hidden="1" s="2" customFormat="1" ht="6.96" customHeight="1">
      <c r="A74" s="38"/>
      <c r="B74" s="59"/>
      <c r="C74" s="60"/>
      <c r="D74" s="60"/>
      <c r="E74" s="60"/>
      <c r="F74" s="60"/>
      <c r="G74" s="60"/>
      <c r="H74" s="60"/>
      <c r="I74" s="60"/>
      <c r="J74" s="60"/>
      <c r="K74" s="60"/>
      <c r="L74" s="144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</row>
    <row r="75" hidden="1"/>
    <row r="76" hidden="1"/>
    <row r="77" hidden="1"/>
    <row r="78" s="2" customFormat="1" ht="6.96" customHeight="1">
      <c r="A78" s="38"/>
      <c r="B78" s="61"/>
      <c r="C78" s="62"/>
      <c r="D78" s="62"/>
      <c r="E78" s="62"/>
      <c r="F78" s="62"/>
      <c r="G78" s="62"/>
      <c r="H78" s="62"/>
      <c r="I78" s="62"/>
      <c r="J78" s="62"/>
      <c r="K78" s="62"/>
      <c r="L78" s="144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</row>
    <row r="79" s="2" customFormat="1" ht="24.96" customHeight="1">
      <c r="A79" s="38"/>
      <c r="B79" s="39"/>
      <c r="C79" s="23" t="s">
        <v>123</v>
      </c>
      <c r="D79" s="40"/>
      <c r="E79" s="40"/>
      <c r="F79" s="40"/>
      <c r="G79" s="40"/>
      <c r="H79" s="40"/>
      <c r="I79" s="40"/>
      <c r="J79" s="40"/>
      <c r="K79" s="40"/>
      <c r="L79" s="144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</row>
    <row r="80" s="2" customFormat="1" ht="6.96" customHeight="1">
      <c r="A80" s="38"/>
      <c r="B80" s="39"/>
      <c r="C80" s="40"/>
      <c r="D80" s="40"/>
      <c r="E80" s="40"/>
      <c r="F80" s="40"/>
      <c r="G80" s="40"/>
      <c r="H80" s="40"/>
      <c r="I80" s="40"/>
      <c r="J80" s="40"/>
      <c r="K80" s="40"/>
      <c r="L80" s="144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</row>
    <row r="81" s="2" customFormat="1" ht="12" customHeight="1">
      <c r="A81" s="38"/>
      <c r="B81" s="39"/>
      <c r="C81" s="32" t="s">
        <v>16</v>
      </c>
      <c r="D81" s="40"/>
      <c r="E81" s="40"/>
      <c r="F81" s="40"/>
      <c r="G81" s="40"/>
      <c r="H81" s="40"/>
      <c r="I81" s="40"/>
      <c r="J81" s="40"/>
      <c r="K81" s="40"/>
      <c r="L81" s="144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6.25" customHeight="1">
      <c r="A82" s="38"/>
      <c r="B82" s="39"/>
      <c r="C82" s="40"/>
      <c r="D82" s="40"/>
      <c r="E82" s="169" t="str">
        <f>E7</f>
        <v>Stavební úpravy sportovního zázemí s požadavkem na bezbariérové užívání</v>
      </c>
      <c r="F82" s="32"/>
      <c r="G82" s="32"/>
      <c r="H82" s="32"/>
      <c r="I82" s="40"/>
      <c r="J82" s="40"/>
      <c r="K82" s="40"/>
      <c r="L82" s="144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1" customFormat="1" ht="12" customHeight="1">
      <c r="B83" s="21"/>
      <c r="C83" s="32" t="s">
        <v>107</v>
      </c>
      <c r="D83" s="22"/>
      <c r="E83" s="22"/>
      <c r="F83" s="22"/>
      <c r="G83" s="22"/>
      <c r="H83" s="22"/>
      <c r="I83" s="22"/>
      <c r="J83" s="22"/>
      <c r="K83" s="22"/>
      <c r="L83" s="20"/>
    </row>
    <row r="84" s="2" customFormat="1" ht="16.5" customHeight="1">
      <c r="A84" s="38"/>
      <c r="B84" s="39"/>
      <c r="C84" s="40"/>
      <c r="D84" s="40"/>
      <c r="E84" s="169" t="s">
        <v>1090</v>
      </c>
      <c r="F84" s="40"/>
      <c r="G84" s="40"/>
      <c r="H84" s="40"/>
      <c r="I84" s="40"/>
      <c r="J84" s="40"/>
      <c r="K84" s="40"/>
      <c r="L84" s="144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2" customHeight="1">
      <c r="A85" s="38"/>
      <c r="B85" s="39"/>
      <c r="C85" s="32" t="s">
        <v>1091</v>
      </c>
      <c r="D85" s="40"/>
      <c r="E85" s="40"/>
      <c r="F85" s="40"/>
      <c r="G85" s="40"/>
      <c r="H85" s="40"/>
      <c r="I85" s="40"/>
      <c r="J85" s="40"/>
      <c r="K85" s="40"/>
      <c r="L85" s="144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6.5" customHeight="1">
      <c r="A86" s="38"/>
      <c r="B86" s="39"/>
      <c r="C86" s="40"/>
      <c r="D86" s="40"/>
      <c r="E86" s="69" t="str">
        <f>E11</f>
        <v>c1 - ZTI</v>
      </c>
      <c r="F86" s="40"/>
      <c r="G86" s="40"/>
      <c r="H86" s="40"/>
      <c r="I86" s="40"/>
      <c r="J86" s="40"/>
      <c r="K86" s="40"/>
      <c r="L86" s="144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6.96" customHeight="1">
      <c r="A87" s="38"/>
      <c r="B87" s="39"/>
      <c r="C87" s="40"/>
      <c r="D87" s="40"/>
      <c r="E87" s="40"/>
      <c r="F87" s="40"/>
      <c r="G87" s="40"/>
      <c r="H87" s="40"/>
      <c r="I87" s="40"/>
      <c r="J87" s="40"/>
      <c r="K87" s="40"/>
      <c r="L87" s="144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12" customHeight="1">
      <c r="A88" s="38"/>
      <c r="B88" s="39"/>
      <c r="C88" s="32" t="s">
        <v>21</v>
      </c>
      <c r="D88" s="40"/>
      <c r="E88" s="40"/>
      <c r="F88" s="27" t="str">
        <f>F14</f>
        <v>st.č.1172, Mariánské Lázně</v>
      </c>
      <c r="G88" s="40"/>
      <c r="H88" s="40"/>
      <c r="I88" s="32" t="s">
        <v>23</v>
      </c>
      <c r="J88" s="72" t="str">
        <f>IF(J14="","",J14)</f>
        <v>26. 10. 2025</v>
      </c>
      <c r="K88" s="40"/>
      <c r="L88" s="144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6.96" customHeight="1">
      <c r="A89" s="38"/>
      <c r="B89" s="39"/>
      <c r="C89" s="40"/>
      <c r="D89" s="40"/>
      <c r="E89" s="40"/>
      <c r="F89" s="40"/>
      <c r="G89" s="40"/>
      <c r="H89" s="40"/>
      <c r="I89" s="40"/>
      <c r="J89" s="40"/>
      <c r="K89" s="40"/>
      <c r="L89" s="144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15.15" customHeight="1">
      <c r="A90" s="38"/>
      <c r="B90" s="39"/>
      <c r="C90" s="32" t="s">
        <v>25</v>
      </c>
      <c r="D90" s="40"/>
      <c r="E90" s="40"/>
      <c r="F90" s="27" t="str">
        <f>E17</f>
        <v>Město Mariánské Lázně</v>
      </c>
      <c r="G90" s="40"/>
      <c r="H90" s="40"/>
      <c r="I90" s="32" t="s">
        <v>33</v>
      </c>
      <c r="J90" s="36" t="str">
        <f>E23</f>
        <v>RealizaceDomů s.r.o.</v>
      </c>
      <c r="K90" s="40"/>
      <c r="L90" s="144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5.15" customHeight="1">
      <c r="A91" s="38"/>
      <c r="B91" s="39"/>
      <c r="C91" s="32" t="s">
        <v>31</v>
      </c>
      <c r="D91" s="40"/>
      <c r="E91" s="40"/>
      <c r="F91" s="27" t="str">
        <f>IF(E20="","",E20)</f>
        <v>Vyplň údaj</v>
      </c>
      <c r="G91" s="40"/>
      <c r="H91" s="40"/>
      <c r="I91" s="32" t="s">
        <v>38</v>
      </c>
      <c r="J91" s="36" t="str">
        <f>E26</f>
        <v xml:space="preserve"> </v>
      </c>
      <c r="K91" s="40"/>
      <c r="L91" s="144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0.32" customHeight="1">
      <c r="A92" s="38"/>
      <c r="B92" s="39"/>
      <c r="C92" s="40"/>
      <c r="D92" s="40"/>
      <c r="E92" s="40"/>
      <c r="F92" s="40"/>
      <c r="G92" s="40"/>
      <c r="H92" s="40"/>
      <c r="I92" s="40"/>
      <c r="J92" s="40"/>
      <c r="K92" s="40"/>
      <c r="L92" s="144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11" customFormat="1" ht="29.28" customHeight="1">
      <c r="A93" s="185"/>
      <c r="B93" s="186"/>
      <c r="C93" s="187" t="s">
        <v>124</v>
      </c>
      <c r="D93" s="188" t="s">
        <v>61</v>
      </c>
      <c r="E93" s="188" t="s">
        <v>57</v>
      </c>
      <c r="F93" s="188" t="s">
        <v>58</v>
      </c>
      <c r="G93" s="188" t="s">
        <v>125</v>
      </c>
      <c r="H93" s="188" t="s">
        <v>126</v>
      </c>
      <c r="I93" s="188" t="s">
        <v>127</v>
      </c>
      <c r="J93" s="188" t="s">
        <v>111</v>
      </c>
      <c r="K93" s="189" t="s">
        <v>128</v>
      </c>
      <c r="L93" s="190"/>
      <c r="M93" s="92" t="s">
        <v>19</v>
      </c>
      <c r="N93" s="93" t="s">
        <v>46</v>
      </c>
      <c r="O93" s="93" t="s">
        <v>129</v>
      </c>
      <c r="P93" s="93" t="s">
        <v>130</v>
      </c>
      <c r="Q93" s="93" t="s">
        <v>131</v>
      </c>
      <c r="R93" s="93" t="s">
        <v>132</v>
      </c>
      <c r="S93" s="93" t="s">
        <v>133</v>
      </c>
      <c r="T93" s="94" t="s">
        <v>134</v>
      </c>
      <c r="U93" s="185"/>
      <c r="V93" s="185"/>
      <c r="W93" s="185"/>
      <c r="X93" s="185"/>
      <c r="Y93" s="185"/>
      <c r="Z93" s="185"/>
      <c r="AA93" s="185"/>
      <c r="AB93" s="185"/>
      <c r="AC93" s="185"/>
      <c r="AD93" s="185"/>
      <c r="AE93" s="185"/>
    </row>
    <row r="94" s="2" customFormat="1" ht="22.8" customHeight="1">
      <c r="A94" s="38"/>
      <c r="B94" s="39"/>
      <c r="C94" s="99" t="s">
        <v>135</v>
      </c>
      <c r="D94" s="40"/>
      <c r="E94" s="40"/>
      <c r="F94" s="40"/>
      <c r="G94" s="40"/>
      <c r="H94" s="40"/>
      <c r="I94" s="40"/>
      <c r="J94" s="191">
        <f>BK94</f>
        <v>0</v>
      </c>
      <c r="K94" s="40"/>
      <c r="L94" s="44"/>
      <c r="M94" s="95"/>
      <c r="N94" s="192"/>
      <c r="O94" s="96"/>
      <c r="P94" s="193">
        <f>P95+P106+P326</f>
        <v>0</v>
      </c>
      <c r="Q94" s="96"/>
      <c r="R94" s="193">
        <f>R95+R106+R326</f>
        <v>0.56391999999999998</v>
      </c>
      <c r="S94" s="96"/>
      <c r="T94" s="194">
        <f>T95+T106+T326</f>
        <v>2.5709400000000002</v>
      </c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T94" s="17" t="s">
        <v>75</v>
      </c>
      <c r="AU94" s="17" t="s">
        <v>112</v>
      </c>
      <c r="BK94" s="195">
        <f>BK95+BK106+BK326</f>
        <v>0</v>
      </c>
    </row>
    <row r="95" s="12" customFormat="1" ht="25.92" customHeight="1">
      <c r="A95" s="12"/>
      <c r="B95" s="196"/>
      <c r="C95" s="197"/>
      <c r="D95" s="198" t="s">
        <v>75</v>
      </c>
      <c r="E95" s="199" t="s">
        <v>136</v>
      </c>
      <c r="F95" s="199" t="s">
        <v>137</v>
      </c>
      <c r="G95" s="197"/>
      <c r="H95" s="197"/>
      <c r="I95" s="200"/>
      <c r="J95" s="201">
        <f>BK95</f>
        <v>0</v>
      </c>
      <c r="K95" s="197"/>
      <c r="L95" s="202"/>
      <c r="M95" s="203"/>
      <c r="N95" s="204"/>
      <c r="O95" s="204"/>
      <c r="P95" s="205">
        <f>P96</f>
        <v>0</v>
      </c>
      <c r="Q95" s="204"/>
      <c r="R95" s="205">
        <f>R96</f>
        <v>0</v>
      </c>
      <c r="S95" s="204"/>
      <c r="T95" s="206">
        <f>T96</f>
        <v>0</v>
      </c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R95" s="207" t="s">
        <v>84</v>
      </c>
      <c r="AT95" s="208" t="s">
        <v>75</v>
      </c>
      <c r="AU95" s="208" t="s">
        <v>76</v>
      </c>
      <c r="AY95" s="207" t="s">
        <v>138</v>
      </c>
      <c r="BK95" s="209">
        <f>BK96</f>
        <v>0</v>
      </c>
    </row>
    <row r="96" s="12" customFormat="1" ht="22.8" customHeight="1">
      <c r="A96" s="12"/>
      <c r="B96" s="196"/>
      <c r="C96" s="197"/>
      <c r="D96" s="198" t="s">
        <v>75</v>
      </c>
      <c r="E96" s="210" t="s">
        <v>204</v>
      </c>
      <c r="F96" s="210" t="s">
        <v>205</v>
      </c>
      <c r="G96" s="197"/>
      <c r="H96" s="197"/>
      <c r="I96" s="200"/>
      <c r="J96" s="211">
        <f>BK96</f>
        <v>0</v>
      </c>
      <c r="K96" s="197"/>
      <c r="L96" s="202"/>
      <c r="M96" s="203"/>
      <c r="N96" s="204"/>
      <c r="O96" s="204"/>
      <c r="P96" s="205">
        <f>SUM(P97:P105)</f>
        <v>0</v>
      </c>
      <c r="Q96" s="204"/>
      <c r="R96" s="205">
        <f>SUM(R97:R105)</f>
        <v>0</v>
      </c>
      <c r="S96" s="204"/>
      <c r="T96" s="206">
        <f>SUM(T97:T105)</f>
        <v>0</v>
      </c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R96" s="207" t="s">
        <v>84</v>
      </c>
      <c r="AT96" s="208" t="s">
        <v>75</v>
      </c>
      <c r="AU96" s="208" t="s">
        <v>84</v>
      </c>
      <c r="AY96" s="207" t="s">
        <v>138</v>
      </c>
      <c r="BK96" s="209">
        <f>SUM(BK97:BK105)</f>
        <v>0</v>
      </c>
    </row>
    <row r="97" s="2" customFormat="1" ht="37.8" customHeight="1">
      <c r="A97" s="38"/>
      <c r="B97" s="39"/>
      <c r="C97" s="212" t="s">
        <v>84</v>
      </c>
      <c r="D97" s="212" t="s">
        <v>140</v>
      </c>
      <c r="E97" s="213" t="s">
        <v>218</v>
      </c>
      <c r="F97" s="214" t="s">
        <v>219</v>
      </c>
      <c r="G97" s="215" t="s">
        <v>209</v>
      </c>
      <c r="H97" s="216">
        <v>2.5710000000000002</v>
      </c>
      <c r="I97" s="217"/>
      <c r="J97" s="218">
        <f>ROUND(I97*H97,2)</f>
        <v>0</v>
      </c>
      <c r="K97" s="214" t="s">
        <v>144</v>
      </c>
      <c r="L97" s="44"/>
      <c r="M97" s="219" t="s">
        <v>19</v>
      </c>
      <c r="N97" s="220" t="s">
        <v>47</v>
      </c>
      <c r="O97" s="84"/>
      <c r="P97" s="221">
        <f>O97*H97</f>
        <v>0</v>
      </c>
      <c r="Q97" s="221">
        <v>0</v>
      </c>
      <c r="R97" s="221">
        <f>Q97*H97</f>
        <v>0</v>
      </c>
      <c r="S97" s="221">
        <v>0</v>
      </c>
      <c r="T97" s="222">
        <f>S97*H97</f>
        <v>0</v>
      </c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R97" s="223" t="s">
        <v>145</v>
      </c>
      <c r="AT97" s="223" t="s">
        <v>140</v>
      </c>
      <c r="AU97" s="223" t="s">
        <v>86</v>
      </c>
      <c r="AY97" s="17" t="s">
        <v>138</v>
      </c>
      <c r="BE97" s="224">
        <f>IF(N97="základní",J97,0)</f>
        <v>0</v>
      </c>
      <c r="BF97" s="224">
        <f>IF(N97="snížená",J97,0)</f>
        <v>0</v>
      </c>
      <c r="BG97" s="224">
        <f>IF(N97="zákl. přenesená",J97,0)</f>
        <v>0</v>
      </c>
      <c r="BH97" s="224">
        <f>IF(N97="sníž. přenesená",J97,0)</f>
        <v>0</v>
      </c>
      <c r="BI97" s="224">
        <f>IF(N97="nulová",J97,0)</f>
        <v>0</v>
      </c>
      <c r="BJ97" s="17" t="s">
        <v>84</v>
      </c>
      <c r="BK97" s="224">
        <f>ROUND(I97*H97,2)</f>
        <v>0</v>
      </c>
      <c r="BL97" s="17" t="s">
        <v>145</v>
      </c>
      <c r="BM97" s="223" t="s">
        <v>1098</v>
      </c>
    </row>
    <row r="98" s="2" customFormat="1">
      <c r="A98" s="38"/>
      <c r="B98" s="39"/>
      <c r="C98" s="40"/>
      <c r="D98" s="225" t="s">
        <v>147</v>
      </c>
      <c r="E98" s="40"/>
      <c r="F98" s="226" t="s">
        <v>221</v>
      </c>
      <c r="G98" s="40"/>
      <c r="H98" s="40"/>
      <c r="I98" s="227"/>
      <c r="J98" s="40"/>
      <c r="K98" s="40"/>
      <c r="L98" s="44"/>
      <c r="M98" s="228"/>
      <c r="N98" s="229"/>
      <c r="O98" s="84"/>
      <c r="P98" s="84"/>
      <c r="Q98" s="84"/>
      <c r="R98" s="84"/>
      <c r="S98" s="84"/>
      <c r="T98" s="85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T98" s="17" t="s">
        <v>147</v>
      </c>
      <c r="AU98" s="17" t="s">
        <v>86</v>
      </c>
    </row>
    <row r="99" s="14" customFormat="1">
      <c r="A99" s="14"/>
      <c r="B99" s="241"/>
      <c r="C99" s="242"/>
      <c r="D99" s="232" t="s">
        <v>149</v>
      </c>
      <c r="E99" s="243" t="s">
        <v>19</v>
      </c>
      <c r="F99" s="244" t="s">
        <v>1099</v>
      </c>
      <c r="G99" s="242"/>
      <c r="H99" s="245">
        <v>2.5710000000000002</v>
      </c>
      <c r="I99" s="246"/>
      <c r="J99" s="242"/>
      <c r="K99" s="242"/>
      <c r="L99" s="247"/>
      <c r="M99" s="248"/>
      <c r="N99" s="249"/>
      <c r="O99" s="249"/>
      <c r="P99" s="249"/>
      <c r="Q99" s="249"/>
      <c r="R99" s="249"/>
      <c r="S99" s="249"/>
      <c r="T99" s="250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T99" s="251" t="s">
        <v>149</v>
      </c>
      <c r="AU99" s="251" t="s">
        <v>86</v>
      </c>
      <c r="AV99" s="14" t="s">
        <v>86</v>
      </c>
      <c r="AW99" s="14" t="s">
        <v>37</v>
      </c>
      <c r="AX99" s="14" t="s">
        <v>84</v>
      </c>
      <c r="AY99" s="251" t="s">
        <v>138</v>
      </c>
    </row>
    <row r="100" s="2" customFormat="1" ht="44.25" customHeight="1">
      <c r="A100" s="38"/>
      <c r="B100" s="39"/>
      <c r="C100" s="212" t="s">
        <v>86</v>
      </c>
      <c r="D100" s="212" t="s">
        <v>140</v>
      </c>
      <c r="E100" s="213" t="s">
        <v>213</v>
      </c>
      <c r="F100" s="214" t="s">
        <v>214</v>
      </c>
      <c r="G100" s="215" t="s">
        <v>209</v>
      </c>
      <c r="H100" s="216">
        <v>74.558999999999998</v>
      </c>
      <c r="I100" s="217"/>
      <c r="J100" s="218">
        <f>ROUND(I100*H100,2)</f>
        <v>0</v>
      </c>
      <c r="K100" s="214" t="s">
        <v>144</v>
      </c>
      <c r="L100" s="44"/>
      <c r="M100" s="219" t="s">
        <v>19</v>
      </c>
      <c r="N100" s="220" t="s">
        <v>47</v>
      </c>
      <c r="O100" s="84"/>
      <c r="P100" s="221">
        <f>O100*H100</f>
        <v>0</v>
      </c>
      <c r="Q100" s="221">
        <v>0</v>
      </c>
      <c r="R100" s="221">
        <f>Q100*H100</f>
        <v>0</v>
      </c>
      <c r="S100" s="221">
        <v>0</v>
      </c>
      <c r="T100" s="222">
        <f>S100*H100</f>
        <v>0</v>
      </c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R100" s="223" t="s">
        <v>145</v>
      </c>
      <c r="AT100" s="223" t="s">
        <v>140</v>
      </c>
      <c r="AU100" s="223" t="s">
        <v>86</v>
      </c>
      <c r="AY100" s="17" t="s">
        <v>138</v>
      </c>
      <c r="BE100" s="224">
        <f>IF(N100="základní",J100,0)</f>
        <v>0</v>
      </c>
      <c r="BF100" s="224">
        <f>IF(N100="snížená",J100,0)</f>
        <v>0</v>
      </c>
      <c r="BG100" s="224">
        <f>IF(N100="zákl. přenesená",J100,0)</f>
        <v>0</v>
      </c>
      <c r="BH100" s="224">
        <f>IF(N100="sníž. přenesená",J100,0)</f>
        <v>0</v>
      </c>
      <c r="BI100" s="224">
        <f>IF(N100="nulová",J100,0)</f>
        <v>0</v>
      </c>
      <c r="BJ100" s="17" t="s">
        <v>84</v>
      </c>
      <c r="BK100" s="224">
        <f>ROUND(I100*H100,2)</f>
        <v>0</v>
      </c>
      <c r="BL100" s="17" t="s">
        <v>145</v>
      </c>
      <c r="BM100" s="223" t="s">
        <v>1100</v>
      </c>
    </row>
    <row r="101" s="2" customFormat="1">
      <c r="A101" s="38"/>
      <c r="B101" s="39"/>
      <c r="C101" s="40"/>
      <c r="D101" s="225" t="s">
        <v>147</v>
      </c>
      <c r="E101" s="40"/>
      <c r="F101" s="226" t="s">
        <v>216</v>
      </c>
      <c r="G101" s="40"/>
      <c r="H101" s="40"/>
      <c r="I101" s="227"/>
      <c r="J101" s="40"/>
      <c r="K101" s="40"/>
      <c r="L101" s="44"/>
      <c r="M101" s="228"/>
      <c r="N101" s="229"/>
      <c r="O101" s="84"/>
      <c r="P101" s="84"/>
      <c r="Q101" s="84"/>
      <c r="R101" s="84"/>
      <c r="S101" s="84"/>
      <c r="T101" s="85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T101" s="17" t="s">
        <v>147</v>
      </c>
      <c r="AU101" s="17" t="s">
        <v>86</v>
      </c>
    </row>
    <row r="102" s="2" customFormat="1">
      <c r="A102" s="38"/>
      <c r="B102" s="39"/>
      <c r="C102" s="40"/>
      <c r="D102" s="232" t="s">
        <v>1101</v>
      </c>
      <c r="E102" s="40"/>
      <c r="F102" s="276" t="s">
        <v>1102</v>
      </c>
      <c r="G102" s="40"/>
      <c r="H102" s="40"/>
      <c r="I102" s="227"/>
      <c r="J102" s="40"/>
      <c r="K102" s="40"/>
      <c r="L102" s="44"/>
      <c r="M102" s="228"/>
      <c r="N102" s="229"/>
      <c r="O102" s="84"/>
      <c r="P102" s="84"/>
      <c r="Q102" s="84"/>
      <c r="R102" s="84"/>
      <c r="S102" s="84"/>
      <c r="T102" s="85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T102" s="17" t="s">
        <v>1101</v>
      </c>
      <c r="AU102" s="17" t="s">
        <v>86</v>
      </c>
    </row>
    <row r="103" s="14" customFormat="1">
      <c r="A103" s="14"/>
      <c r="B103" s="241"/>
      <c r="C103" s="242"/>
      <c r="D103" s="232" t="s">
        <v>149</v>
      </c>
      <c r="E103" s="243" t="s">
        <v>19</v>
      </c>
      <c r="F103" s="244" t="s">
        <v>1103</v>
      </c>
      <c r="G103" s="242"/>
      <c r="H103" s="245">
        <v>74.558999999999998</v>
      </c>
      <c r="I103" s="246"/>
      <c r="J103" s="242"/>
      <c r="K103" s="242"/>
      <c r="L103" s="247"/>
      <c r="M103" s="248"/>
      <c r="N103" s="249"/>
      <c r="O103" s="249"/>
      <c r="P103" s="249"/>
      <c r="Q103" s="249"/>
      <c r="R103" s="249"/>
      <c r="S103" s="249"/>
      <c r="T103" s="250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T103" s="251" t="s">
        <v>149</v>
      </c>
      <c r="AU103" s="251" t="s">
        <v>86</v>
      </c>
      <c r="AV103" s="14" t="s">
        <v>86</v>
      </c>
      <c r="AW103" s="14" t="s">
        <v>37</v>
      </c>
      <c r="AX103" s="14" t="s">
        <v>84</v>
      </c>
      <c r="AY103" s="251" t="s">
        <v>138</v>
      </c>
    </row>
    <row r="104" s="2" customFormat="1" ht="44.25" customHeight="1">
      <c r="A104" s="38"/>
      <c r="B104" s="39"/>
      <c r="C104" s="212" t="s">
        <v>158</v>
      </c>
      <c r="D104" s="212" t="s">
        <v>140</v>
      </c>
      <c r="E104" s="213" t="s">
        <v>223</v>
      </c>
      <c r="F104" s="214" t="s">
        <v>224</v>
      </c>
      <c r="G104" s="215" t="s">
        <v>209</v>
      </c>
      <c r="H104" s="216">
        <v>2.5710000000000002</v>
      </c>
      <c r="I104" s="217"/>
      <c r="J104" s="218">
        <f>ROUND(I104*H104,2)</f>
        <v>0</v>
      </c>
      <c r="K104" s="214" t="s">
        <v>144</v>
      </c>
      <c r="L104" s="44"/>
      <c r="M104" s="219" t="s">
        <v>19</v>
      </c>
      <c r="N104" s="220" t="s">
        <v>47</v>
      </c>
      <c r="O104" s="84"/>
      <c r="P104" s="221">
        <f>O104*H104</f>
        <v>0</v>
      </c>
      <c r="Q104" s="221">
        <v>0</v>
      </c>
      <c r="R104" s="221">
        <f>Q104*H104</f>
        <v>0</v>
      </c>
      <c r="S104" s="221">
        <v>0</v>
      </c>
      <c r="T104" s="222">
        <f>S104*H104</f>
        <v>0</v>
      </c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  <c r="AR104" s="223" t="s">
        <v>145</v>
      </c>
      <c r="AT104" s="223" t="s">
        <v>140</v>
      </c>
      <c r="AU104" s="223" t="s">
        <v>86</v>
      </c>
      <c r="AY104" s="17" t="s">
        <v>138</v>
      </c>
      <c r="BE104" s="224">
        <f>IF(N104="základní",J104,0)</f>
        <v>0</v>
      </c>
      <c r="BF104" s="224">
        <f>IF(N104="snížená",J104,0)</f>
        <v>0</v>
      </c>
      <c r="BG104" s="224">
        <f>IF(N104="zákl. přenesená",J104,0)</f>
        <v>0</v>
      </c>
      <c r="BH104" s="224">
        <f>IF(N104="sníž. přenesená",J104,0)</f>
        <v>0</v>
      </c>
      <c r="BI104" s="224">
        <f>IF(N104="nulová",J104,0)</f>
        <v>0</v>
      </c>
      <c r="BJ104" s="17" t="s">
        <v>84</v>
      </c>
      <c r="BK104" s="224">
        <f>ROUND(I104*H104,2)</f>
        <v>0</v>
      </c>
      <c r="BL104" s="17" t="s">
        <v>145</v>
      </c>
      <c r="BM104" s="223" t="s">
        <v>1104</v>
      </c>
    </row>
    <row r="105" s="2" customFormat="1">
      <c r="A105" s="38"/>
      <c r="B105" s="39"/>
      <c r="C105" s="40"/>
      <c r="D105" s="225" t="s">
        <v>147</v>
      </c>
      <c r="E105" s="40"/>
      <c r="F105" s="226" t="s">
        <v>226</v>
      </c>
      <c r="G105" s="40"/>
      <c r="H105" s="40"/>
      <c r="I105" s="227"/>
      <c r="J105" s="40"/>
      <c r="K105" s="40"/>
      <c r="L105" s="44"/>
      <c r="M105" s="228"/>
      <c r="N105" s="229"/>
      <c r="O105" s="84"/>
      <c r="P105" s="84"/>
      <c r="Q105" s="84"/>
      <c r="R105" s="84"/>
      <c r="S105" s="84"/>
      <c r="T105" s="85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  <c r="AT105" s="17" t="s">
        <v>147</v>
      </c>
      <c r="AU105" s="17" t="s">
        <v>86</v>
      </c>
    </row>
    <row r="106" s="12" customFormat="1" ht="25.92" customHeight="1">
      <c r="A106" s="12"/>
      <c r="B106" s="196"/>
      <c r="C106" s="197"/>
      <c r="D106" s="198" t="s">
        <v>75</v>
      </c>
      <c r="E106" s="199" t="s">
        <v>251</v>
      </c>
      <c r="F106" s="199" t="s">
        <v>252</v>
      </c>
      <c r="G106" s="197"/>
      <c r="H106" s="197"/>
      <c r="I106" s="200"/>
      <c r="J106" s="201">
        <f>BK106</f>
        <v>0</v>
      </c>
      <c r="K106" s="197"/>
      <c r="L106" s="202"/>
      <c r="M106" s="203"/>
      <c r="N106" s="204"/>
      <c r="O106" s="204"/>
      <c r="P106" s="205">
        <f>P107+P143+P205+P295+P310</f>
        <v>0</v>
      </c>
      <c r="Q106" s="204"/>
      <c r="R106" s="205">
        <f>R107+R143+R205+R295+R310</f>
        <v>0.56391999999999998</v>
      </c>
      <c r="S106" s="204"/>
      <c r="T106" s="206">
        <f>T107+T143+T205+T295+T310</f>
        <v>0.99093999999999993</v>
      </c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R106" s="207" t="s">
        <v>86</v>
      </c>
      <c r="AT106" s="208" t="s">
        <v>75</v>
      </c>
      <c r="AU106" s="208" t="s">
        <v>76</v>
      </c>
      <c r="AY106" s="207" t="s">
        <v>138</v>
      </c>
      <c r="BK106" s="209">
        <f>BK107+BK143+BK205+BK295+BK310</f>
        <v>0</v>
      </c>
    </row>
    <row r="107" s="12" customFormat="1" ht="22.8" customHeight="1">
      <c r="A107" s="12"/>
      <c r="B107" s="196"/>
      <c r="C107" s="197"/>
      <c r="D107" s="198" t="s">
        <v>75</v>
      </c>
      <c r="E107" s="210" t="s">
        <v>1105</v>
      </c>
      <c r="F107" s="210" t="s">
        <v>1106</v>
      </c>
      <c r="G107" s="197"/>
      <c r="H107" s="197"/>
      <c r="I107" s="200"/>
      <c r="J107" s="211">
        <f>BK107</f>
        <v>0</v>
      </c>
      <c r="K107" s="197"/>
      <c r="L107" s="202"/>
      <c r="M107" s="203"/>
      <c r="N107" s="204"/>
      <c r="O107" s="204"/>
      <c r="P107" s="205">
        <f>SUM(P108:P142)</f>
        <v>0</v>
      </c>
      <c r="Q107" s="204"/>
      <c r="R107" s="205">
        <f>SUM(R108:R142)</f>
        <v>0.13341</v>
      </c>
      <c r="S107" s="204"/>
      <c r="T107" s="206">
        <f>SUM(T108:T142)</f>
        <v>0.20050000000000001</v>
      </c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  <c r="AR107" s="207" t="s">
        <v>86</v>
      </c>
      <c r="AT107" s="208" t="s">
        <v>75</v>
      </c>
      <c r="AU107" s="208" t="s">
        <v>84</v>
      </c>
      <c r="AY107" s="207" t="s">
        <v>138</v>
      </c>
      <c r="BK107" s="209">
        <f>SUM(BK108:BK142)</f>
        <v>0</v>
      </c>
    </row>
    <row r="108" s="2" customFormat="1" ht="24.15" customHeight="1">
      <c r="A108" s="38"/>
      <c r="B108" s="39"/>
      <c r="C108" s="212" t="s">
        <v>145</v>
      </c>
      <c r="D108" s="212" t="s">
        <v>140</v>
      </c>
      <c r="E108" s="213" t="s">
        <v>1107</v>
      </c>
      <c r="F108" s="214" t="s">
        <v>1108</v>
      </c>
      <c r="G108" s="215" t="s">
        <v>258</v>
      </c>
      <c r="H108" s="216">
        <v>10</v>
      </c>
      <c r="I108" s="217"/>
      <c r="J108" s="218">
        <f>ROUND(I108*H108,2)</f>
        <v>0</v>
      </c>
      <c r="K108" s="214" t="s">
        <v>144</v>
      </c>
      <c r="L108" s="44"/>
      <c r="M108" s="219" t="s">
        <v>19</v>
      </c>
      <c r="N108" s="220" t="s">
        <v>47</v>
      </c>
      <c r="O108" s="84"/>
      <c r="P108" s="221">
        <f>O108*H108</f>
        <v>0</v>
      </c>
      <c r="Q108" s="221">
        <v>0</v>
      </c>
      <c r="R108" s="221">
        <f>Q108*H108</f>
        <v>0</v>
      </c>
      <c r="S108" s="221">
        <v>0.014919999999999999</v>
      </c>
      <c r="T108" s="222">
        <f>S108*H108</f>
        <v>0.1492</v>
      </c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  <c r="AR108" s="223" t="s">
        <v>240</v>
      </c>
      <c r="AT108" s="223" t="s">
        <v>140</v>
      </c>
      <c r="AU108" s="223" t="s">
        <v>86</v>
      </c>
      <c r="AY108" s="17" t="s">
        <v>138</v>
      </c>
      <c r="BE108" s="224">
        <f>IF(N108="základní",J108,0)</f>
        <v>0</v>
      </c>
      <c r="BF108" s="224">
        <f>IF(N108="snížená",J108,0)</f>
        <v>0</v>
      </c>
      <c r="BG108" s="224">
        <f>IF(N108="zákl. přenesená",J108,0)</f>
        <v>0</v>
      </c>
      <c r="BH108" s="224">
        <f>IF(N108="sníž. přenesená",J108,0)</f>
        <v>0</v>
      </c>
      <c r="BI108" s="224">
        <f>IF(N108="nulová",J108,0)</f>
        <v>0</v>
      </c>
      <c r="BJ108" s="17" t="s">
        <v>84</v>
      </c>
      <c r="BK108" s="224">
        <f>ROUND(I108*H108,2)</f>
        <v>0</v>
      </c>
      <c r="BL108" s="17" t="s">
        <v>240</v>
      </c>
      <c r="BM108" s="223" t="s">
        <v>1109</v>
      </c>
    </row>
    <row r="109" s="2" customFormat="1">
      <c r="A109" s="38"/>
      <c r="B109" s="39"/>
      <c r="C109" s="40"/>
      <c r="D109" s="225" t="s">
        <v>147</v>
      </c>
      <c r="E109" s="40"/>
      <c r="F109" s="226" t="s">
        <v>1110</v>
      </c>
      <c r="G109" s="40"/>
      <c r="H109" s="40"/>
      <c r="I109" s="227"/>
      <c r="J109" s="40"/>
      <c r="K109" s="40"/>
      <c r="L109" s="44"/>
      <c r="M109" s="228"/>
      <c r="N109" s="229"/>
      <c r="O109" s="84"/>
      <c r="P109" s="84"/>
      <c r="Q109" s="84"/>
      <c r="R109" s="84"/>
      <c r="S109" s="84"/>
      <c r="T109" s="85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  <c r="AT109" s="17" t="s">
        <v>147</v>
      </c>
      <c r="AU109" s="17" t="s">
        <v>86</v>
      </c>
    </row>
    <row r="110" s="2" customFormat="1" ht="24.15" customHeight="1">
      <c r="A110" s="38"/>
      <c r="B110" s="39"/>
      <c r="C110" s="212" t="s">
        <v>171</v>
      </c>
      <c r="D110" s="212" t="s">
        <v>140</v>
      </c>
      <c r="E110" s="213" t="s">
        <v>1111</v>
      </c>
      <c r="F110" s="214" t="s">
        <v>1112</v>
      </c>
      <c r="G110" s="215" t="s">
        <v>258</v>
      </c>
      <c r="H110" s="216">
        <v>15</v>
      </c>
      <c r="I110" s="217"/>
      <c r="J110" s="218">
        <f>ROUND(I110*H110,2)</f>
        <v>0</v>
      </c>
      <c r="K110" s="214" t="s">
        <v>144</v>
      </c>
      <c r="L110" s="44"/>
      <c r="M110" s="219" t="s">
        <v>19</v>
      </c>
      <c r="N110" s="220" t="s">
        <v>47</v>
      </c>
      <c r="O110" s="84"/>
      <c r="P110" s="221">
        <f>O110*H110</f>
        <v>0</v>
      </c>
      <c r="Q110" s="221">
        <v>0</v>
      </c>
      <c r="R110" s="221">
        <f>Q110*H110</f>
        <v>0</v>
      </c>
      <c r="S110" s="221">
        <v>0.0020999999999999999</v>
      </c>
      <c r="T110" s="222">
        <f>S110*H110</f>
        <v>0.0315</v>
      </c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R110" s="223" t="s">
        <v>240</v>
      </c>
      <c r="AT110" s="223" t="s">
        <v>140</v>
      </c>
      <c r="AU110" s="223" t="s">
        <v>86</v>
      </c>
      <c r="AY110" s="17" t="s">
        <v>138</v>
      </c>
      <c r="BE110" s="224">
        <f>IF(N110="základní",J110,0)</f>
        <v>0</v>
      </c>
      <c r="BF110" s="224">
        <f>IF(N110="snížená",J110,0)</f>
        <v>0</v>
      </c>
      <c r="BG110" s="224">
        <f>IF(N110="zákl. přenesená",J110,0)</f>
        <v>0</v>
      </c>
      <c r="BH110" s="224">
        <f>IF(N110="sníž. přenesená",J110,0)</f>
        <v>0</v>
      </c>
      <c r="BI110" s="224">
        <f>IF(N110="nulová",J110,0)</f>
        <v>0</v>
      </c>
      <c r="BJ110" s="17" t="s">
        <v>84</v>
      </c>
      <c r="BK110" s="224">
        <f>ROUND(I110*H110,2)</f>
        <v>0</v>
      </c>
      <c r="BL110" s="17" t="s">
        <v>240</v>
      </c>
      <c r="BM110" s="223" t="s">
        <v>1113</v>
      </c>
    </row>
    <row r="111" s="2" customFormat="1">
      <c r="A111" s="38"/>
      <c r="B111" s="39"/>
      <c r="C111" s="40"/>
      <c r="D111" s="225" t="s">
        <v>147</v>
      </c>
      <c r="E111" s="40"/>
      <c r="F111" s="226" t="s">
        <v>1114</v>
      </c>
      <c r="G111" s="40"/>
      <c r="H111" s="40"/>
      <c r="I111" s="227"/>
      <c r="J111" s="40"/>
      <c r="K111" s="40"/>
      <c r="L111" s="44"/>
      <c r="M111" s="228"/>
      <c r="N111" s="229"/>
      <c r="O111" s="84"/>
      <c r="P111" s="84"/>
      <c r="Q111" s="84"/>
      <c r="R111" s="84"/>
      <c r="S111" s="84"/>
      <c r="T111" s="85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  <c r="AT111" s="17" t="s">
        <v>147</v>
      </c>
      <c r="AU111" s="17" t="s">
        <v>86</v>
      </c>
    </row>
    <row r="112" s="2" customFormat="1" ht="24.15" customHeight="1">
      <c r="A112" s="38"/>
      <c r="B112" s="39"/>
      <c r="C112" s="212" t="s">
        <v>178</v>
      </c>
      <c r="D112" s="212" t="s">
        <v>140</v>
      </c>
      <c r="E112" s="213" t="s">
        <v>1115</v>
      </c>
      <c r="F112" s="214" t="s">
        <v>1116</v>
      </c>
      <c r="G112" s="215" t="s">
        <v>258</v>
      </c>
      <c r="H112" s="216">
        <v>10</v>
      </c>
      <c r="I112" s="217"/>
      <c r="J112" s="218">
        <f>ROUND(I112*H112,2)</f>
        <v>0</v>
      </c>
      <c r="K112" s="214" t="s">
        <v>144</v>
      </c>
      <c r="L112" s="44"/>
      <c r="M112" s="219" t="s">
        <v>19</v>
      </c>
      <c r="N112" s="220" t="s">
        <v>47</v>
      </c>
      <c r="O112" s="84"/>
      <c r="P112" s="221">
        <f>O112*H112</f>
        <v>0</v>
      </c>
      <c r="Q112" s="221">
        <v>0</v>
      </c>
      <c r="R112" s="221">
        <f>Q112*H112</f>
        <v>0</v>
      </c>
      <c r="S112" s="221">
        <v>0.00198</v>
      </c>
      <c r="T112" s="222">
        <f>S112*H112</f>
        <v>0.019799999999999998</v>
      </c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  <c r="AR112" s="223" t="s">
        <v>240</v>
      </c>
      <c r="AT112" s="223" t="s">
        <v>140</v>
      </c>
      <c r="AU112" s="223" t="s">
        <v>86</v>
      </c>
      <c r="AY112" s="17" t="s">
        <v>138</v>
      </c>
      <c r="BE112" s="224">
        <f>IF(N112="základní",J112,0)</f>
        <v>0</v>
      </c>
      <c r="BF112" s="224">
        <f>IF(N112="snížená",J112,0)</f>
        <v>0</v>
      </c>
      <c r="BG112" s="224">
        <f>IF(N112="zákl. přenesená",J112,0)</f>
        <v>0</v>
      </c>
      <c r="BH112" s="224">
        <f>IF(N112="sníž. přenesená",J112,0)</f>
        <v>0</v>
      </c>
      <c r="BI112" s="224">
        <f>IF(N112="nulová",J112,0)</f>
        <v>0</v>
      </c>
      <c r="BJ112" s="17" t="s">
        <v>84</v>
      </c>
      <c r="BK112" s="224">
        <f>ROUND(I112*H112,2)</f>
        <v>0</v>
      </c>
      <c r="BL112" s="17" t="s">
        <v>240</v>
      </c>
      <c r="BM112" s="223" t="s">
        <v>1117</v>
      </c>
    </row>
    <row r="113" s="2" customFormat="1">
      <c r="A113" s="38"/>
      <c r="B113" s="39"/>
      <c r="C113" s="40"/>
      <c r="D113" s="225" t="s">
        <v>147</v>
      </c>
      <c r="E113" s="40"/>
      <c r="F113" s="226" t="s">
        <v>1118</v>
      </c>
      <c r="G113" s="40"/>
      <c r="H113" s="40"/>
      <c r="I113" s="227"/>
      <c r="J113" s="40"/>
      <c r="K113" s="40"/>
      <c r="L113" s="44"/>
      <c r="M113" s="228"/>
      <c r="N113" s="229"/>
      <c r="O113" s="84"/>
      <c r="P113" s="84"/>
      <c r="Q113" s="84"/>
      <c r="R113" s="84"/>
      <c r="S113" s="84"/>
      <c r="T113" s="85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  <c r="AT113" s="17" t="s">
        <v>147</v>
      </c>
      <c r="AU113" s="17" t="s">
        <v>86</v>
      </c>
    </row>
    <row r="114" s="2" customFormat="1" ht="24.15" customHeight="1">
      <c r="A114" s="38"/>
      <c r="B114" s="39"/>
      <c r="C114" s="212" t="s">
        <v>185</v>
      </c>
      <c r="D114" s="212" t="s">
        <v>140</v>
      </c>
      <c r="E114" s="213" t="s">
        <v>1119</v>
      </c>
      <c r="F114" s="214" t="s">
        <v>1120</v>
      </c>
      <c r="G114" s="215" t="s">
        <v>201</v>
      </c>
      <c r="H114" s="216">
        <v>4</v>
      </c>
      <c r="I114" s="217"/>
      <c r="J114" s="218">
        <f>ROUND(I114*H114,2)</f>
        <v>0</v>
      </c>
      <c r="K114" s="214" t="s">
        <v>144</v>
      </c>
      <c r="L114" s="44"/>
      <c r="M114" s="219" t="s">
        <v>19</v>
      </c>
      <c r="N114" s="220" t="s">
        <v>47</v>
      </c>
      <c r="O114" s="84"/>
      <c r="P114" s="221">
        <f>O114*H114</f>
        <v>0</v>
      </c>
      <c r="Q114" s="221">
        <v>0.016320000000000001</v>
      </c>
      <c r="R114" s="221">
        <f>Q114*H114</f>
        <v>0.065280000000000005</v>
      </c>
      <c r="S114" s="221">
        <v>0</v>
      </c>
      <c r="T114" s="222">
        <f>S114*H114</f>
        <v>0</v>
      </c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  <c r="AR114" s="223" t="s">
        <v>240</v>
      </c>
      <c r="AT114" s="223" t="s">
        <v>140</v>
      </c>
      <c r="AU114" s="223" t="s">
        <v>86</v>
      </c>
      <c r="AY114" s="17" t="s">
        <v>138</v>
      </c>
      <c r="BE114" s="224">
        <f>IF(N114="základní",J114,0)</f>
        <v>0</v>
      </c>
      <c r="BF114" s="224">
        <f>IF(N114="snížená",J114,0)</f>
        <v>0</v>
      </c>
      <c r="BG114" s="224">
        <f>IF(N114="zákl. přenesená",J114,0)</f>
        <v>0</v>
      </c>
      <c r="BH114" s="224">
        <f>IF(N114="sníž. přenesená",J114,0)</f>
        <v>0</v>
      </c>
      <c r="BI114" s="224">
        <f>IF(N114="nulová",J114,0)</f>
        <v>0</v>
      </c>
      <c r="BJ114" s="17" t="s">
        <v>84</v>
      </c>
      <c r="BK114" s="224">
        <f>ROUND(I114*H114,2)</f>
        <v>0</v>
      </c>
      <c r="BL114" s="17" t="s">
        <v>240</v>
      </c>
      <c r="BM114" s="223" t="s">
        <v>1121</v>
      </c>
    </row>
    <row r="115" s="2" customFormat="1">
      <c r="A115" s="38"/>
      <c r="B115" s="39"/>
      <c r="C115" s="40"/>
      <c r="D115" s="225" t="s">
        <v>147</v>
      </c>
      <c r="E115" s="40"/>
      <c r="F115" s="226" t="s">
        <v>1122</v>
      </c>
      <c r="G115" s="40"/>
      <c r="H115" s="40"/>
      <c r="I115" s="227"/>
      <c r="J115" s="40"/>
      <c r="K115" s="40"/>
      <c r="L115" s="44"/>
      <c r="M115" s="228"/>
      <c r="N115" s="229"/>
      <c r="O115" s="84"/>
      <c r="P115" s="84"/>
      <c r="Q115" s="84"/>
      <c r="R115" s="84"/>
      <c r="S115" s="84"/>
      <c r="T115" s="85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  <c r="AT115" s="17" t="s">
        <v>147</v>
      </c>
      <c r="AU115" s="17" t="s">
        <v>86</v>
      </c>
    </row>
    <row r="116" s="2" customFormat="1" ht="24.15" customHeight="1">
      <c r="A116" s="38"/>
      <c r="B116" s="39"/>
      <c r="C116" s="212" t="s">
        <v>191</v>
      </c>
      <c r="D116" s="212" t="s">
        <v>140</v>
      </c>
      <c r="E116" s="213" t="s">
        <v>1123</v>
      </c>
      <c r="F116" s="214" t="s">
        <v>1124</v>
      </c>
      <c r="G116" s="215" t="s">
        <v>201</v>
      </c>
      <c r="H116" s="216">
        <v>4</v>
      </c>
      <c r="I116" s="217"/>
      <c r="J116" s="218">
        <f>ROUND(I116*H116,2)</f>
        <v>0</v>
      </c>
      <c r="K116" s="214" t="s">
        <v>144</v>
      </c>
      <c r="L116" s="44"/>
      <c r="M116" s="219" t="s">
        <v>19</v>
      </c>
      <c r="N116" s="220" t="s">
        <v>47</v>
      </c>
      <c r="O116" s="84"/>
      <c r="P116" s="221">
        <f>O116*H116</f>
        <v>0</v>
      </c>
      <c r="Q116" s="221">
        <v>0.0020200000000000001</v>
      </c>
      <c r="R116" s="221">
        <f>Q116*H116</f>
        <v>0.0080800000000000004</v>
      </c>
      <c r="S116" s="221">
        <v>0</v>
      </c>
      <c r="T116" s="222">
        <f>S116*H116</f>
        <v>0</v>
      </c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  <c r="AR116" s="223" t="s">
        <v>240</v>
      </c>
      <c r="AT116" s="223" t="s">
        <v>140</v>
      </c>
      <c r="AU116" s="223" t="s">
        <v>86</v>
      </c>
      <c r="AY116" s="17" t="s">
        <v>138</v>
      </c>
      <c r="BE116" s="224">
        <f>IF(N116="základní",J116,0)</f>
        <v>0</v>
      </c>
      <c r="BF116" s="224">
        <f>IF(N116="snížená",J116,0)</f>
        <v>0</v>
      </c>
      <c r="BG116" s="224">
        <f>IF(N116="zákl. přenesená",J116,0)</f>
        <v>0</v>
      </c>
      <c r="BH116" s="224">
        <f>IF(N116="sníž. přenesená",J116,0)</f>
        <v>0</v>
      </c>
      <c r="BI116" s="224">
        <f>IF(N116="nulová",J116,0)</f>
        <v>0</v>
      </c>
      <c r="BJ116" s="17" t="s">
        <v>84</v>
      </c>
      <c r="BK116" s="224">
        <f>ROUND(I116*H116,2)</f>
        <v>0</v>
      </c>
      <c r="BL116" s="17" t="s">
        <v>240</v>
      </c>
      <c r="BM116" s="223" t="s">
        <v>1125</v>
      </c>
    </row>
    <row r="117" s="2" customFormat="1">
      <c r="A117" s="38"/>
      <c r="B117" s="39"/>
      <c r="C117" s="40"/>
      <c r="D117" s="225" t="s">
        <v>147</v>
      </c>
      <c r="E117" s="40"/>
      <c r="F117" s="226" t="s">
        <v>1126</v>
      </c>
      <c r="G117" s="40"/>
      <c r="H117" s="40"/>
      <c r="I117" s="227"/>
      <c r="J117" s="40"/>
      <c r="K117" s="40"/>
      <c r="L117" s="44"/>
      <c r="M117" s="228"/>
      <c r="N117" s="229"/>
      <c r="O117" s="84"/>
      <c r="P117" s="84"/>
      <c r="Q117" s="84"/>
      <c r="R117" s="84"/>
      <c r="S117" s="84"/>
      <c r="T117" s="85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  <c r="AT117" s="17" t="s">
        <v>147</v>
      </c>
      <c r="AU117" s="17" t="s">
        <v>86</v>
      </c>
    </row>
    <row r="118" s="2" customFormat="1" ht="24.15" customHeight="1">
      <c r="A118" s="38"/>
      <c r="B118" s="39"/>
      <c r="C118" s="212" t="s">
        <v>156</v>
      </c>
      <c r="D118" s="212" t="s">
        <v>140</v>
      </c>
      <c r="E118" s="213" t="s">
        <v>1127</v>
      </c>
      <c r="F118" s="214" t="s">
        <v>1128</v>
      </c>
      <c r="G118" s="215" t="s">
        <v>201</v>
      </c>
      <c r="H118" s="216">
        <v>4</v>
      </c>
      <c r="I118" s="217"/>
      <c r="J118" s="218">
        <f>ROUND(I118*H118,2)</f>
        <v>0</v>
      </c>
      <c r="K118" s="214" t="s">
        <v>144</v>
      </c>
      <c r="L118" s="44"/>
      <c r="M118" s="219" t="s">
        <v>19</v>
      </c>
      <c r="N118" s="220" t="s">
        <v>47</v>
      </c>
      <c r="O118" s="84"/>
      <c r="P118" s="221">
        <f>O118*H118</f>
        <v>0</v>
      </c>
      <c r="Q118" s="221">
        <v>0</v>
      </c>
      <c r="R118" s="221">
        <f>Q118*H118</f>
        <v>0</v>
      </c>
      <c r="S118" s="221">
        <v>0</v>
      </c>
      <c r="T118" s="222">
        <f>S118*H118</f>
        <v>0</v>
      </c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R118" s="223" t="s">
        <v>240</v>
      </c>
      <c r="AT118" s="223" t="s">
        <v>140</v>
      </c>
      <c r="AU118" s="223" t="s">
        <v>86</v>
      </c>
      <c r="AY118" s="17" t="s">
        <v>138</v>
      </c>
      <c r="BE118" s="224">
        <f>IF(N118="základní",J118,0)</f>
        <v>0</v>
      </c>
      <c r="BF118" s="224">
        <f>IF(N118="snížená",J118,0)</f>
        <v>0</v>
      </c>
      <c r="BG118" s="224">
        <f>IF(N118="zákl. přenesená",J118,0)</f>
        <v>0</v>
      </c>
      <c r="BH118" s="224">
        <f>IF(N118="sníž. přenesená",J118,0)</f>
        <v>0</v>
      </c>
      <c r="BI118" s="224">
        <f>IF(N118="nulová",J118,0)</f>
        <v>0</v>
      </c>
      <c r="BJ118" s="17" t="s">
        <v>84</v>
      </c>
      <c r="BK118" s="224">
        <f>ROUND(I118*H118,2)</f>
        <v>0</v>
      </c>
      <c r="BL118" s="17" t="s">
        <v>240</v>
      </c>
      <c r="BM118" s="223" t="s">
        <v>1129</v>
      </c>
    </row>
    <row r="119" s="2" customFormat="1">
      <c r="A119" s="38"/>
      <c r="B119" s="39"/>
      <c r="C119" s="40"/>
      <c r="D119" s="225" t="s">
        <v>147</v>
      </c>
      <c r="E119" s="40"/>
      <c r="F119" s="226" t="s">
        <v>1130</v>
      </c>
      <c r="G119" s="40"/>
      <c r="H119" s="40"/>
      <c r="I119" s="227"/>
      <c r="J119" s="40"/>
      <c r="K119" s="40"/>
      <c r="L119" s="44"/>
      <c r="M119" s="228"/>
      <c r="N119" s="229"/>
      <c r="O119" s="84"/>
      <c r="P119" s="84"/>
      <c r="Q119" s="84"/>
      <c r="R119" s="84"/>
      <c r="S119" s="84"/>
      <c r="T119" s="85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T119" s="17" t="s">
        <v>147</v>
      </c>
      <c r="AU119" s="17" t="s">
        <v>86</v>
      </c>
    </row>
    <row r="120" s="2" customFormat="1" ht="21.75" customHeight="1">
      <c r="A120" s="38"/>
      <c r="B120" s="39"/>
      <c r="C120" s="212" t="s">
        <v>206</v>
      </c>
      <c r="D120" s="212" t="s">
        <v>140</v>
      </c>
      <c r="E120" s="213" t="s">
        <v>1131</v>
      </c>
      <c r="F120" s="214" t="s">
        <v>1132</v>
      </c>
      <c r="G120" s="215" t="s">
        <v>258</v>
      </c>
      <c r="H120" s="216">
        <v>7</v>
      </c>
      <c r="I120" s="217"/>
      <c r="J120" s="218">
        <f>ROUND(I120*H120,2)</f>
        <v>0</v>
      </c>
      <c r="K120" s="214" t="s">
        <v>144</v>
      </c>
      <c r="L120" s="44"/>
      <c r="M120" s="219" t="s">
        <v>19</v>
      </c>
      <c r="N120" s="220" t="s">
        <v>47</v>
      </c>
      <c r="O120" s="84"/>
      <c r="P120" s="221">
        <f>O120*H120</f>
        <v>0</v>
      </c>
      <c r="Q120" s="221">
        <v>0.00076000000000000004</v>
      </c>
      <c r="R120" s="221">
        <f>Q120*H120</f>
        <v>0.0053200000000000001</v>
      </c>
      <c r="S120" s="221">
        <v>0</v>
      </c>
      <c r="T120" s="222">
        <f>S120*H120</f>
        <v>0</v>
      </c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R120" s="223" t="s">
        <v>240</v>
      </c>
      <c r="AT120" s="223" t="s">
        <v>140</v>
      </c>
      <c r="AU120" s="223" t="s">
        <v>86</v>
      </c>
      <c r="AY120" s="17" t="s">
        <v>138</v>
      </c>
      <c r="BE120" s="224">
        <f>IF(N120="základní",J120,0)</f>
        <v>0</v>
      </c>
      <c r="BF120" s="224">
        <f>IF(N120="snížená",J120,0)</f>
        <v>0</v>
      </c>
      <c r="BG120" s="224">
        <f>IF(N120="zákl. přenesená",J120,0)</f>
        <v>0</v>
      </c>
      <c r="BH120" s="224">
        <f>IF(N120="sníž. přenesená",J120,0)</f>
        <v>0</v>
      </c>
      <c r="BI120" s="224">
        <f>IF(N120="nulová",J120,0)</f>
        <v>0</v>
      </c>
      <c r="BJ120" s="17" t="s">
        <v>84</v>
      </c>
      <c r="BK120" s="224">
        <f>ROUND(I120*H120,2)</f>
        <v>0</v>
      </c>
      <c r="BL120" s="17" t="s">
        <v>240</v>
      </c>
      <c r="BM120" s="223" t="s">
        <v>1133</v>
      </c>
    </row>
    <row r="121" s="2" customFormat="1">
      <c r="A121" s="38"/>
      <c r="B121" s="39"/>
      <c r="C121" s="40"/>
      <c r="D121" s="225" t="s">
        <v>147</v>
      </c>
      <c r="E121" s="40"/>
      <c r="F121" s="226" t="s">
        <v>1134</v>
      </c>
      <c r="G121" s="40"/>
      <c r="H121" s="40"/>
      <c r="I121" s="227"/>
      <c r="J121" s="40"/>
      <c r="K121" s="40"/>
      <c r="L121" s="44"/>
      <c r="M121" s="228"/>
      <c r="N121" s="229"/>
      <c r="O121" s="84"/>
      <c r="P121" s="84"/>
      <c r="Q121" s="84"/>
      <c r="R121" s="84"/>
      <c r="S121" s="84"/>
      <c r="T121" s="85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T121" s="17" t="s">
        <v>147</v>
      </c>
      <c r="AU121" s="17" t="s">
        <v>86</v>
      </c>
    </row>
    <row r="122" s="2" customFormat="1" ht="24.15" customHeight="1">
      <c r="A122" s="38"/>
      <c r="B122" s="39"/>
      <c r="C122" s="212" t="s">
        <v>212</v>
      </c>
      <c r="D122" s="212" t="s">
        <v>140</v>
      </c>
      <c r="E122" s="213" t="s">
        <v>1135</v>
      </c>
      <c r="F122" s="214" t="s">
        <v>1136</v>
      </c>
      <c r="G122" s="215" t="s">
        <v>258</v>
      </c>
      <c r="H122" s="216">
        <v>11</v>
      </c>
      <c r="I122" s="217"/>
      <c r="J122" s="218">
        <f>ROUND(I122*H122,2)</f>
        <v>0</v>
      </c>
      <c r="K122" s="214" t="s">
        <v>144</v>
      </c>
      <c r="L122" s="44"/>
      <c r="M122" s="219" t="s">
        <v>19</v>
      </c>
      <c r="N122" s="220" t="s">
        <v>47</v>
      </c>
      <c r="O122" s="84"/>
      <c r="P122" s="221">
        <f>O122*H122</f>
        <v>0</v>
      </c>
      <c r="Q122" s="221">
        <v>0.0013699999999999999</v>
      </c>
      <c r="R122" s="221">
        <f>Q122*H122</f>
        <v>0.015069999999999998</v>
      </c>
      <c r="S122" s="221">
        <v>0</v>
      </c>
      <c r="T122" s="222">
        <f>S122*H122</f>
        <v>0</v>
      </c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R122" s="223" t="s">
        <v>240</v>
      </c>
      <c r="AT122" s="223" t="s">
        <v>140</v>
      </c>
      <c r="AU122" s="223" t="s">
        <v>86</v>
      </c>
      <c r="AY122" s="17" t="s">
        <v>138</v>
      </c>
      <c r="BE122" s="224">
        <f>IF(N122="základní",J122,0)</f>
        <v>0</v>
      </c>
      <c r="BF122" s="224">
        <f>IF(N122="snížená",J122,0)</f>
        <v>0</v>
      </c>
      <c r="BG122" s="224">
        <f>IF(N122="zákl. přenesená",J122,0)</f>
        <v>0</v>
      </c>
      <c r="BH122" s="224">
        <f>IF(N122="sníž. přenesená",J122,0)</f>
        <v>0</v>
      </c>
      <c r="BI122" s="224">
        <f>IF(N122="nulová",J122,0)</f>
        <v>0</v>
      </c>
      <c r="BJ122" s="17" t="s">
        <v>84</v>
      </c>
      <c r="BK122" s="224">
        <f>ROUND(I122*H122,2)</f>
        <v>0</v>
      </c>
      <c r="BL122" s="17" t="s">
        <v>240</v>
      </c>
      <c r="BM122" s="223" t="s">
        <v>1137</v>
      </c>
    </row>
    <row r="123" s="2" customFormat="1">
      <c r="A123" s="38"/>
      <c r="B123" s="39"/>
      <c r="C123" s="40"/>
      <c r="D123" s="225" t="s">
        <v>147</v>
      </c>
      <c r="E123" s="40"/>
      <c r="F123" s="226" t="s">
        <v>1138</v>
      </c>
      <c r="G123" s="40"/>
      <c r="H123" s="40"/>
      <c r="I123" s="227"/>
      <c r="J123" s="40"/>
      <c r="K123" s="40"/>
      <c r="L123" s="44"/>
      <c r="M123" s="228"/>
      <c r="N123" s="229"/>
      <c r="O123" s="84"/>
      <c r="P123" s="84"/>
      <c r="Q123" s="84"/>
      <c r="R123" s="84"/>
      <c r="S123" s="84"/>
      <c r="T123" s="85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T123" s="17" t="s">
        <v>147</v>
      </c>
      <c r="AU123" s="17" t="s">
        <v>86</v>
      </c>
    </row>
    <row r="124" s="2" customFormat="1" ht="24.15" customHeight="1">
      <c r="A124" s="38"/>
      <c r="B124" s="39"/>
      <c r="C124" s="212" t="s">
        <v>8</v>
      </c>
      <c r="D124" s="212" t="s">
        <v>140</v>
      </c>
      <c r="E124" s="213" t="s">
        <v>1139</v>
      </c>
      <c r="F124" s="214" t="s">
        <v>1140</v>
      </c>
      <c r="G124" s="215" t="s">
        <v>258</v>
      </c>
      <c r="H124" s="216">
        <v>8</v>
      </c>
      <c r="I124" s="217"/>
      <c r="J124" s="218">
        <f>ROUND(I124*H124,2)</f>
        <v>0</v>
      </c>
      <c r="K124" s="214" t="s">
        <v>144</v>
      </c>
      <c r="L124" s="44"/>
      <c r="M124" s="219" t="s">
        <v>19</v>
      </c>
      <c r="N124" s="220" t="s">
        <v>47</v>
      </c>
      <c r="O124" s="84"/>
      <c r="P124" s="221">
        <f>O124*H124</f>
        <v>0</v>
      </c>
      <c r="Q124" s="221">
        <v>0.0012999999999999999</v>
      </c>
      <c r="R124" s="221">
        <f>Q124*H124</f>
        <v>0.0104</v>
      </c>
      <c r="S124" s="221">
        <v>0</v>
      </c>
      <c r="T124" s="222">
        <f>S124*H124</f>
        <v>0</v>
      </c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R124" s="223" t="s">
        <v>240</v>
      </c>
      <c r="AT124" s="223" t="s">
        <v>140</v>
      </c>
      <c r="AU124" s="223" t="s">
        <v>86</v>
      </c>
      <c r="AY124" s="17" t="s">
        <v>138</v>
      </c>
      <c r="BE124" s="224">
        <f>IF(N124="základní",J124,0)</f>
        <v>0</v>
      </c>
      <c r="BF124" s="224">
        <f>IF(N124="snížená",J124,0)</f>
        <v>0</v>
      </c>
      <c r="BG124" s="224">
        <f>IF(N124="zákl. přenesená",J124,0)</f>
        <v>0</v>
      </c>
      <c r="BH124" s="224">
        <f>IF(N124="sníž. přenesená",J124,0)</f>
        <v>0</v>
      </c>
      <c r="BI124" s="224">
        <f>IF(N124="nulová",J124,0)</f>
        <v>0</v>
      </c>
      <c r="BJ124" s="17" t="s">
        <v>84</v>
      </c>
      <c r="BK124" s="224">
        <f>ROUND(I124*H124,2)</f>
        <v>0</v>
      </c>
      <c r="BL124" s="17" t="s">
        <v>240</v>
      </c>
      <c r="BM124" s="223" t="s">
        <v>1141</v>
      </c>
    </row>
    <row r="125" s="2" customFormat="1">
      <c r="A125" s="38"/>
      <c r="B125" s="39"/>
      <c r="C125" s="40"/>
      <c r="D125" s="225" t="s">
        <v>147</v>
      </c>
      <c r="E125" s="40"/>
      <c r="F125" s="226" t="s">
        <v>1142</v>
      </c>
      <c r="G125" s="40"/>
      <c r="H125" s="40"/>
      <c r="I125" s="227"/>
      <c r="J125" s="40"/>
      <c r="K125" s="40"/>
      <c r="L125" s="44"/>
      <c r="M125" s="228"/>
      <c r="N125" s="229"/>
      <c r="O125" s="84"/>
      <c r="P125" s="84"/>
      <c r="Q125" s="84"/>
      <c r="R125" s="84"/>
      <c r="S125" s="84"/>
      <c r="T125" s="85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T125" s="17" t="s">
        <v>147</v>
      </c>
      <c r="AU125" s="17" t="s">
        <v>86</v>
      </c>
    </row>
    <row r="126" s="2" customFormat="1" ht="21.75" customHeight="1">
      <c r="A126" s="38"/>
      <c r="B126" s="39"/>
      <c r="C126" s="212" t="s">
        <v>222</v>
      </c>
      <c r="D126" s="212" t="s">
        <v>140</v>
      </c>
      <c r="E126" s="213" t="s">
        <v>1143</v>
      </c>
      <c r="F126" s="214" t="s">
        <v>1144</v>
      </c>
      <c r="G126" s="215" t="s">
        <v>258</v>
      </c>
      <c r="H126" s="216">
        <v>17</v>
      </c>
      <c r="I126" s="217"/>
      <c r="J126" s="218">
        <f>ROUND(I126*H126,2)</f>
        <v>0</v>
      </c>
      <c r="K126" s="214" t="s">
        <v>144</v>
      </c>
      <c r="L126" s="44"/>
      <c r="M126" s="219" t="s">
        <v>19</v>
      </c>
      <c r="N126" s="220" t="s">
        <v>47</v>
      </c>
      <c r="O126" s="84"/>
      <c r="P126" s="221">
        <f>O126*H126</f>
        <v>0</v>
      </c>
      <c r="Q126" s="221">
        <v>0.00050000000000000001</v>
      </c>
      <c r="R126" s="221">
        <f>Q126*H126</f>
        <v>0.0085000000000000006</v>
      </c>
      <c r="S126" s="221">
        <v>0</v>
      </c>
      <c r="T126" s="222">
        <f>S126*H126</f>
        <v>0</v>
      </c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R126" s="223" t="s">
        <v>240</v>
      </c>
      <c r="AT126" s="223" t="s">
        <v>140</v>
      </c>
      <c r="AU126" s="223" t="s">
        <v>86</v>
      </c>
      <c r="AY126" s="17" t="s">
        <v>138</v>
      </c>
      <c r="BE126" s="224">
        <f>IF(N126="základní",J126,0)</f>
        <v>0</v>
      </c>
      <c r="BF126" s="224">
        <f>IF(N126="snížená",J126,0)</f>
        <v>0</v>
      </c>
      <c r="BG126" s="224">
        <f>IF(N126="zákl. přenesená",J126,0)</f>
        <v>0</v>
      </c>
      <c r="BH126" s="224">
        <f>IF(N126="sníž. přenesená",J126,0)</f>
        <v>0</v>
      </c>
      <c r="BI126" s="224">
        <f>IF(N126="nulová",J126,0)</f>
        <v>0</v>
      </c>
      <c r="BJ126" s="17" t="s">
        <v>84</v>
      </c>
      <c r="BK126" s="224">
        <f>ROUND(I126*H126,2)</f>
        <v>0</v>
      </c>
      <c r="BL126" s="17" t="s">
        <v>240</v>
      </c>
      <c r="BM126" s="223" t="s">
        <v>1145</v>
      </c>
    </row>
    <row r="127" s="2" customFormat="1">
      <c r="A127" s="38"/>
      <c r="B127" s="39"/>
      <c r="C127" s="40"/>
      <c r="D127" s="225" t="s">
        <v>147</v>
      </c>
      <c r="E127" s="40"/>
      <c r="F127" s="226" t="s">
        <v>1146</v>
      </c>
      <c r="G127" s="40"/>
      <c r="H127" s="40"/>
      <c r="I127" s="227"/>
      <c r="J127" s="40"/>
      <c r="K127" s="40"/>
      <c r="L127" s="44"/>
      <c r="M127" s="228"/>
      <c r="N127" s="229"/>
      <c r="O127" s="84"/>
      <c r="P127" s="84"/>
      <c r="Q127" s="84"/>
      <c r="R127" s="84"/>
      <c r="S127" s="84"/>
      <c r="T127" s="85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T127" s="17" t="s">
        <v>147</v>
      </c>
      <c r="AU127" s="17" t="s">
        <v>86</v>
      </c>
    </row>
    <row r="128" s="2" customFormat="1" ht="21.75" customHeight="1">
      <c r="A128" s="38"/>
      <c r="B128" s="39"/>
      <c r="C128" s="212" t="s">
        <v>228</v>
      </c>
      <c r="D128" s="212" t="s">
        <v>140</v>
      </c>
      <c r="E128" s="213" t="s">
        <v>1147</v>
      </c>
      <c r="F128" s="214" t="s">
        <v>1148</v>
      </c>
      <c r="G128" s="215" t="s">
        <v>258</v>
      </c>
      <c r="H128" s="216">
        <v>3</v>
      </c>
      <c r="I128" s="217"/>
      <c r="J128" s="218">
        <f>ROUND(I128*H128,2)</f>
        <v>0</v>
      </c>
      <c r="K128" s="214" t="s">
        <v>144</v>
      </c>
      <c r="L128" s="44"/>
      <c r="M128" s="219" t="s">
        <v>19</v>
      </c>
      <c r="N128" s="220" t="s">
        <v>47</v>
      </c>
      <c r="O128" s="84"/>
      <c r="P128" s="221">
        <f>O128*H128</f>
        <v>0</v>
      </c>
      <c r="Q128" s="221">
        <v>0.0015299999999999999</v>
      </c>
      <c r="R128" s="221">
        <f>Q128*H128</f>
        <v>0.0045899999999999995</v>
      </c>
      <c r="S128" s="221">
        <v>0</v>
      </c>
      <c r="T128" s="222">
        <f>S128*H128</f>
        <v>0</v>
      </c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R128" s="223" t="s">
        <v>240</v>
      </c>
      <c r="AT128" s="223" t="s">
        <v>140</v>
      </c>
      <c r="AU128" s="223" t="s">
        <v>86</v>
      </c>
      <c r="AY128" s="17" t="s">
        <v>138</v>
      </c>
      <c r="BE128" s="224">
        <f>IF(N128="základní",J128,0)</f>
        <v>0</v>
      </c>
      <c r="BF128" s="224">
        <f>IF(N128="snížená",J128,0)</f>
        <v>0</v>
      </c>
      <c r="BG128" s="224">
        <f>IF(N128="zákl. přenesená",J128,0)</f>
        <v>0</v>
      </c>
      <c r="BH128" s="224">
        <f>IF(N128="sníž. přenesená",J128,0)</f>
        <v>0</v>
      </c>
      <c r="BI128" s="224">
        <f>IF(N128="nulová",J128,0)</f>
        <v>0</v>
      </c>
      <c r="BJ128" s="17" t="s">
        <v>84</v>
      </c>
      <c r="BK128" s="224">
        <f>ROUND(I128*H128,2)</f>
        <v>0</v>
      </c>
      <c r="BL128" s="17" t="s">
        <v>240</v>
      </c>
      <c r="BM128" s="223" t="s">
        <v>1149</v>
      </c>
    </row>
    <row r="129" s="2" customFormat="1">
      <c r="A129" s="38"/>
      <c r="B129" s="39"/>
      <c r="C129" s="40"/>
      <c r="D129" s="225" t="s">
        <v>147</v>
      </c>
      <c r="E129" s="40"/>
      <c r="F129" s="226" t="s">
        <v>1150</v>
      </c>
      <c r="G129" s="40"/>
      <c r="H129" s="40"/>
      <c r="I129" s="227"/>
      <c r="J129" s="40"/>
      <c r="K129" s="40"/>
      <c r="L129" s="44"/>
      <c r="M129" s="228"/>
      <c r="N129" s="229"/>
      <c r="O129" s="84"/>
      <c r="P129" s="84"/>
      <c r="Q129" s="84"/>
      <c r="R129" s="84"/>
      <c r="S129" s="84"/>
      <c r="T129" s="85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T129" s="17" t="s">
        <v>147</v>
      </c>
      <c r="AU129" s="17" t="s">
        <v>86</v>
      </c>
    </row>
    <row r="130" s="2" customFormat="1" ht="24.15" customHeight="1">
      <c r="A130" s="38"/>
      <c r="B130" s="39"/>
      <c r="C130" s="212" t="s">
        <v>234</v>
      </c>
      <c r="D130" s="212" t="s">
        <v>140</v>
      </c>
      <c r="E130" s="213" t="s">
        <v>1151</v>
      </c>
      <c r="F130" s="214" t="s">
        <v>1152</v>
      </c>
      <c r="G130" s="215" t="s">
        <v>201</v>
      </c>
      <c r="H130" s="216">
        <v>9</v>
      </c>
      <c r="I130" s="217"/>
      <c r="J130" s="218">
        <f>ROUND(I130*H130,2)</f>
        <v>0</v>
      </c>
      <c r="K130" s="214" t="s">
        <v>144</v>
      </c>
      <c r="L130" s="44"/>
      <c r="M130" s="219" t="s">
        <v>19</v>
      </c>
      <c r="N130" s="220" t="s">
        <v>47</v>
      </c>
      <c r="O130" s="84"/>
      <c r="P130" s="221">
        <f>O130*H130</f>
        <v>0</v>
      </c>
      <c r="Q130" s="221">
        <v>0</v>
      </c>
      <c r="R130" s="221">
        <f>Q130*H130</f>
        <v>0</v>
      </c>
      <c r="S130" s="221">
        <v>0</v>
      </c>
      <c r="T130" s="222">
        <f>S130*H130</f>
        <v>0</v>
      </c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R130" s="223" t="s">
        <v>240</v>
      </c>
      <c r="AT130" s="223" t="s">
        <v>140</v>
      </c>
      <c r="AU130" s="223" t="s">
        <v>86</v>
      </c>
      <c r="AY130" s="17" t="s">
        <v>138</v>
      </c>
      <c r="BE130" s="224">
        <f>IF(N130="základní",J130,0)</f>
        <v>0</v>
      </c>
      <c r="BF130" s="224">
        <f>IF(N130="snížená",J130,0)</f>
        <v>0</v>
      </c>
      <c r="BG130" s="224">
        <f>IF(N130="zákl. přenesená",J130,0)</f>
        <v>0</v>
      </c>
      <c r="BH130" s="224">
        <f>IF(N130="sníž. přenesená",J130,0)</f>
        <v>0</v>
      </c>
      <c r="BI130" s="224">
        <f>IF(N130="nulová",J130,0)</f>
        <v>0</v>
      </c>
      <c r="BJ130" s="17" t="s">
        <v>84</v>
      </c>
      <c r="BK130" s="224">
        <f>ROUND(I130*H130,2)</f>
        <v>0</v>
      </c>
      <c r="BL130" s="17" t="s">
        <v>240</v>
      </c>
      <c r="BM130" s="223" t="s">
        <v>1153</v>
      </c>
    </row>
    <row r="131" s="2" customFormat="1">
      <c r="A131" s="38"/>
      <c r="B131" s="39"/>
      <c r="C131" s="40"/>
      <c r="D131" s="225" t="s">
        <v>147</v>
      </c>
      <c r="E131" s="40"/>
      <c r="F131" s="226" t="s">
        <v>1154</v>
      </c>
      <c r="G131" s="40"/>
      <c r="H131" s="40"/>
      <c r="I131" s="227"/>
      <c r="J131" s="40"/>
      <c r="K131" s="40"/>
      <c r="L131" s="44"/>
      <c r="M131" s="228"/>
      <c r="N131" s="229"/>
      <c r="O131" s="84"/>
      <c r="P131" s="84"/>
      <c r="Q131" s="84"/>
      <c r="R131" s="84"/>
      <c r="S131" s="84"/>
      <c r="T131" s="85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T131" s="17" t="s">
        <v>147</v>
      </c>
      <c r="AU131" s="17" t="s">
        <v>86</v>
      </c>
    </row>
    <row r="132" s="2" customFormat="1" ht="24.15" customHeight="1">
      <c r="A132" s="38"/>
      <c r="B132" s="39"/>
      <c r="C132" s="212" t="s">
        <v>240</v>
      </c>
      <c r="D132" s="212" t="s">
        <v>140</v>
      </c>
      <c r="E132" s="213" t="s">
        <v>1155</v>
      </c>
      <c r="F132" s="214" t="s">
        <v>1156</v>
      </c>
      <c r="G132" s="215" t="s">
        <v>201</v>
      </c>
      <c r="H132" s="216">
        <v>3</v>
      </c>
      <c r="I132" s="217"/>
      <c r="J132" s="218">
        <f>ROUND(I132*H132,2)</f>
        <v>0</v>
      </c>
      <c r="K132" s="214" t="s">
        <v>144</v>
      </c>
      <c r="L132" s="44"/>
      <c r="M132" s="219" t="s">
        <v>19</v>
      </c>
      <c r="N132" s="220" t="s">
        <v>47</v>
      </c>
      <c r="O132" s="84"/>
      <c r="P132" s="221">
        <f>O132*H132</f>
        <v>0</v>
      </c>
      <c r="Q132" s="221">
        <v>0</v>
      </c>
      <c r="R132" s="221">
        <f>Q132*H132</f>
        <v>0</v>
      </c>
      <c r="S132" s="221">
        <v>0</v>
      </c>
      <c r="T132" s="222">
        <f>S132*H132</f>
        <v>0</v>
      </c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R132" s="223" t="s">
        <v>240</v>
      </c>
      <c r="AT132" s="223" t="s">
        <v>140</v>
      </c>
      <c r="AU132" s="223" t="s">
        <v>86</v>
      </c>
      <c r="AY132" s="17" t="s">
        <v>138</v>
      </c>
      <c r="BE132" s="224">
        <f>IF(N132="základní",J132,0)</f>
        <v>0</v>
      </c>
      <c r="BF132" s="224">
        <f>IF(N132="snížená",J132,0)</f>
        <v>0</v>
      </c>
      <c r="BG132" s="224">
        <f>IF(N132="zákl. přenesená",J132,0)</f>
        <v>0</v>
      </c>
      <c r="BH132" s="224">
        <f>IF(N132="sníž. přenesená",J132,0)</f>
        <v>0</v>
      </c>
      <c r="BI132" s="224">
        <f>IF(N132="nulová",J132,0)</f>
        <v>0</v>
      </c>
      <c r="BJ132" s="17" t="s">
        <v>84</v>
      </c>
      <c r="BK132" s="224">
        <f>ROUND(I132*H132,2)</f>
        <v>0</v>
      </c>
      <c r="BL132" s="17" t="s">
        <v>240</v>
      </c>
      <c r="BM132" s="223" t="s">
        <v>1157</v>
      </c>
    </row>
    <row r="133" s="2" customFormat="1">
      <c r="A133" s="38"/>
      <c r="B133" s="39"/>
      <c r="C133" s="40"/>
      <c r="D133" s="225" t="s">
        <v>147</v>
      </c>
      <c r="E133" s="40"/>
      <c r="F133" s="226" t="s">
        <v>1158</v>
      </c>
      <c r="G133" s="40"/>
      <c r="H133" s="40"/>
      <c r="I133" s="227"/>
      <c r="J133" s="40"/>
      <c r="K133" s="40"/>
      <c r="L133" s="44"/>
      <c r="M133" s="228"/>
      <c r="N133" s="229"/>
      <c r="O133" s="84"/>
      <c r="P133" s="84"/>
      <c r="Q133" s="84"/>
      <c r="R133" s="84"/>
      <c r="S133" s="84"/>
      <c r="T133" s="85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T133" s="17" t="s">
        <v>147</v>
      </c>
      <c r="AU133" s="17" t="s">
        <v>86</v>
      </c>
    </row>
    <row r="134" s="2" customFormat="1" ht="24.15" customHeight="1">
      <c r="A134" s="38"/>
      <c r="B134" s="39"/>
      <c r="C134" s="212" t="s">
        <v>246</v>
      </c>
      <c r="D134" s="212" t="s">
        <v>140</v>
      </c>
      <c r="E134" s="213" t="s">
        <v>1159</v>
      </c>
      <c r="F134" s="214" t="s">
        <v>1160</v>
      </c>
      <c r="G134" s="215" t="s">
        <v>201</v>
      </c>
      <c r="H134" s="216">
        <v>3</v>
      </c>
      <c r="I134" s="217"/>
      <c r="J134" s="218">
        <f>ROUND(I134*H134,2)</f>
        <v>0</v>
      </c>
      <c r="K134" s="214" t="s">
        <v>144</v>
      </c>
      <c r="L134" s="44"/>
      <c r="M134" s="219" t="s">
        <v>19</v>
      </c>
      <c r="N134" s="220" t="s">
        <v>47</v>
      </c>
      <c r="O134" s="84"/>
      <c r="P134" s="221">
        <f>O134*H134</f>
        <v>0</v>
      </c>
      <c r="Q134" s="221">
        <v>0.0052399999999999999</v>
      </c>
      <c r="R134" s="221">
        <f>Q134*H134</f>
        <v>0.015719999999999998</v>
      </c>
      <c r="S134" s="221">
        <v>0</v>
      </c>
      <c r="T134" s="222">
        <f>S134*H134</f>
        <v>0</v>
      </c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R134" s="223" t="s">
        <v>240</v>
      </c>
      <c r="AT134" s="223" t="s">
        <v>140</v>
      </c>
      <c r="AU134" s="223" t="s">
        <v>86</v>
      </c>
      <c r="AY134" s="17" t="s">
        <v>138</v>
      </c>
      <c r="BE134" s="224">
        <f>IF(N134="základní",J134,0)</f>
        <v>0</v>
      </c>
      <c r="BF134" s="224">
        <f>IF(N134="snížená",J134,0)</f>
        <v>0</v>
      </c>
      <c r="BG134" s="224">
        <f>IF(N134="zákl. přenesená",J134,0)</f>
        <v>0</v>
      </c>
      <c r="BH134" s="224">
        <f>IF(N134="sníž. přenesená",J134,0)</f>
        <v>0</v>
      </c>
      <c r="BI134" s="224">
        <f>IF(N134="nulová",J134,0)</f>
        <v>0</v>
      </c>
      <c r="BJ134" s="17" t="s">
        <v>84</v>
      </c>
      <c r="BK134" s="224">
        <f>ROUND(I134*H134,2)</f>
        <v>0</v>
      </c>
      <c r="BL134" s="17" t="s">
        <v>240</v>
      </c>
      <c r="BM134" s="223" t="s">
        <v>1161</v>
      </c>
    </row>
    <row r="135" s="2" customFormat="1">
      <c r="A135" s="38"/>
      <c r="B135" s="39"/>
      <c r="C135" s="40"/>
      <c r="D135" s="225" t="s">
        <v>147</v>
      </c>
      <c r="E135" s="40"/>
      <c r="F135" s="226" t="s">
        <v>1162</v>
      </c>
      <c r="G135" s="40"/>
      <c r="H135" s="40"/>
      <c r="I135" s="227"/>
      <c r="J135" s="40"/>
      <c r="K135" s="40"/>
      <c r="L135" s="44"/>
      <c r="M135" s="228"/>
      <c r="N135" s="229"/>
      <c r="O135" s="84"/>
      <c r="P135" s="84"/>
      <c r="Q135" s="84"/>
      <c r="R135" s="84"/>
      <c r="S135" s="84"/>
      <c r="T135" s="85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T135" s="17" t="s">
        <v>147</v>
      </c>
      <c r="AU135" s="17" t="s">
        <v>86</v>
      </c>
    </row>
    <row r="136" s="2" customFormat="1" ht="21.75" customHeight="1">
      <c r="A136" s="38"/>
      <c r="B136" s="39"/>
      <c r="C136" s="212" t="s">
        <v>255</v>
      </c>
      <c r="D136" s="212" t="s">
        <v>140</v>
      </c>
      <c r="E136" s="213" t="s">
        <v>1163</v>
      </c>
      <c r="F136" s="214" t="s">
        <v>1164</v>
      </c>
      <c r="G136" s="215" t="s">
        <v>201</v>
      </c>
      <c r="H136" s="216">
        <v>3</v>
      </c>
      <c r="I136" s="217"/>
      <c r="J136" s="218">
        <f>ROUND(I136*H136,2)</f>
        <v>0</v>
      </c>
      <c r="K136" s="214" t="s">
        <v>144</v>
      </c>
      <c r="L136" s="44"/>
      <c r="M136" s="219" t="s">
        <v>19</v>
      </c>
      <c r="N136" s="220" t="s">
        <v>47</v>
      </c>
      <c r="O136" s="84"/>
      <c r="P136" s="221">
        <f>O136*H136</f>
        <v>0</v>
      </c>
      <c r="Q136" s="221">
        <v>0.00014999999999999999</v>
      </c>
      <c r="R136" s="221">
        <f>Q136*H136</f>
        <v>0.00044999999999999999</v>
      </c>
      <c r="S136" s="221">
        <v>0</v>
      </c>
      <c r="T136" s="222">
        <f>S136*H136</f>
        <v>0</v>
      </c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R136" s="223" t="s">
        <v>240</v>
      </c>
      <c r="AT136" s="223" t="s">
        <v>140</v>
      </c>
      <c r="AU136" s="223" t="s">
        <v>86</v>
      </c>
      <c r="AY136" s="17" t="s">
        <v>138</v>
      </c>
      <c r="BE136" s="224">
        <f>IF(N136="základní",J136,0)</f>
        <v>0</v>
      </c>
      <c r="BF136" s="224">
        <f>IF(N136="snížená",J136,0)</f>
        <v>0</v>
      </c>
      <c r="BG136" s="224">
        <f>IF(N136="zákl. přenesená",J136,0)</f>
        <v>0</v>
      </c>
      <c r="BH136" s="224">
        <f>IF(N136="sníž. přenesená",J136,0)</f>
        <v>0</v>
      </c>
      <c r="BI136" s="224">
        <f>IF(N136="nulová",J136,0)</f>
        <v>0</v>
      </c>
      <c r="BJ136" s="17" t="s">
        <v>84</v>
      </c>
      <c r="BK136" s="224">
        <f>ROUND(I136*H136,2)</f>
        <v>0</v>
      </c>
      <c r="BL136" s="17" t="s">
        <v>240</v>
      </c>
      <c r="BM136" s="223" t="s">
        <v>1165</v>
      </c>
    </row>
    <row r="137" s="2" customFormat="1">
      <c r="A137" s="38"/>
      <c r="B137" s="39"/>
      <c r="C137" s="40"/>
      <c r="D137" s="225" t="s">
        <v>147</v>
      </c>
      <c r="E137" s="40"/>
      <c r="F137" s="226" t="s">
        <v>1166</v>
      </c>
      <c r="G137" s="40"/>
      <c r="H137" s="40"/>
      <c r="I137" s="227"/>
      <c r="J137" s="40"/>
      <c r="K137" s="40"/>
      <c r="L137" s="44"/>
      <c r="M137" s="228"/>
      <c r="N137" s="229"/>
      <c r="O137" s="84"/>
      <c r="P137" s="84"/>
      <c r="Q137" s="84"/>
      <c r="R137" s="84"/>
      <c r="S137" s="84"/>
      <c r="T137" s="85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T137" s="17" t="s">
        <v>147</v>
      </c>
      <c r="AU137" s="17" t="s">
        <v>86</v>
      </c>
    </row>
    <row r="138" s="2" customFormat="1" ht="24.15" customHeight="1">
      <c r="A138" s="38"/>
      <c r="B138" s="39"/>
      <c r="C138" s="212" t="s">
        <v>263</v>
      </c>
      <c r="D138" s="212" t="s">
        <v>140</v>
      </c>
      <c r="E138" s="213" t="s">
        <v>1167</v>
      </c>
      <c r="F138" s="214" t="s">
        <v>1168</v>
      </c>
      <c r="G138" s="215" t="s">
        <v>258</v>
      </c>
      <c r="H138" s="216">
        <v>46</v>
      </c>
      <c r="I138" s="217"/>
      <c r="J138" s="218">
        <f>ROUND(I138*H138,2)</f>
        <v>0</v>
      </c>
      <c r="K138" s="214" t="s">
        <v>144</v>
      </c>
      <c r="L138" s="44"/>
      <c r="M138" s="219" t="s">
        <v>19</v>
      </c>
      <c r="N138" s="220" t="s">
        <v>47</v>
      </c>
      <c r="O138" s="84"/>
      <c r="P138" s="221">
        <f>O138*H138</f>
        <v>0</v>
      </c>
      <c r="Q138" s="221">
        <v>0</v>
      </c>
      <c r="R138" s="221">
        <f>Q138*H138</f>
        <v>0</v>
      </c>
      <c r="S138" s="221">
        <v>0</v>
      </c>
      <c r="T138" s="222">
        <f>S138*H138</f>
        <v>0</v>
      </c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R138" s="223" t="s">
        <v>240</v>
      </c>
      <c r="AT138" s="223" t="s">
        <v>140</v>
      </c>
      <c r="AU138" s="223" t="s">
        <v>86</v>
      </c>
      <c r="AY138" s="17" t="s">
        <v>138</v>
      </c>
      <c r="BE138" s="224">
        <f>IF(N138="základní",J138,0)</f>
        <v>0</v>
      </c>
      <c r="BF138" s="224">
        <f>IF(N138="snížená",J138,0)</f>
        <v>0</v>
      </c>
      <c r="BG138" s="224">
        <f>IF(N138="zákl. přenesená",J138,0)</f>
        <v>0</v>
      </c>
      <c r="BH138" s="224">
        <f>IF(N138="sníž. přenesená",J138,0)</f>
        <v>0</v>
      </c>
      <c r="BI138" s="224">
        <f>IF(N138="nulová",J138,0)</f>
        <v>0</v>
      </c>
      <c r="BJ138" s="17" t="s">
        <v>84</v>
      </c>
      <c r="BK138" s="224">
        <f>ROUND(I138*H138,2)</f>
        <v>0</v>
      </c>
      <c r="BL138" s="17" t="s">
        <v>240</v>
      </c>
      <c r="BM138" s="223" t="s">
        <v>1169</v>
      </c>
    </row>
    <row r="139" s="2" customFormat="1">
      <c r="A139" s="38"/>
      <c r="B139" s="39"/>
      <c r="C139" s="40"/>
      <c r="D139" s="225" t="s">
        <v>147</v>
      </c>
      <c r="E139" s="40"/>
      <c r="F139" s="226" t="s">
        <v>1170</v>
      </c>
      <c r="G139" s="40"/>
      <c r="H139" s="40"/>
      <c r="I139" s="227"/>
      <c r="J139" s="40"/>
      <c r="K139" s="40"/>
      <c r="L139" s="44"/>
      <c r="M139" s="228"/>
      <c r="N139" s="229"/>
      <c r="O139" s="84"/>
      <c r="P139" s="84"/>
      <c r="Q139" s="84"/>
      <c r="R139" s="84"/>
      <c r="S139" s="84"/>
      <c r="T139" s="85"/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T139" s="17" t="s">
        <v>147</v>
      </c>
      <c r="AU139" s="17" t="s">
        <v>86</v>
      </c>
    </row>
    <row r="140" s="14" customFormat="1">
      <c r="A140" s="14"/>
      <c r="B140" s="241"/>
      <c r="C140" s="242"/>
      <c r="D140" s="232" t="s">
        <v>149</v>
      </c>
      <c r="E140" s="243" t="s">
        <v>19</v>
      </c>
      <c r="F140" s="244" t="s">
        <v>1171</v>
      </c>
      <c r="G140" s="242"/>
      <c r="H140" s="245">
        <v>46</v>
      </c>
      <c r="I140" s="246"/>
      <c r="J140" s="242"/>
      <c r="K140" s="242"/>
      <c r="L140" s="247"/>
      <c r="M140" s="248"/>
      <c r="N140" s="249"/>
      <c r="O140" s="249"/>
      <c r="P140" s="249"/>
      <c r="Q140" s="249"/>
      <c r="R140" s="249"/>
      <c r="S140" s="249"/>
      <c r="T140" s="250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T140" s="251" t="s">
        <v>149</v>
      </c>
      <c r="AU140" s="251" t="s">
        <v>86</v>
      </c>
      <c r="AV140" s="14" t="s">
        <v>86</v>
      </c>
      <c r="AW140" s="14" t="s">
        <v>37</v>
      </c>
      <c r="AX140" s="14" t="s">
        <v>84</v>
      </c>
      <c r="AY140" s="251" t="s">
        <v>138</v>
      </c>
    </row>
    <row r="141" s="2" customFormat="1" ht="49.05" customHeight="1">
      <c r="A141" s="38"/>
      <c r="B141" s="39"/>
      <c r="C141" s="212" t="s">
        <v>283</v>
      </c>
      <c r="D141" s="212" t="s">
        <v>140</v>
      </c>
      <c r="E141" s="213" t="s">
        <v>1172</v>
      </c>
      <c r="F141" s="214" t="s">
        <v>1173</v>
      </c>
      <c r="G141" s="215" t="s">
        <v>209</v>
      </c>
      <c r="H141" s="216">
        <v>0.13300000000000001</v>
      </c>
      <c r="I141" s="217"/>
      <c r="J141" s="218">
        <f>ROUND(I141*H141,2)</f>
        <v>0</v>
      </c>
      <c r="K141" s="214" t="s">
        <v>144</v>
      </c>
      <c r="L141" s="44"/>
      <c r="M141" s="219" t="s">
        <v>19</v>
      </c>
      <c r="N141" s="220" t="s">
        <v>47</v>
      </c>
      <c r="O141" s="84"/>
      <c r="P141" s="221">
        <f>O141*H141</f>
        <v>0</v>
      </c>
      <c r="Q141" s="221">
        <v>0</v>
      </c>
      <c r="R141" s="221">
        <f>Q141*H141</f>
        <v>0</v>
      </c>
      <c r="S141" s="221">
        <v>0</v>
      </c>
      <c r="T141" s="222">
        <f>S141*H141</f>
        <v>0</v>
      </c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R141" s="223" t="s">
        <v>240</v>
      </c>
      <c r="AT141" s="223" t="s">
        <v>140</v>
      </c>
      <c r="AU141" s="223" t="s">
        <v>86</v>
      </c>
      <c r="AY141" s="17" t="s">
        <v>138</v>
      </c>
      <c r="BE141" s="224">
        <f>IF(N141="základní",J141,0)</f>
        <v>0</v>
      </c>
      <c r="BF141" s="224">
        <f>IF(N141="snížená",J141,0)</f>
        <v>0</v>
      </c>
      <c r="BG141" s="224">
        <f>IF(N141="zákl. přenesená",J141,0)</f>
        <v>0</v>
      </c>
      <c r="BH141" s="224">
        <f>IF(N141="sníž. přenesená",J141,0)</f>
        <v>0</v>
      </c>
      <c r="BI141" s="224">
        <f>IF(N141="nulová",J141,0)</f>
        <v>0</v>
      </c>
      <c r="BJ141" s="17" t="s">
        <v>84</v>
      </c>
      <c r="BK141" s="224">
        <f>ROUND(I141*H141,2)</f>
        <v>0</v>
      </c>
      <c r="BL141" s="17" t="s">
        <v>240</v>
      </c>
      <c r="BM141" s="223" t="s">
        <v>1174</v>
      </c>
    </row>
    <row r="142" s="2" customFormat="1">
      <c r="A142" s="38"/>
      <c r="B142" s="39"/>
      <c r="C142" s="40"/>
      <c r="D142" s="225" t="s">
        <v>147</v>
      </c>
      <c r="E142" s="40"/>
      <c r="F142" s="226" t="s">
        <v>1175</v>
      </c>
      <c r="G142" s="40"/>
      <c r="H142" s="40"/>
      <c r="I142" s="227"/>
      <c r="J142" s="40"/>
      <c r="K142" s="40"/>
      <c r="L142" s="44"/>
      <c r="M142" s="228"/>
      <c r="N142" s="229"/>
      <c r="O142" s="84"/>
      <c r="P142" s="84"/>
      <c r="Q142" s="84"/>
      <c r="R142" s="84"/>
      <c r="S142" s="84"/>
      <c r="T142" s="85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T142" s="17" t="s">
        <v>147</v>
      </c>
      <c r="AU142" s="17" t="s">
        <v>86</v>
      </c>
    </row>
    <row r="143" s="12" customFormat="1" ht="22.8" customHeight="1">
      <c r="A143" s="12"/>
      <c r="B143" s="196"/>
      <c r="C143" s="197"/>
      <c r="D143" s="198" t="s">
        <v>75</v>
      </c>
      <c r="E143" s="210" t="s">
        <v>1176</v>
      </c>
      <c r="F143" s="210" t="s">
        <v>1177</v>
      </c>
      <c r="G143" s="197"/>
      <c r="H143" s="197"/>
      <c r="I143" s="200"/>
      <c r="J143" s="211">
        <f>BK143</f>
        <v>0</v>
      </c>
      <c r="K143" s="197"/>
      <c r="L143" s="202"/>
      <c r="M143" s="203"/>
      <c r="N143" s="204"/>
      <c r="O143" s="204"/>
      <c r="P143" s="205">
        <f>SUM(P144:P204)</f>
        <v>0</v>
      </c>
      <c r="Q143" s="204"/>
      <c r="R143" s="205">
        <f>SUM(R144:R204)</f>
        <v>0.12336999999999999</v>
      </c>
      <c r="S143" s="204"/>
      <c r="T143" s="206">
        <f>SUM(T144:T204)</f>
        <v>0.048099999999999997</v>
      </c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R143" s="207" t="s">
        <v>86</v>
      </c>
      <c r="AT143" s="208" t="s">
        <v>75</v>
      </c>
      <c r="AU143" s="208" t="s">
        <v>84</v>
      </c>
      <c r="AY143" s="207" t="s">
        <v>138</v>
      </c>
      <c r="BK143" s="209">
        <f>SUM(BK144:BK204)</f>
        <v>0</v>
      </c>
    </row>
    <row r="144" s="2" customFormat="1" ht="33" customHeight="1">
      <c r="A144" s="38"/>
      <c r="B144" s="39"/>
      <c r="C144" s="212" t="s">
        <v>7</v>
      </c>
      <c r="D144" s="212" t="s">
        <v>140</v>
      </c>
      <c r="E144" s="213" t="s">
        <v>1178</v>
      </c>
      <c r="F144" s="214" t="s">
        <v>1179</v>
      </c>
      <c r="G144" s="215" t="s">
        <v>201</v>
      </c>
      <c r="H144" s="216">
        <v>2</v>
      </c>
      <c r="I144" s="217"/>
      <c r="J144" s="218">
        <f>ROUND(I144*H144,2)</f>
        <v>0</v>
      </c>
      <c r="K144" s="214" t="s">
        <v>144</v>
      </c>
      <c r="L144" s="44"/>
      <c r="M144" s="219" t="s">
        <v>19</v>
      </c>
      <c r="N144" s="220" t="s">
        <v>47</v>
      </c>
      <c r="O144" s="84"/>
      <c r="P144" s="221">
        <f>O144*H144</f>
        <v>0</v>
      </c>
      <c r="Q144" s="221">
        <v>0</v>
      </c>
      <c r="R144" s="221">
        <f>Q144*H144</f>
        <v>0</v>
      </c>
      <c r="S144" s="221">
        <v>0</v>
      </c>
      <c r="T144" s="222">
        <f>S144*H144</f>
        <v>0</v>
      </c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R144" s="223" t="s">
        <v>240</v>
      </c>
      <c r="AT144" s="223" t="s">
        <v>140</v>
      </c>
      <c r="AU144" s="223" t="s">
        <v>86</v>
      </c>
      <c r="AY144" s="17" t="s">
        <v>138</v>
      </c>
      <c r="BE144" s="224">
        <f>IF(N144="základní",J144,0)</f>
        <v>0</v>
      </c>
      <c r="BF144" s="224">
        <f>IF(N144="snížená",J144,0)</f>
        <v>0</v>
      </c>
      <c r="BG144" s="224">
        <f>IF(N144="zákl. přenesená",J144,0)</f>
        <v>0</v>
      </c>
      <c r="BH144" s="224">
        <f>IF(N144="sníž. přenesená",J144,0)</f>
        <v>0</v>
      </c>
      <c r="BI144" s="224">
        <f>IF(N144="nulová",J144,0)</f>
        <v>0</v>
      </c>
      <c r="BJ144" s="17" t="s">
        <v>84</v>
      </c>
      <c r="BK144" s="224">
        <f>ROUND(I144*H144,2)</f>
        <v>0</v>
      </c>
      <c r="BL144" s="17" t="s">
        <v>240</v>
      </c>
      <c r="BM144" s="223" t="s">
        <v>1180</v>
      </c>
    </row>
    <row r="145" s="2" customFormat="1">
      <c r="A145" s="38"/>
      <c r="B145" s="39"/>
      <c r="C145" s="40"/>
      <c r="D145" s="225" t="s">
        <v>147</v>
      </c>
      <c r="E145" s="40"/>
      <c r="F145" s="226" t="s">
        <v>1181</v>
      </c>
      <c r="G145" s="40"/>
      <c r="H145" s="40"/>
      <c r="I145" s="227"/>
      <c r="J145" s="40"/>
      <c r="K145" s="40"/>
      <c r="L145" s="44"/>
      <c r="M145" s="228"/>
      <c r="N145" s="229"/>
      <c r="O145" s="84"/>
      <c r="P145" s="84"/>
      <c r="Q145" s="84"/>
      <c r="R145" s="84"/>
      <c r="S145" s="84"/>
      <c r="T145" s="85"/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T145" s="17" t="s">
        <v>147</v>
      </c>
      <c r="AU145" s="17" t="s">
        <v>86</v>
      </c>
    </row>
    <row r="146" s="2" customFormat="1" ht="24.15" customHeight="1">
      <c r="A146" s="38"/>
      <c r="B146" s="39"/>
      <c r="C146" s="212" t="s">
        <v>303</v>
      </c>
      <c r="D146" s="212" t="s">
        <v>140</v>
      </c>
      <c r="E146" s="213" t="s">
        <v>1182</v>
      </c>
      <c r="F146" s="214" t="s">
        <v>1183</v>
      </c>
      <c r="G146" s="215" t="s">
        <v>258</v>
      </c>
      <c r="H146" s="216">
        <v>10</v>
      </c>
      <c r="I146" s="217"/>
      <c r="J146" s="218">
        <f>ROUND(I146*H146,2)</f>
        <v>0</v>
      </c>
      <c r="K146" s="214" t="s">
        <v>144</v>
      </c>
      <c r="L146" s="44"/>
      <c r="M146" s="219" t="s">
        <v>19</v>
      </c>
      <c r="N146" s="220" t="s">
        <v>47</v>
      </c>
      <c r="O146" s="84"/>
      <c r="P146" s="221">
        <f>O146*H146</f>
        <v>0</v>
      </c>
      <c r="Q146" s="221">
        <v>0</v>
      </c>
      <c r="R146" s="221">
        <f>Q146*H146</f>
        <v>0</v>
      </c>
      <c r="S146" s="221">
        <v>0.0021299999999999999</v>
      </c>
      <c r="T146" s="222">
        <f>S146*H146</f>
        <v>0.021299999999999999</v>
      </c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R146" s="223" t="s">
        <v>240</v>
      </c>
      <c r="AT146" s="223" t="s">
        <v>140</v>
      </c>
      <c r="AU146" s="223" t="s">
        <v>86</v>
      </c>
      <c r="AY146" s="17" t="s">
        <v>138</v>
      </c>
      <c r="BE146" s="224">
        <f>IF(N146="základní",J146,0)</f>
        <v>0</v>
      </c>
      <c r="BF146" s="224">
        <f>IF(N146="snížená",J146,0)</f>
        <v>0</v>
      </c>
      <c r="BG146" s="224">
        <f>IF(N146="zákl. přenesená",J146,0)</f>
        <v>0</v>
      </c>
      <c r="BH146" s="224">
        <f>IF(N146="sníž. přenesená",J146,0)</f>
        <v>0</v>
      </c>
      <c r="BI146" s="224">
        <f>IF(N146="nulová",J146,0)</f>
        <v>0</v>
      </c>
      <c r="BJ146" s="17" t="s">
        <v>84</v>
      </c>
      <c r="BK146" s="224">
        <f>ROUND(I146*H146,2)</f>
        <v>0</v>
      </c>
      <c r="BL146" s="17" t="s">
        <v>240</v>
      </c>
      <c r="BM146" s="223" t="s">
        <v>1184</v>
      </c>
    </row>
    <row r="147" s="2" customFormat="1">
      <c r="A147" s="38"/>
      <c r="B147" s="39"/>
      <c r="C147" s="40"/>
      <c r="D147" s="225" t="s">
        <v>147</v>
      </c>
      <c r="E147" s="40"/>
      <c r="F147" s="226" t="s">
        <v>1185</v>
      </c>
      <c r="G147" s="40"/>
      <c r="H147" s="40"/>
      <c r="I147" s="227"/>
      <c r="J147" s="40"/>
      <c r="K147" s="40"/>
      <c r="L147" s="44"/>
      <c r="M147" s="228"/>
      <c r="N147" s="229"/>
      <c r="O147" s="84"/>
      <c r="P147" s="84"/>
      <c r="Q147" s="84"/>
      <c r="R147" s="84"/>
      <c r="S147" s="84"/>
      <c r="T147" s="85"/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T147" s="17" t="s">
        <v>147</v>
      </c>
      <c r="AU147" s="17" t="s">
        <v>86</v>
      </c>
    </row>
    <row r="148" s="2" customFormat="1" ht="16.5" customHeight="1">
      <c r="A148" s="38"/>
      <c r="B148" s="39"/>
      <c r="C148" s="212" t="s">
        <v>455</v>
      </c>
      <c r="D148" s="212" t="s">
        <v>140</v>
      </c>
      <c r="E148" s="213" t="s">
        <v>1186</v>
      </c>
      <c r="F148" s="214" t="s">
        <v>1187</v>
      </c>
      <c r="G148" s="215" t="s">
        <v>258</v>
      </c>
      <c r="H148" s="216">
        <v>30</v>
      </c>
      <c r="I148" s="217"/>
      <c r="J148" s="218">
        <f>ROUND(I148*H148,2)</f>
        <v>0</v>
      </c>
      <c r="K148" s="214" t="s">
        <v>144</v>
      </c>
      <c r="L148" s="44"/>
      <c r="M148" s="219" t="s">
        <v>19</v>
      </c>
      <c r="N148" s="220" t="s">
        <v>47</v>
      </c>
      <c r="O148" s="84"/>
      <c r="P148" s="221">
        <f>O148*H148</f>
        <v>0</v>
      </c>
      <c r="Q148" s="221">
        <v>0</v>
      </c>
      <c r="R148" s="221">
        <f>Q148*H148</f>
        <v>0</v>
      </c>
      <c r="S148" s="221">
        <v>0.00027999999999999998</v>
      </c>
      <c r="T148" s="222">
        <f>S148*H148</f>
        <v>0.0083999999999999995</v>
      </c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R148" s="223" t="s">
        <v>240</v>
      </c>
      <c r="AT148" s="223" t="s">
        <v>140</v>
      </c>
      <c r="AU148" s="223" t="s">
        <v>86</v>
      </c>
      <c r="AY148" s="17" t="s">
        <v>138</v>
      </c>
      <c r="BE148" s="224">
        <f>IF(N148="základní",J148,0)</f>
        <v>0</v>
      </c>
      <c r="BF148" s="224">
        <f>IF(N148="snížená",J148,0)</f>
        <v>0</v>
      </c>
      <c r="BG148" s="224">
        <f>IF(N148="zákl. přenesená",J148,0)</f>
        <v>0</v>
      </c>
      <c r="BH148" s="224">
        <f>IF(N148="sníž. přenesená",J148,0)</f>
        <v>0</v>
      </c>
      <c r="BI148" s="224">
        <f>IF(N148="nulová",J148,0)</f>
        <v>0</v>
      </c>
      <c r="BJ148" s="17" t="s">
        <v>84</v>
      </c>
      <c r="BK148" s="224">
        <f>ROUND(I148*H148,2)</f>
        <v>0</v>
      </c>
      <c r="BL148" s="17" t="s">
        <v>240</v>
      </c>
      <c r="BM148" s="223" t="s">
        <v>1188</v>
      </c>
    </row>
    <row r="149" s="2" customFormat="1">
      <c r="A149" s="38"/>
      <c r="B149" s="39"/>
      <c r="C149" s="40"/>
      <c r="D149" s="225" t="s">
        <v>147</v>
      </c>
      <c r="E149" s="40"/>
      <c r="F149" s="226" t="s">
        <v>1189</v>
      </c>
      <c r="G149" s="40"/>
      <c r="H149" s="40"/>
      <c r="I149" s="227"/>
      <c r="J149" s="40"/>
      <c r="K149" s="40"/>
      <c r="L149" s="44"/>
      <c r="M149" s="228"/>
      <c r="N149" s="229"/>
      <c r="O149" s="84"/>
      <c r="P149" s="84"/>
      <c r="Q149" s="84"/>
      <c r="R149" s="84"/>
      <c r="S149" s="84"/>
      <c r="T149" s="85"/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T149" s="17" t="s">
        <v>147</v>
      </c>
      <c r="AU149" s="17" t="s">
        <v>86</v>
      </c>
    </row>
    <row r="150" s="2" customFormat="1" ht="24.15" customHeight="1">
      <c r="A150" s="38"/>
      <c r="B150" s="39"/>
      <c r="C150" s="212" t="s">
        <v>460</v>
      </c>
      <c r="D150" s="212" t="s">
        <v>140</v>
      </c>
      <c r="E150" s="213" t="s">
        <v>1190</v>
      </c>
      <c r="F150" s="214" t="s">
        <v>1191</v>
      </c>
      <c r="G150" s="215" t="s">
        <v>258</v>
      </c>
      <c r="H150" s="216">
        <v>30</v>
      </c>
      <c r="I150" s="217"/>
      <c r="J150" s="218">
        <f>ROUND(I150*H150,2)</f>
        <v>0</v>
      </c>
      <c r="K150" s="214" t="s">
        <v>144</v>
      </c>
      <c r="L150" s="44"/>
      <c r="M150" s="219" t="s">
        <v>19</v>
      </c>
      <c r="N150" s="220" t="s">
        <v>47</v>
      </c>
      <c r="O150" s="84"/>
      <c r="P150" s="221">
        <f>O150*H150</f>
        <v>0</v>
      </c>
      <c r="Q150" s="221">
        <v>0</v>
      </c>
      <c r="R150" s="221">
        <f>Q150*H150</f>
        <v>0</v>
      </c>
      <c r="S150" s="221">
        <v>0.00024000000000000001</v>
      </c>
      <c r="T150" s="222">
        <f>S150*H150</f>
        <v>0.0071999999999999998</v>
      </c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R150" s="223" t="s">
        <v>240</v>
      </c>
      <c r="AT150" s="223" t="s">
        <v>140</v>
      </c>
      <c r="AU150" s="223" t="s">
        <v>86</v>
      </c>
      <c r="AY150" s="17" t="s">
        <v>138</v>
      </c>
      <c r="BE150" s="224">
        <f>IF(N150="základní",J150,0)</f>
        <v>0</v>
      </c>
      <c r="BF150" s="224">
        <f>IF(N150="snížená",J150,0)</f>
        <v>0</v>
      </c>
      <c r="BG150" s="224">
        <f>IF(N150="zákl. přenesená",J150,0)</f>
        <v>0</v>
      </c>
      <c r="BH150" s="224">
        <f>IF(N150="sníž. přenesená",J150,0)</f>
        <v>0</v>
      </c>
      <c r="BI150" s="224">
        <f>IF(N150="nulová",J150,0)</f>
        <v>0</v>
      </c>
      <c r="BJ150" s="17" t="s">
        <v>84</v>
      </c>
      <c r="BK150" s="224">
        <f>ROUND(I150*H150,2)</f>
        <v>0</v>
      </c>
      <c r="BL150" s="17" t="s">
        <v>240</v>
      </c>
      <c r="BM150" s="223" t="s">
        <v>1192</v>
      </c>
    </row>
    <row r="151" s="2" customFormat="1">
      <c r="A151" s="38"/>
      <c r="B151" s="39"/>
      <c r="C151" s="40"/>
      <c r="D151" s="225" t="s">
        <v>147</v>
      </c>
      <c r="E151" s="40"/>
      <c r="F151" s="226" t="s">
        <v>1193</v>
      </c>
      <c r="G151" s="40"/>
      <c r="H151" s="40"/>
      <c r="I151" s="227"/>
      <c r="J151" s="40"/>
      <c r="K151" s="40"/>
      <c r="L151" s="44"/>
      <c r="M151" s="228"/>
      <c r="N151" s="229"/>
      <c r="O151" s="84"/>
      <c r="P151" s="84"/>
      <c r="Q151" s="84"/>
      <c r="R151" s="84"/>
      <c r="S151" s="84"/>
      <c r="T151" s="85"/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T151" s="17" t="s">
        <v>147</v>
      </c>
      <c r="AU151" s="17" t="s">
        <v>86</v>
      </c>
    </row>
    <row r="152" s="2" customFormat="1" ht="16.5" customHeight="1">
      <c r="A152" s="38"/>
      <c r="B152" s="39"/>
      <c r="C152" s="212" t="s">
        <v>465</v>
      </c>
      <c r="D152" s="212" t="s">
        <v>140</v>
      </c>
      <c r="E152" s="213" t="s">
        <v>1194</v>
      </c>
      <c r="F152" s="214" t="s">
        <v>1195</v>
      </c>
      <c r="G152" s="215" t="s">
        <v>201</v>
      </c>
      <c r="H152" s="216">
        <v>2</v>
      </c>
      <c r="I152" s="217"/>
      <c r="J152" s="218">
        <f>ROUND(I152*H152,2)</f>
        <v>0</v>
      </c>
      <c r="K152" s="214" t="s">
        <v>144</v>
      </c>
      <c r="L152" s="44"/>
      <c r="M152" s="219" t="s">
        <v>19</v>
      </c>
      <c r="N152" s="220" t="s">
        <v>47</v>
      </c>
      <c r="O152" s="84"/>
      <c r="P152" s="221">
        <f>O152*H152</f>
        <v>0</v>
      </c>
      <c r="Q152" s="221">
        <v>0</v>
      </c>
      <c r="R152" s="221">
        <f>Q152*H152</f>
        <v>0</v>
      </c>
      <c r="S152" s="221">
        <v>0.0055999999999999999</v>
      </c>
      <c r="T152" s="222">
        <f>S152*H152</f>
        <v>0.0112</v>
      </c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R152" s="223" t="s">
        <v>240</v>
      </c>
      <c r="AT152" s="223" t="s">
        <v>140</v>
      </c>
      <c r="AU152" s="223" t="s">
        <v>86</v>
      </c>
      <c r="AY152" s="17" t="s">
        <v>138</v>
      </c>
      <c r="BE152" s="224">
        <f>IF(N152="základní",J152,0)</f>
        <v>0</v>
      </c>
      <c r="BF152" s="224">
        <f>IF(N152="snížená",J152,0)</f>
        <v>0</v>
      </c>
      <c r="BG152" s="224">
        <f>IF(N152="zákl. přenesená",J152,0)</f>
        <v>0</v>
      </c>
      <c r="BH152" s="224">
        <f>IF(N152="sníž. přenesená",J152,0)</f>
        <v>0</v>
      </c>
      <c r="BI152" s="224">
        <f>IF(N152="nulová",J152,0)</f>
        <v>0</v>
      </c>
      <c r="BJ152" s="17" t="s">
        <v>84</v>
      </c>
      <c r="BK152" s="224">
        <f>ROUND(I152*H152,2)</f>
        <v>0</v>
      </c>
      <c r="BL152" s="17" t="s">
        <v>240</v>
      </c>
      <c r="BM152" s="223" t="s">
        <v>1196</v>
      </c>
    </row>
    <row r="153" s="2" customFormat="1">
      <c r="A153" s="38"/>
      <c r="B153" s="39"/>
      <c r="C153" s="40"/>
      <c r="D153" s="225" t="s">
        <v>147</v>
      </c>
      <c r="E153" s="40"/>
      <c r="F153" s="226" t="s">
        <v>1197</v>
      </c>
      <c r="G153" s="40"/>
      <c r="H153" s="40"/>
      <c r="I153" s="227"/>
      <c r="J153" s="40"/>
      <c r="K153" s="40"/>
      <c r="L153" s="44"/>
      <c r="M153" s="228"/>
      <c r="N153" s="229"/>
      <c r="O153" s="84"/>
      <c r="P153" s="84"/>
      <c r="Q153" s="84"/>
      <c r="R153" s="84"/>
      <c r="S153" s="84"/>
      <c r="T153" s="85"/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T153" s="17" t="s">
        <v>147</v>
      </c>
      <c r="AU153" s="17" t="s">
        <v>86</v>
      </c>
    </row>
    <row r="154" s="2" customFormat="1" ht="37.8" customHeight="1">
      <c r="A154" s="38"/>
      <c r="B154" s="39"/>
      <c r="C154" s="212" t="s">
        <v>470</v>
      </c>
      <c r="D154" s="212" t="s">
        <v>140</v>
      </c>
      <c r="E154" s="213" t="s">
        <v>1198</v>
      </c>
      <c r="F154" s="214" t="s">
        <v>1199</v>
      </c>
      <c r="G154" s="215" t="s">
        <v>201</v>
      </c>
      <c r="H154" s="216">
        <v>4</v>
      </c>
      <c r="I154" s="217"/>
      <c r="J154" s="218">
        <f>ROUND(I154*H154,2)</f>
        <v>0</v>
      </c>
      <c r="K154" s="214" t="s">
        <v>144</v>
      </c>
      <c r="L154" s="44"/>
      <c r="M154" s="219" t="s">
        <v>19</v>
      </c>
      <c r="N154" s="220" t="s">
        <v>47</v>
      </c>
      <c r="O154" s="84"/>
      <c r="P154" s="221">
        <f>O154*H154</f>
        <v>0</v>
      </c>
      <c r="Q154" s="221">
        <v>0</v>
      </c>
      <c r="R154" s="221">
        <f>Q154*H154</f>
        <v>0</v>
      </c>
      <c r="S154" s="221">
        <v>0</v>
      </c>
      <c r="T154" s="222">
        <f>S154*H154</f>
        <v>0</v>
      </c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R154" s="223" t="s">
        <v>240</v>
      </c>
      <c r="AT154" s="223" t="s">
        <v>140</v>
      </c>
      <c r="AU154" s="223" t="s">
        <v>86</v>
      </c>
      <c r="AY154" s="17" t="s">
        <v>138</v>
      </c>
      <c r="BE154" s="224">
        <f>IF(N154="základní",J154,0)</f>
        <v>0</v>
      </c>
      <c r="BF154" s="224">
        <f>IF(N154="snížená",J154,0)</f>
        <v>0</v>
      </c>
      <c r="BG154" s="224">
        <f>IF(N154="zákl. přenesená",J154,0)</f>
        <v>0</v>
      </c>
      <c r="BH154" s="224">
        <f>IF(N154="sníž. přenesená",J154,0)</f>
        <v>0</v>
      </c>
      <c r="BI154" s="224">
        <f>IF(N154="nulová",J154,0)</f>
        <v>0</v>
      </c>
      <c r="BJ154" s="17" t="s">
        <v>84</v>
      </c>
      <c r="BK154" s="224">
        <f>ROUND(I154*H154,2)</f>
        <v>0</v>
      </c>
      <c r="BL154" s="17" t="s">
        <v>240</v>
      </c>
      <c r="BM154" s="223" t="s">
        <v>1200</v>
      </c>
    </row>
    <row r="155" s="2" customFormat="1">
      <c r="A155" s="38"/>
      <c r="B155" s="39"/>
      <c r="C155" s="40"/>
      <c r="D155" s="225" t="s">
        <v>147</v>
      </c>
      <c r="E155" s="40"/>
      <c r="F155" s="226" t="s">
        <v>1201</v>
      </c>
      <c r="G155" s="40"/>
      <c r="H155" s="40"/>
      <c r="I155" s="227"/>
      <c r="J155" s="40"/>
      <c r="K155" s="40"/>
      <c r="L155" s="44"/>
      <c r="M155" s="228"/>
      <c r="N155" s="229"/>
      <c r="O155" s="84"/>
      <c r="P155" s="84"/>
      <c r="Q155" s="84"/>
      <c r="R155" s="84"/>
      <c r="S155" s="84"/>
      <c r="T155" s="85"/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T155" s="17" t="s">
        <v>147</v>
      </c>
      <c r="AU155" s="17" t="s">
        <v>86</v>
      </c>
    </row>
    <row r="156" s="2" customFormat="1" ht="49.05" customHeight="1">
      <c r="A156" s="38"/>
      <c r="B156" s="39"/>
      <c r="C156" s="212" t="s">
        <v>479</v>
      </c>
      <c r="D156" s="212" t="s">
        <v>140</v>
      </c>
      <c r="E156" s="213" t="s">
        <v>1202</v>
      </c>
      <c r="F156" s="214" t="s">
        <v>1203</v>
      </c>
      <c r="G156" s="215" t="s">
        <v>201</v>
      </c>
      <c r="H156" s="216">
        <v>2</v>
      </c>
      <c r="I156" s="217"/>
      <c r="J156" s="218">
        <f>ROUND(I156*H156,2)</f>
        <v>0</v>
      </c>
      <c r="K156" s="214" t="s">
        <v>144</v>
      </c>
      <c r="L156" s="44"/>
      <c r="M156" s="219" t="s">
        <v>19</v>
      </c>
      <c r="N156" s="220" t="s">
        <v>47</v>
      </c>
      <c r="O156" s="84"/>
      <c r="P156" s="221">
        <f>O156*H156</f>
        <v>0</v>
      </c>
      <c r="Q156" s="221">
        <v>0.0011199999999999999</v>
      </c>
      <c r="R156" s="221">
        <f>Q156*H156</f>
        <v>0.0022399999999999998</v>
      </c>
      <c r="S156" s="221">
        <v>0</v>
      </c>
      <c r="T156" s="222">
        <f>S156*H156</f>
        <v>0</v>
      </c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R156" s="223" t="s">
        <v>240</v>
      </c>
      <c r="AT156" s="223" t="s">
        <v>140</v>
      </c>
      <c r="AU156" s="223" t="s">
        <v>86</v>
      </c>
      <c r="AY156" s="17" t="s">
        <v>138</v>
      </c>
      <c r="BE156" s="224">
        <f>IF(N156="základní",J156,0)</f>
        <v>0</v>
      </c>
      <c r="BF156" s="224">
        <f>IF(N156="snížená",J156,0)</f>
        <v>0</v>
      </c>
      <c r="BG156" s="224">
        <f>IF(N156="zákl. přenesená",J156,0)</f>
        <v>0</v>
      </c>
      <c r="BH156" s="224">
        <f>IF(N156="sníž. přenesená",J156,0)</f>
        <v>0</v>
      </c>
      <c r="BI156" s="224">
        <f>IF(N156="nulová",J156,0)</f>
        <v>0</v>
      </c>
      <c r="BJ156" s="17" t="s">
        <v>84</v>
      </c>
      <c r="BK156" s="224">
        <f>ROUND(I156*H156,2)</f>
        <v>0</v>
      </c>
      <c r="BL156" s="17" t="s">
        <v>240</v>
      </c>
      <c r="BM156" s="223" t="s">
        <v>1204</v>
      </c>
    </row>
    <row r="157" s="2" customFormat="1">
      <c r="A157" s="38"/>
      <c r="B157" s="39"/>
      <c r="C157" s="40"/>
      <c r="D157" s="225" t="s">
        <v>147</v>
      </c>
      <c r="E157" s="40"/>
      <c r="F157" s="226" t="s">
        <v>1205</v>
      </c>
      <c r="G157" s="40"/>
      <c r="H157" s="40"/>
      <c r="I157" s="227"/>
      <c r="J157" s="40"/>
      <c r="K157" s="40"/>
      <c r="L157" s="44"/>
      <c r="M157" s="228"/>
      <c r="N157" s="229"/>
      <c r="O157" s="84"/>
      <c r="P157" s="84"/>
      <c r="Q157" s="84"/>
      <c r="R157" s="84"/>
      <c r="S157" s="84"/>
      <c r="T157" s="85"/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T157" s="17" t="s">
        <v>147</v>
      </c>
      <c r="AU157" s="17" t="s">
        <v>86</v>
      </c>
    </row>
    <row r="158" s="2" customFormat="1" ht="44.25" customHeight="1">
      <c r="A158" s="38"/>
      <c r="B158" s="39"/>
      <c r="C158" s="212" t="s">
        <v>483</v>
      </c>
      <c r="D158" s="212" t="s">
        <v>140</v>
      </c>
      <c r="E158" s="213" t="s">
        <v>1206</v>
      </c>
      <c r="F158" s="214" t="s">
        <v>1207</v>
      </c>
      <c r="G158" s="215" t="s">
        <v>258</v>
      </c>
      <c r="H158" s="216">
        <v>57</v>
      </c>
      <c r="I158" s="217"/>
      <c r="J158" s="218">
        <f>ROUND(I158*H158,2)</f>
        <v>0</v>
      </c>
      <c r="K158" s="214" t="s">
        <v>144</v>
      </c>
      <c r="L158" s="44"/>
      <c r="M158" s="219" t="s">
        <v>19</v>
      </c>
      <c r="N158" s="220" t="s">
        <v>47</v>
      </c>
      <c r="O158" s="84"/>
      <c r="P158" s="221">
        <f>O158*H158</f>
        <v>0</v>
      </c>
      <c r="Q158" s="221">
        <v>0.00054000000000000001</v>
      </c>
      <c r="R158" s="221">
        <f>Q158*H158</f>
        <v>0.030780000000000002</v>
      </c>
      <c r="S158" s="221">
        <v>0</v>
      </c>
      <c r="T158" s="222">
        <f>S158*H158</f>
        <v>0</v>
      </c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R158" s="223" t="s">
        <v>240</v>
      </c>
      <c r="AT158" s="223" t="s">
        <v>140</v>
      </c>
      <c r="AU158" s="223" t="s">
        <v>86</v>
      </c>
      <c r="AY158" s="17" t="s">
        <v>138</v>
      </c>
      <c r="BE158" s="224">
        <f>IF(N158="základní",J158,0)</f>
        <v>0</v>
      </c>
      <c r="BF158" s="224">
        <f>IF(N158="snížená",J158,0)</f>
        <v>0</v>
      </c>
      <c r="BG158" s="224">
        <f>IF(N158="zákl. přenesená",J158,0)</f>
        <v>0</v>
      </c>
      <c r="BH158" s="224">
        <f>IF(N158="sníž. přenesená",J158,0)</f>
        <v>0</v>
      </c>
      <c r="BI158" s="224">
        <f>IF(N158="nulová",J158,0)</f>
        <v>0</v>
      </c>
      <c r="BJ158" s="17" t="s">
        <v>84</v>
      </c>
      <c r="BK158" s="224">
        <f>ROUND(I158*H158,2)</f>
        <v>0</v>
      </c>
      <c r="BL158" s="17" t="s">
        <v>240</v>
      </c>
      <c r="BM158" s="223" t="s">
        <v>1208</v>
      </c>
    </row>
    <row r="159" s="2" customFormat="1">
      <c r="A159" s="38"/>
      <c r="B159" s="39"/>
      <c r="C159" s="40"/>
      <c r="D159" s="225" t="s">
        <v>147</v>
      </c>
      <c r="E159" s="40"/>
      <c r="F159" s="226" t="s">
        <v>1209</v>
      </c>
      <c r="G159" s="40"/>
      <c r="H159" s="40"/>
      <c r="I159" s="227"/>
      <c r="J159" s="40"/>
      <c r="K159" s="40"/>
      <c r="L159" s="44"/>
      <c r="M159" s="228"/>
      <c r="N159" s="229"/>
      <c r="O159" s="84"/>
      <c r="P159" s="84"/>
      <c r="Q159" s="84"/>
      <c r="R159" s="84"/>
      <c r="S159" s="84"/>
      <c r="T159" s="85"/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T159" s="17" t="s">
        <v>147</v>
      </c>
      <c r="AU159" s="17" t="s">
        <v>86</v>
      </c>
    </row>
    <row r="160" s="14" customFormat="1">
      <c r="A160" s="14"/>
      <c r="B160" s="241"/>
      <c r="C160" s="242"/>
      <c r="D160" s="232" t="s">
        <v>149</v>
      </c>
      <c r="E160" s="243" t="s">
        <v>19</v>
      </c>
      <c r="F160" s="244" t="s">
        <v>1210</v>
      </c>
      <c r="G160" s="242"/>
      <c r="H160" s="245">
        <v>35</v>
      </c>
      <c r="I160" s="246"/>
      <c r="J160" s="242"/>
      <c r="K160" s="242"/>
      <c r="L160" s="247"/>
      <c r="M160" s="248"/>
      <c r="N160" s="249"/>
      <c r="O160" s="249"/>
      <c r="P160" s="249"/>
      <c r="Q160" s="249"/>
      <c r="R160" s="249"/>
      <c r="S160" s="249"/>
      <c r="T160" s="250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T160" s="251" t="s">
        <v>149</v>
      </c>
      <c r="AU160" s="251" t="s">
        <v>86</v>
      </c>
      <c r="AV160" s="14" t="s">
        <v>86</v>
      </c>
      <c r="AW160" s="14" t="s">
        <v>37</v>
      </c>
      <c r="AX160" s="14" t="s">
        <v>76</v>
      </c>
      <c r="AY160" s="251" t="s">
        <v>138</v>
      </c>
    </row>
    <row r="161" s="14" customFormat="1">
      <c r="A161" s="14"/>
      <c r="B161" s="241"/>
      <c r="C161" s="242"/>
      <c r="D161" s="232" t="s">
        <v>149</v>
      </c>
      <c r="E161" s="243" t="s">
        <v>19</v>
      </c>
      <c r="F161" s="244" t="s">
        <v>1211</v>
      </c>
      <c r="G161" s="242"/>
      <c r="H161" s="245">
        <v>22</v>
      </c>
      <c r="I161" s="246"/>
      <c r="J161" s="242"/>
      <c r="K161" s="242"/>
      <c r="L161" s="247"/>
      <c r="M161" s="248"/>
      <c r="N161" s="249"/>
      <c r="O161" s="249"/>
      <c r="P161" s="249"/>
      <c r="Q161" s="249"/>
      <c r="R161" s="249"/>
      <c r="S161" s="249"/>
      <c r="T161" s="250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T161" s="251" t="s">
        <v>149</v>
      </c>
      <c r="AU161" s="251" t="s">
        <v>86</v>
      </c>
      <c r="AV161" s="14" t="s">
        <v>86</v>
      </c>
      <c r="AW161" s="14" t="s">
        <v>37</v>
      </c>
      <c r="AX161" s="14" t="s">
        <v>76</v>
      </c>
      <c r="AY161" s="251" t="s">
        <v>138</v>
      </c>
    </row>
    <row r="162" s="15" customFormat="1">
      <c r="A162" s="15"/>
      <c r="B162" s="252"/>
      <c r="C162" s="253"/>
      <c r="D162" s="232" t="s">
        <v>149</v>
      </c>
      <c r="E162" s="254" t="s">
        <v>19</v>
      </c>
      <c r="F162" s="255" t="s">
        <v>170</v>
      </c>
      <c r="G162" s="253"/>
      <c r="H162" s="256">
        <v>57</v>
      </c>
      <c r="I162" s="257"/>
      <c r="J162" s="253"/>
      <c r="K162" s="253"/>
      <c r="L162" s="258"/>
      <c r="M162" s="259"/>
      <c r="N162" s="260"/>
      <c r="O162" s="260"/>
      <c r="P162" s="260"/>
      <c r="Q162" s="260"/>
      <c r="R162" s="260"/>
      <c r="S162" s="260"/>
      <c r="T162" s="261"/>
      <c r="U162" s="15"/>
      <c r="V162" s="15"/>
      <c r="W162" s="15"/>
      <c r="X162" s="15"/>
      <c r="Y162" s="15"/>
      <c r="Z162" s="15"/>
      <c r="AA162" s="15"/>
      <c r="AB162" s="15"/>
      <c r="AC162" s="15"/>
      <c r="AD162" s="15"/>
      <c r="AE162" s="15"/>
      <c r="AT162" s="262" t="s">
        <v>149</v>
      </c>
      <c r="AU162" s="262" t="s">
        <v>86</v>
      </c>
      <c r="AV162" s="15" t="s">
        <v>145</v>
      </c>
      <c r="AW162" s="15" t="s">
        <v>37</v>
      </c>
      <c r="AX162" s="15" t="s">
        <v>84</v>
      </c>
      <c r="AY162" s="262" t="s">
        <v>138</v>
      </c>
    </row>
    <row r="163" s="2" customFormat="1" ht="44.25" customHeight="1">
      <c r="A163" s="38"/>
      <c r="B163" s="39"/>
      <c r="C163" s="212" t="s">
        <v>487</v>
      </c>
      <c r="D163" s="212" t="s">
        <v>140</v>
      </c>
      <c r="E163" s="213" t="s">
        <v>1212</v>
      </c>
      <c r="F163" s="214" t="s">
        <v>1213</v>
      </c>
      <c r="G163" s="215" t="s">
        <v>258</v>
      </c>
      <c r="H163" s="216">
        <v>20</v>
      </c>
      <c r="I163" s="217"/>
      <c r="J163" s="218">
        <f>ROUND(I163*H163,2)</f>
        <v>0</v>
      </c>
      <c r="K163" s="214" t="s">
        <v>144</v>
      </c>
      <c r="L163" s="44"/>
      <c r="M163" s="219" t="s">
        <v>19</v>
      </c>
      <c r="N163" s="220" t="s">
        <v>47</v>
      </c>
      <c r="O163" s="84"/>
      <c r="P163" s="221">
        <f>O163*H163</f>
        <v>0</v>
      </c>
      <c r="Q163" s="221">
        <v>0.00098999999999999999</v>
      </c>
      <c r="R163" s="221">
        <f>Q163*H163</f>
        <v>0.019799999999999998</v>
      </c>
      <c r="S163" s="221">
        <v>0</v>
      </c>
      <c r="T163" s="222">
        <f>S163*H163</f>
        <v>0</v>
      </c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R163" s="223" t="s">
        <v>240</v>
      </c>
      <c r="AT163" s="223" t="s">
        <v>140</v>
      </c>
      <c r="AU163" s="223" t="s">
        <v>86</v>
      </c>
      <c r="AY163" s="17" t="s">
        <v>138</v>
      </c>
      <c r="BE163" s="224">
        <f>IF(N163="základní",J163,0)</f>
        <v>0</v>
      </c>
      <c r="BF163" s="224">
        <f>IF(N163="snížená",J163,0)</f>
        <v>0</v>
      </c>
      <c r="BG163" s="224">
        <f>IF(N163="zákl. přenesená",J163,0)</f>
        <v>0</v>
      </c>
      <c r="BH163" s="224">
        <f>IF(N163="sníž. přenesená",J163,0)</f>
        <v>0</v>
      </c>
      <c r="BI163" s="224">
        <f>IF(N163="nulová",J163,0)</f>
        <v>0</v>
      </c>
      <c r="BJ163" s="17" t="s">
        <v>84</v>
      </c>
      <c r="BK163" s="224">
        <f>ROUND(I163*H163,2)</f>
        <v>0</v>
      </c>
      <c r="BL163" s="17" t="s">
        <v>240</v>
      </c>
      <c r="BM163" s="223" t="s">
        <v>1214</v>
      </c>
    </row>
    <row r="164" s="2" customFormat="1">
      <c r="A164" s="38"/>
      <c r="B164" s="39"/>
      <c r="C164" s="40"/>
      <c r="D164" s="225" t="s">
        <v>147</v>
      </c>
      <c r="E164" s="40"/>
      <c r="F164" s="226" t="s">
        <v>1215</v>
      </c>
      <c r="G164" s="40"/>
      <c r="H164" s="40"/>
      <c r="I164" s="227"/>
      <c r="J164" s="40"/>
      <c r="K164" s="40"/>
      <c r="L164" s="44"/>
      <c r="M164" s="228"/>
      <c r="N164" s="229"/>
      <c r="O164" s="84"/>
      <c r="P164" s="84"/>
      <c r="Q164" s="84"/>
      <c r="R164" s="84"/>
      <c r="S164" s="84"/>
      <c r="T164" s="85"/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T164" s="17" t="s">
        <v>147</v>
      </c>
      <c r="AU164" s="17" t="s">
        <v>86</v>
      </c>
    </row>
    <row r="165" s="14" customFormat="1">
      <c r="A165" s="14"/>
      <c r="B165" s="241"/>
      <c r="C165" s="242"/>
      <c r="D165" s="232" t="s">
        <v>149</v>
      </c>
      <c r="E165" s="243" t="s">
        <v>19</v>
      </c>
      <c r="F165" s="244" t="s">
        <v>1216</v>
      </c>
      <c r="G165" s="242"/>
      <c r="H165" s="245">
        <v>10</v>
      </c>
      <c r="I165" s="246"/>
      <c r="J165" s="242"/>
      <c r="K165" s="242"/>
      <c r="L165" s="247"/>
      <c r="M165" s="248"/>
      <c r="N165" s="249"/>
      <c r="O165" s="249"/>
      <c r="P165" s="249"/>
      <c r="Q165" s="249"/>
      <c r="R165" s="249"/>
      <c r="S165" s="249"/>
      <c r="T165" s="250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T165" s="251" t="s">
        <v>149</v>
      </c>
      <c r="AU165" s="251" t="s">
        <v>86</v>
      </c>
      <c r="AV165" s="14" t="s">
        <v>86</v>
      </c>
      <c r="AW165" s="14" t="s">
        <v>37</v>
      </c>
      <c r="AX165" s="14" t="s">
        <v>76</v>
      </c>
      <c r="AY165" s="251" t="s">
        <v>138</v>
      </c>
    </row>
    <row r="166" s="14" customFormat="1">
      <c r="A166" s="14"/>
      <c r="B166" s="241"/>
      <c r="C166" s="242"/>
      <c r="D166" s="232" t="s">
        <v>149</v>
      </c>
      <c r="E166" s="243" t="s">
        <v>19</v>
      </c>
      <c r="F166" s="244" t="s">
        <v>1217</v>
      </c>
      <c r="G166" s="242"/>
      <c r="H166" s="245">
        <v>10</v>
      </c>
      <c r="I166" s="246"/>
      <c r="J166" s="242"/>
      <c r="K166" s="242"/>
      <c r="L166" s="247"/>
      <c r="M166" s="248"/>
      <c r="N166" s="249"/>
      <c r="O166" s="249"/>
      <c r="P166" s="249"/>
      <c r="Q166" s="249"/>
      <c r="R166" s="249"/>
      <c r="S166" s="249"/>
      <c r="T166" s="250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T166" s="251" t="s">
        <v>149</v>
      </c>
      <c r="AU166" s="251" t="s">
        <v>86</v>
      </c>
      <c r="AV166" s="14" t="s">
        <v>86</v>
      </c>
      <c r="AW166" s="14" t="s">
        <v>37</v>
      </c>
      <c r="AX166" s="14" t="s">
        <v>76</v>
      </c>
      <c r="AY166" s="251" t="s">
        <v>138</v>
      </c>
    </row>
    <row r="167" s="15" customFormat="1">
      <c r="A167" s="15"/>
      <c r="B167" s="252"/>
      <c r="C167" s="253"/>
      <c r="D167" s="232" t="s">
        <v>149</v>
      </c>
      <c r="E167" s="254" t="s">
        <v>19</v>
      </c>
      <c r="F167" s="255" t="s">
        <v>170</v>
      </c>
      <c r="G167" s="253"/>
      <c r="H167" s="256">
        <v>20</v>
      </c>
      <c r="I167" s="257"/>
      <c r="J167" s="253"/>
      <c r="K167" s="253"/>
      <c r="L167" s="258"/>
      <c r="M167" s="259"/>
      <c r="N167" s="260"/>
      <c r="O167" s="260"/>
      <c r="P167" s="260"/>
      <c r="Q167" s="260"/>
      <c r="R167" s="260"/>
      <c r="S167" s="260"/>
      <c r="T167" s="261"/>
      <c r="U167" s="15"/>
      <c r="V167" s="15"/>
      <c r="W167" s="15"/>
      <c r="X167" s="15"/>
      <c r="Y167" s="15"/>
      <c r="Z167" s="15"/>
      <c r="AA167" s="15"/>
      <c r="AB167" s="15"/>
      <c r="AC167" s="15"/>
      <c r="AD167" s="15"/>
      <c r="AE167" s="15"/>
      <c r="AT167" s="262" t="s">
        <v>149</v>
      </c>
      <c r="AU167" s="262" t="s">
        <v>86</v>
      </c>
      <c r="AV167" s="15" t="s">
        <v>145</v>
      </c>
      <c r="AW167" s="15" t="s">
        <v>37</v>
      </c>
      <c r="AX167" s="15" t="s">
        <v>84</v>
      </c>
      <c r="AY167" s="262" t="s">
        <v>138</v>
      </c>
    </row>
    <row r="168" s="2" customFormat="1" ht="44.25" customHeight="1">
      <c r="A168" s="38"/>
      <c r="B168" s="39"/>
      <c r="C168" s="212" t="s">
        <v>491</v>
      </c>
      <c r="D168" s="212" t="s">
        <v>140</v>
      </c>
      <c r="E168" s="213" t="s">
        <v>1218</v>
      </c>
      <c r="F168" s="214" t="s">
        <v>1219</v>
      </c>
      <c r="G168" s="215" t="s">
        <v>258</v>
      </c>
      <c r="H168" s="216">
        <v>28</v>
      </c>
      <c r="I168" s="217"/>
      <c r="J168" s="218">
        <f>ROUND(I168*H168,2)</f>
        <v>0</v>
      </c>
      <c r="K168" s="214" t="s">
        <v>144</v>
      </c>
      <c r="L168" s="44"/>
      <c r="M168" s="219" t="s">
        <v>19</v>
      </c>
      <c r="N168" s="220" t="s">
        <v>47</v>
      </c>
      <c r="O168" s="84"/>
      <c r="P168" s="221">
        <f>O168*H168</f>
        <v>0</v>
      </c>
      <c r="Q168" s="221">
        <v>0.0011999999999999999</v>
      </c>
      <c r="R168" s="221">
        <f>Q168*H168</f>
        <v>0.033599999999999998</v>
      </c>
      <c r="S168" s="221">
        <v>0</v>
      </c>
      <c r="T168" s="222">
        <f>S168*H168</f>
        <v>0</v>
      </c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R168" s="223" t="s">
        <v>240</v>
      </c>
      <c r="AT168" s="223" t="s">
        <v>140</v>
      </c>
      <c r="AU168" s="223" t="s">
        <v>86</v>
      </c>
      <c r="AY168" s="17" t="s">
        <v>138</v>
      </c>
      <c r="BE168" s="224">
        <f>IF(N168="základní",J168,0)</f>
        <v>0</v>
      </c>
      <c r="BF168" s="224">
        <f>IF(N168="snížená",J168,0)</f>
        <v>0</v>
      </c>
      <c r="BG168" s="224">
        <f>IF(N168="zákl. přenesená",J168,0)</f>
        <v>0</v>
      </c>
      <c r="BH168" s="224">
        <f>IF(N168="sníž. přenesená",J168,0)</f>
        <v>0</v>
      </c>
      <c r="BI168" s="224">
        <f>IF(N168="nulová",J168,0)</f>
        <v>0</v>
      </c>
      <c r="BJ168" s="17" t="s">
        <v>84</v>
      </c>
      <c r="BK168" s="224">
        <f>ROUND(I168*H168,2)</f>
        <v>0</v>
      </c>
      <c r="BL168" s="17" t="s">
        <v>240</v>
      </c>
      <c r="BM168" s="223" t="s">
        <v>1220</v>
      </c>
    </row>
    <row r="169" s="2" customFormat="1">
      <c r="A169" s="38"/>
      <c r="B169" s="39"/>
      <c r="C169" s="40"/>
      <c r="D169" s="225" t="s">
        <v>147</v>
      </c>
      <c r="E169" s="40"/>
      <c r="F169" s="226" t="s">
        <v>1221</v>
      </c>
      <c r="G169" s="40"/>
      <c r="H169" s="40"/>
      <c r="I169" s="227"/>
      <c r="J169" s="40"/>
      <c r="K169" s="40"/>
      <c r="L169" s="44"/>
      <c r="M169" s="228"/>
      <c r="N169" s="229"/>
      <c r="O169" s="84"/>
      <c r="P169" s="84"/>
      <c r="Q169" s="84"/>
      <c r="R169" s="84"/>
      <c r="S169" s="84"/>
      <c r="T169" s="85"/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T169" s="17" t="s">
        <v>147</v>
      </c>
      <c r="AU169" s="17" t="s">
        <v>86</v>
      </c>
    </row>
    <row r="170" s="14" customFormat="1">
      <c r="A170" s="14"/>
      <c r="B170" s="241"/>
      <c r="C170" s="242"/>
      <c r="D170" s="232" t="s">
        <v>149</v>
      </c>
      <c r="E170" s="243" t="s">
        <v>19</v>
      </c>
      <c r="F170" s="244" t="s">
        <v>1222</v>
      </c>
      <c r="G170" s="242"/>
      <c r="H170" s="245">
        <v>14</v>
      </c>
      <c r="I170" s="246"/>
      <c r="J170" s="242"/>
      <c r="K170" s="242"/>
      <c r="L170" s="247"/>
      <c r="M170" s="248"/>
      <c r="N170" s="249"/>
      <c r="O170" s="249"/>
      <c r="P170" s="249"/>
      <c r="Q170" s="249"/>
      <c r="R170" s="249"/>
      <c r="S170" s="249"/>
      <c r="T170" s="250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T170" s="251" t="s">
        <v>149</v>
      </c>
      <c r="AU170" s="251" t="s">
        <v>86</v>
      </c>
      <c r="AV170" s="14" t="s">
        <v>86</v>
      </c>
      <c r="AW170" s="14" t="s">
        <v>37</v>
      </c>
      <c r="AX170" s="14" t="s">
        <v>76</v>
      </c>
      <c r="AY170" s="251" t="s">
        <v>138</v>
      </c>
    </row>
    <row r="171" s="14" customFormat="1">
      <c r="A171" s="14"/>
      <c r="B171" s="241"/>
      <c r="C171" s="242"/>
      <c r="D171" s="232" t="s">
        <v>149</v>
      </c>
      <c r="E171" s="243" t="s">
        <v>19</v>
      </c>
      <c r="F171" s="244" t="s">
        <v>1223</v>
      </c>
      <c r="G171" s="242"/>
      <c r="H171" s="245">
        <v>14</v>
      </c>
      <c r="I171" s="246"/>
      <c r="J171" s="242"/>
      <c r="K171" s="242"/>
      <c r="L171" s="247"/>
      <c r="M171" s="248"/>
      <c r="N171" s="249"/>
      <c r="O171" s="249"/>
      <c r="P171" s="249"/>
      <c r="Q171" s="249"/>
      <c r="R171" s="249"/>
      <c r="S171" s="249"/>
      <c r="T171" s="250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T171" s="251" t="s">
        <v>149</v>
      </c>
      <c r="AU171" s="251" t="s">
        <v>86</v>
      </c>
      <c r="AV171" s="14" t="s">
        <v>86</v>
      </c>
      <c r="AW171" s="14" t="s">
        <v>37</v>
      </c>
      <c r="AX171" s="14" t="s">
        <v>76</v>
      </c>
      <c r="AY171" s="251" t="s">
        <v>138</v>
      </c>
    </row>
    <row r="172" s="15" customFormat="1">
      <c r="A172" s="15"/>
      <c r="B172" s="252"/>
      <c r="C172" s="253"/>
      <c r="D172" s="232" t="s">
        <v>149</v>
      </c>
      <c r="E172" s="254" t="s">
        <v>19</v>
      </c>
      <c r="F172" s="255" t="s">
        <v>170</v>
      </c>
      <c r="G172" s="253"/>
      <c r="H172" s="256">
        <v>28</v>
      </c>
      <c r="I172" s="257"/>
      <c r="J172" s="253"/>
      <c r="K172" s="253"/>
      <c r="L172" s="258"/>
      <c r="M172" s="259"/>
      <c r="N172" s="260"/>
      <c r="O172" s="260"/>
      <c r="P172" s="260"/>
      <c r="Q172" s="260"/>
      <c r="R172" s="260"/>
      <c r="S172" s="260"/>
      <c r="T172" s="261"/>
      <c r="U172" s="15"/>
      <c r="V172" s="15"/>
      <c r="W172" s="15"/>
      <c r="X172" s="15"/>
      <c r="Y172" s="15"/>
      <c r="Z172" s="15"/>
      <c r="AA172" s="15"/>
      <c r="AB172" s="15"/>
      <c r="AC172" s="15"/>
      <c r="AD172" s="15"/>
      <c r="AE172" s="15"/>
      <c r="AT172" s="262" t="s">
        <v>149</v>
      </c>
      <c r="AU172" s="262" t="s">
        <v>86</v>
      </c>
      <c r="AV172" s="15" t="s">
        <v>145</v>
      </c>
      <c r="AW172" s="15" t="s">
        <v>37</v>
      </c>
      <c r="AX172" s="15" t="s">
        <v>84</v>
      </c>
      <c r="AY172" s="262" t="s">
        <v>138</v>
      </c>
    </row>
    <row r="173" s="2" customFormat="1" ht="37.8" customHeight="1">
      <c r="A173" s="38"/>
      <c r="B173" s="39"/>
      <c r="C173" s="212" t="s">
        <v>495</v>
      </c>
      <c r="D173" s="212" t="s">
        <v>140</v>
      </c>
      <c r="E173" s="213" t="s">
        <v>1224</v>
      </c>
      <c r="F173" s="214" t="s">
        <v>1225</v>
      </c>
      <c r="G173" s="215" t="s">
        <v>201</v>
      </c>
      <c r="H173" s="216">
        <v>3</v>
      </c>
      <c r="I173" s="217"/>
      <c r="J173" s="218">
        <f>ROUND(I173*H173,2)</f>
        <v>0</v>
      </c>
      <c r="K173" s="214" t="s">
        <v>144</v>
      </c>
      <c r="L173" s="44"/>
      <c r="M173" s="219" t="s">
        <v>19</v>
      </c>
      <c r="N173" s="220" t="s">
        <v>47</v>
      </c>
      <c r="O173" s="84"/>
      <c r="P173" s="221">
        <f>O173*H173</f>
        <v>0</v>
      </c>
      <c r="Q173" s="221">
        <v>0.00069999999999999999</v>
      </c>
      <c r="R173" s="221">
        <f>Q173*H173</f>
        <v>0.0020999999999999999</v>
      </c>
      <c r="S173" s="221">
        <v>0</v>
      </c>
      <c r="T173" s="222">
        <f>S173*H173</f>
        <v>0</v>
      </c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R173" s="223" t="s">
        <v>240</v>
      </c>
      <c r="AT173" s="223" t="s">
        <v>140</v>
      </c>
      <c r="AU173" s="223" t="s">
        <v>86</v>
      </c>
      <c r="AY173" s="17" t="s">
        <v>138</v>
      </c>
      <c r="BE173" s="224">
        <f>IF(N173="základní",J173,0)</f>
        <v>0</v>
      </c>
      <c r="BF173" s="224">
        <f>IF(N173="snížená",J173,0)</f>
        <v>0</v>
      </c>
      <c r="BG173" s="224">
        <f>IF(N173="zákl. přenesená",J173,0)</f>
        <v>0</v>
      </c>
      <c r="BH173" s="224">
        <f>IF(N173="sníž. přenesená",J173,0)</f>
        <v>0</v>
      </c>
      <c r="BI173" s="224">
        <f>IF(N173="nulová",J173,0)</f>
        <v>0</v>
      </c>
      <c r="BJ173" s="17" t="s">
        <v>84</v>
      </c>
      <c r="BK173" s="224">
        <f>ROUND(I173*H173,2)</f>
        <v>0</v>
      </c>
      <c r="BL173" s="17" t="s">
        <v>240</v>
      </c>
      <c r="BM173" s="223" t="s">
        <v>1226</v>
      </c>
    </row>
    <row r="174" s="2" customFormat="1">
      <c r="A174" s="38"/>
      <c r="B174" s="39"/>
      <c r="C174" s="40"/>
      <c r="D174" s="225" t="s">
        <v>147</v>
      </c>
      <c r="E174" s="40"/>
      <c r="F174" s="226" t="s">
        <v>1227</v>
      </c>
      <c r="G174" s="40"/>
      <c r="H174" s="40"/>
      <c r="I174" s="227"/>
      <c r="J174" s="40"/>
      <c r="K174" s="40"/>
      <c r="L174" s="44"/>
      <c r="M174" s="228"/>
      <c r="N174" s="229"/>
      <c r="O174" s="84"/>
      <c r="P174" s="84"/>
      <c r="Q174" s="84"/>
      <c r="R174" s="84"/>
      <c r="S174" s="84"/>
      <c r="T174" s="85"/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T174" s="17" t="s">
        <v>147</v>
      </c>
      <c r="AU174" s="17" t="s">
        <v>86</v>
      </c>
    </row>
    <row r="175" s="2" customFormat="1" ht="55.5" customHeight="1">
      <c r="A175" s="38"/>
      <c r="B175" s="39"/>
      <c r="C175" s="212" t="s">
        <v>501</v>
      </c>
      <c r="D175" s="212" t="s">
        <v>140</v>
      </c>
      <c r="E175" s="213" t="s">
        <v>1228</v>
      </c>
      <c r="F175" s="214" t="s">
        <v>1229</v>
      </c>
      <c r="G175" s="215" t="s">
        <v>258</v>
      </c>
      <c r="H175" s="216">
        <v>35</v>
      </c>
      <c r="I175" s="217"/>
      <c r="J175" s="218">
        <f>ROUND(I175*H175,2)</f>
        <v>0</v>
      </c>
      <c r="K175" s="214" t="s">
        <v>144</v>
      </c>
      <c r="L175" s="44"/>
      <c r="M175" s="219" t="s">
        <v>19</v>
      </c>
      <c r="N175" s="220" t="s">
        <v>47</v>
      </c>
      <c r="O175" s="84"/>
      <c r="P175" s="221">
        <f>O175*H175</f>
        <v>0</v>
      </c>
      <c r="Q175" s="221">
        <v>0.00034000000000000002</v>
      </c>
      <c r="R175" s="221">
        <f>Q175*H175</f>
        <v>0.011900000000000001</v>
      </c>
      <c r="S175" s="221">
        <v>0</v>
      </c>
      <c r="T175" s="222">
        <f>S175*H175</f>
        <v>0</v>
      </c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R175" s="223" t="s">
        <v>240</v>
      </c>
      <c r="AT175" s="223" t="s">
        <v>140</v>
      </c>
      <c r="AU175" s="223" t="s">
        <v>86</v>
      </c>
      <c r="AY175" s="17" t="s">
        <v>138</v>
      </c>
      <c r="BE175" s="224">
        <f>IF(N175="základní",J175,0)</f>
        <v>0</v>
      </c>
      <c r="BF175" s="224">
        <f>IF(N175="snížená",J175,0)</f>
        <v>0</v>
      </c>
      <c r="BG175" s="224">
        <f>IF(N175="zákl. přenesená",J175,0)</f>
        <v>0</v>
      </c>
      <c r="BH175" s="224">
        <f>IF(N175="sníž. přenesená",J175,0)</f>
        <v>0</v>
      </c>
      <c r="BI175" s="224">
        <f>IF(N175="nulová",J175,0)</f>
        <v>0</v>
      </c>
      <c r="BJ175" s="17" t="s">
        <v>84</v>
      </c>
      <c r="BK175" s="224">
        <f>ROUND(I175*H175,2)</f>
        <v>0</v>
      </c>
      <c r="BL175" s="17" t="s">
        <v>240</v>
      </c>
      <c r="BM175" s="223" t="s">
        <v>1230</v>
      </c>
    </row>
    <row r="176" s="2" customFormat="1">
      <c r="A176" s="38"/>
      <c r="B176" s="39"/>
      <c r="C176" s="40"/>
      <c r="D176" s="225" t="s">
        <v>147</v>
      </c>
      <c r="E176" s="40"/>
      <c r="F176" s="226" t="s">
        <v>1231</v>
      </c>
      <c r="G176" s="40"/>
      <c r="H176" s="40"/>
      <c r="I176" s="227"/>
      <c r="J176" s="40"/>
      <c r="K176" s="40"/>
      <c r="L176" s="44"/>
      <c r="M176" s="228"/>
      <c r="N176" s="229"/>
      <c r="O176" s="84"/>
      <c r="P176" s="84"/>
      <c r="Q176" s="84"/>
      <c r="R176" s="84"/>
      <c r="S176" s="84"/>
      <c r="T176" s="85"/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T176" s="17" t="s">
        <v>147</v>
      </c>
      <c r="AU176" s="17" t="s">
        <v>86</v>
      </c>
    </row>
    <row r="177" s="2" customFormat="1" ht="55.5" customHeight="1">
      <c r="A177" s="38"/>
      <c r="B177" s="39"/>
      <c r="C177" s="212" t="s">
        <v>505</v>
      </c>
      <c r="D177" s="212" t="s">
        <v>140</v>
      </c>
      <c r="E177" s="213" t="s">
        <v>1232</v>
      </c>
      <c r="F177" s="214" t="s">
        <v>1233</v>
      </c>
      <c r="G177" s="215" t="s">
        <v>258</v>
      </c>
      <c r="H177" s="216">
        <v>24</v>
      </c>
      <c r="I177" s="217"/>
      <c r="J177" s="218">
        <f>ROUND(I177*H177,2)</f>
        <v>0</v>
      </c>
      <c r="K177" s="214" t="s">
        <v>144</v>
      </c>
      <c r="L177" s="44"/>
      <c r="M177" s="219" t="s">
        <v>19</v>
      </c>
      <c r="N177" s="220" t="s">
        <v>47</v>
      </c>
      <c r="O177" s="84"/>
      <c r="P177" s="221">
        <f>O177*H177</f>
        <v>0</v>
      </c>
      <c r="Q177" s="221">
        <v>0.00010000000000000001</v>
      </c>
      <c r="R177" s="221">
        <f>Q177*H177</f>
        <v>0.0024000000000000002</v>
      </c>
      <c r="S177" s="221">
        <v>0</v>
      </c>
      <c r="T177" s="222">
        <f>S177*H177</f>
        <v>0</v>
      </c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R177" s="223" t="s">
        <v>240</v>
      </c>
      <c r="AT177" s="223" t="s">
        <v>140</v>
      </c>
      <c r="AU177" s="223" t="s">
        <v>86</v>
      </c>
      <c r="AY177" s="17" t="s">
        <v>138</v>
      </c>
      <c r="BE177" s="224">
        <f>IF(N177="základní",J177,0)</f>
        <v>0</v>
      </c>
      <c r="BF177" s="224">
        <f>IF(N177="snížená",J177,0)</f>
        <v>0</v>
      </c>
      <c r="BG177" s="224">
        <f>IF(N177="zákl. přenesená",J177,0)</f>
        <v>0</v>
      </c>
      <c r="BH177" s="224">
        <f>IF(N177="sníž. přenesená",J177,0)</f>
        <v>0</v>
      </c>
      <c r="BI177" s="224">
        <f>IF(N177="nulová",J177,0)</f>
        <v>0</v>
      </c>
      <c r="BJ177" s="17" t="s">
        <v>84</v>
      </c>
      <c r="BK177" s="224">
        <f>ROUND(I177*H177,2)</f>
        <v>0</v>
      </c>
      <c r="BL177" s="17" t="s">
        <v>240</v>
      </c>
      <c r="BM177" s="223" t="s">
        <v>1234</v>
      </c>
    </row>
    <row r="178" s="2" customFormat="1">
      <c r="A178" s="38"/>
      <c r="B178" s="39"/>
      <c r="C178" s="40"/>
      <c r="D178" s="225" t="s">
        <v>147</v>
      </c>
      <c r="E178" s="40"/>
      <c r="F178" s="226" t="s">
        <v>1235</v>
      </c>
      <c r="G178" s="40"/>
      <c r="H178" s="40"/>
      <c r="I178" s="227"/>
      <c r="J178" s="40"/>
      <c r="K178" s="40"/>
      <c r="L178" s="44"/>
      <c r="M178" s="228"/>
      <c r="N178" s="229"/>
      <c r="O178" s="84"/>
      <c r="P178" s="84"/>
      <c r="Q178" s="84"/>
      <c r="R178" s="84"/>
      <c r="S178" s="84"/>
      <c r="T178" s="85"/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T178" s="17" t="s">
        <v>147</v>
      </c>
      <c r="AU178" s="17" t="s">
        <v>86</v>
      </c>
    </row>
    <row r="179" s="14" customFormat="1">
      <c r="A179" s="14"/>
      <c r="B179" s="241"/>
      <c r="C179" s="242"/>
      <c r="D179" s="232" t="s">
        <v>149</v>
      </c>
      <c r="E179" s="243" t="s">
        <v>19</v>
      </c>
      <c r="F179" s="244" t="s">
        <v>1236</v>
      </c>
      <c r="G179" s="242"/>
      <c r="H179" s="245">
        <v>24</v>
      </c>
      <c r="I179" s="246"/>
      <c r="J179" s="242"/>
      <c r="K179" s="242"/>
      <c r="L179" s="247"/>
      <c r="M179" s="248"/>
      <c r="N179" s="249"/>
      <c r="O179" s="249"/>
      <c r="P179" s="249"/>
      <c r="Q179" s="249"/>
      <c r="R179" s="249"/>
      <c r="S179" s="249"/>
      <c r="T179" s="250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T179" s="251" t="s">
        <v>149</v>
      </c>
      <c r="AU179" s="251" t="s">
        <v>86</v>
      </c>
      <c r="AV179" s="14" t="s">
        <v>86</v>
      </c>
      <c r="AW179" s="14" t="s">
        <v>37</v>
      </c>
      <c r="AX179" s="14" t="s">
        <v>84</v>
      </c>
      <c r="AY179" s="251" t="s">
        <v>138</v>
      </c>
    </row>
    <row r="180" s="2" customFormat="1" ht="55.5" customHeight="1">
      <c r="A180" s="38"/>
      <c r="B180" s="39"/>
      <c r="C180" s="212" t="s">
        <v>509</v>
      </c>
      <c r="D180" s="212" t="s">
        <v>140</v>
      </c>
      <c r="E180" s="213" t="s">
        <v>1237</v>
      </c>
      <c r="F180" s="214" t="s">
        <v>1238</v>
      </c>
      <c r="G180" s="215" t="s">
        <v>258</v>
      </c>
      <c r="H180" s="216">
        <v>22</v>
      </c>
      <c r="I180" s="217"/>
      <c r="J180" s="218">
        <f>ROUND(I180*H180,2)</f>
        <v>0</v>
      </c>
      <c r="K180" s="214" t="s">
        <v>144</v>
      </c>
      <c r="L180" s="44"/>
      <c r="M180" s="219" t="s">
        <v>19</v>
      </c>
      <c r="N180" s="220" t="s">
        <v>47</v>
      </c>
      <c r="O180" s="84"/>
      <c r="P180" s="221">
        <f>O180*H180</f>
        <v>0</v>
      </c>
      <c r="Q180" s="221">
        <v>0.00020000000000000001</v>
      </c>
      <c r="R180" s="221">
        <f>Q180*H180</f>
        <v>0.0044000000000000003</v>
      </c>
      <c r="S180" s="221">
        <v>0</v>
      </c>
      <c r="T180" s="222">
        <f>S180*H180</f>
        <v>0</v>
      </c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R180" s="223" t="s">
        <v>240</v>
      </c>
      <c r="AT180" s="223" t="s">
        <v>140</v>
      </c>
      <c r="AU180" s="223" t="s">
        <v>86</v>
      </c>
      <c r="AY180" s="17" t="s">
        <v>138</v>
      </c>
      <c r="BE180" s="224">
        <f>IF(N180="základní",J180,0)</f>
        <v>0</v>
      </c>
      <c r="BF180" s="224">
        <f>IF(N180="snížená",J180,0)</f>
        <v>0</v>
      </c>
      <c r="BG180" s="224">
        <f>IF(N180="zákl. přenesená",J180,0)</f>
        <v>0</v>
      </c>
      <c r="BH180" s="224">
        <f>IF(N180="sníž. přenesená",J180,0)</f>
        <v>0</v>
      </c>
      <c r="BI180" s="224">
        <f>IF(N180="nulová",J180,0)</f>
        <v>0</v>
      </c>
      <c r="BJ180" s="17" t="s">
        <v>84</v>
      </c>
      <c r="BK180" s="224">
        <f>ROUND(I180*H180,2)</f>
        <v>0</v>
      </c>
      <c r="BL180" s="17" t="s">
        <v>240</v>
      </c>
      <c r="BM180" s="223" t="s">
        <v>1239</v>
      </c>
    </row>
    <row r="181" s="2" customFormat="1">
      <c r="A181" s="38"/>
      <c r="B181" s="39"/>
      <c r="C181" s="40"/>
      <c r="D181" s="225" t="s">
        <v>147</v>
      </c>
      <c r="E181" s="40"/>
      <c r="F181" s="226" t="s">
        <v>1240</v>
      </c>
      <c r="G181" s="40"/>
      <c r="H181" s="40"/>
      <c r="I181" s="227"/>
      <c r="J181" s="40"/>
      <c r="K181" s="40"/>
      <c r="L181" s="44"/>
      <c r="M181" s="228"/>
      <c r="N181" s="229"/>
      <c r="O181" s="84"/>
      <c r="P181" s="84"/>
      <c r="Q181" s="84"/>
      <c r="R181" s="84"/>
      <c r="S181" s="84"/>
      <c r="T181" s="85"/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T181" s="17" t="s">
        <v>147</v>
      </c>
      <c r="AU181" s="17" t="s">
        <v>86</v>
      </c>
    </row>
    <row r="182" s="2" customFormat="1" ht="55.5" customHeight="1">
      <c r="A182" s="38"/>
      <c r="B182" s="39"/>
      <c r="C182" s="212" t="s">
        <v>515</v>
      </c>
      <c r="D182" s="212" t="s">
        <v>140</v>
      </c>
      <c r="E182" s="213" t="s">
        <v>1241</v>
      </c>
      <c r="F182" s="214" t="s">
        <v>1242</v>
      </c>
      <c r="G182" s="215" t="s">
        <v>258</v>
      </c>
      <c r="H182" s="216">
        <v>24</v>
      </c>
      <c r="I182" s="217"/>
      <c r="J182" s="218">
        <f>ROUND(I182*H182,2)</f>
        <v>0</v>
      </c>
      <c r="K182" s="214" t="s">
        <v>144</v>
      </c>
      <c r="L182" s="44"/>
      <c r="M182" s="219" t="s">
        <v>19</v>
      </c>
      <c r="N182" s="220" t="s">
        <v>47</v>
      </c>
      <c r="O182" s="84"/>
      <c r="P182" s="221">
        <f>O182*H182</f>
        <v>0</v>
      </c>
      <c r="Q182" s="221">
        <v>0.00024000000000000001</v>
      </c>
      <c r="R182" s="221">
        <f>Q182*H182</f>
        <v>0.0057600000000000004</v>
      </c>
      <c r="S182" s="221">
        <v>0</v>
      </c>
      <c r="T182" s="222">
        <f>S182*H182</f>
        <v>0</v>
      </c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R182" s="223" t="s">
        <v>240</v>
      </c>
      <c r="AT182" s="223" t="s">
        <v>140</v>
      </c>
      <c r="AU182" s="223" t="s">
        <v>86</v>
      </c>
      <c r="AY182" s="17" t="s">
        <v>138</v>
      </c>
      <c r="BE182" s="224">
        <f>IF(N182="základní",J182,0)</f>
        <v>0</v>
      </c>
      <c r="BF182" s="224">
        <f>IF(N182="snížená",J182,0)</f>
        <v>0</v>
      </c>
      <c r="BG182" s="224">
        <f>IF(N182="zákl. přenesená",J182,0)</f>
        <v>0</v>
      </c>
      <c r="BH182" s="224">
        <f>IF(N182="sníž. přenesená",J182,0)</f>
        <v>0</v>
      </c>
      <c r="BI182" s="224">
        <f>IF(N182="nulová",J182,0)</f>
        <v>0</v>
      </c>
      <c r="BJ182" s="17" t="s">
        <v>84</v>
      </c>
      <c r="BK182" s="224">
        <f>ROUND(I182*H182,2)</f>
        <v>0</v>
      </c>
      <c r="BL182" s="17" t="s">
        <v>240</v>
      </c>
      <c r="BM182" s="223" t="s">
        <v>1243</v>
      </c>
    </row>
    <row r="183" s="2" customFormat="1">
      <c r="A183" s="38"/>
      <c r="B183" s="39"/>
      <c r="C183" s="40"/>
      <c r="D183" s="225" t="s">
        <v>147</v>
      </c>
      <c r="E183" s="40"/>
      <c r="F183" s="226" t="s">
        <v>1244</v>
      </c>
      <c r="G183" s="40"/>
      <c r="H183" s="40"/>
      <c r="I183" s="227"/>
      <c r="J183" s="40"/>
      <c r="K183" s="40"/>
      <c r="L183" s="44"/>
      <c r="M183" s="228"/>
      <c r="N183" s="229"/>
      <c r="O183" s="84"/>
      <c r="P183" s="84"/>
      <c r="Q183" s="84"/>
      <c r="R183" s="84"/>
      <c r="S183" s="84"/>
      <c r="T183" s="85"/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T183" s="17" t="s">
        <v>147</v>
      </c>
      <c r="AU183" s="17" t="s">
        <v>86</v>
      </c>
    </row>
    <row r="184" s="14" customFormat="1">
      <c r="A184" s="14"/>
      <c r="B184" s="241"/>
      <c r="C184" s="242"/>
      <c r="D184" s="232" t="s">
        <v>149</v>
      </c>
      <c r="E184" s="243" t="s">
        <v>19</v>
      </c>
      <c r="F184" s="244" t="s">
        <v>1236</v>
      </c>
      <c r="G184" s="242"/>
      <c r="H184" s="245">
        <v>24</v>
      </c>
      <c r="I184" s="246"/>
      <c r="J184" s="242"/>
      <c r="K184" s="242"/>
      <c r="L184" s="247"/>
      <c r="M184" s="248"/>
      <c r="N184" s="249"/>
      <c r="O184" s="249"/>
      <c r="P184" s="249"/>
      <c r="Q184" s="249"/>
      <c r="R184" s="249"/>
      <c r="S184" s="249"/>
      <c r="T184" s="250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T184" s="251" t="s">
        <v>149</v>
      </c>
      <c r="AU184" s="251" t="s">
        <v>86</v>
      </c>
      <c r="AV184" s="14" t="s">
        <v>86</v>
      </c>
      <c r="AW184" s="14" t="s">
        <v>37</v>
      </c>
      <c r="AX184" s="14" t="s">
        <v>84</v>
      </c>
      <c r="AY184" s="251" t="s">
        <v>138</v>
      </c>
    </row>
    <row r="185" s="2" customFormat="1" ht="24.15" customHeight="1">
      <c r="A185" s="38"/>
      <c r="B185" s="39"/>
      <c r="C185" s="212" t="s">
        <v>520</v>
      </c>
      <c r="D185" s="212" t="s">
        <v>140</v>
      </c>
      <c r="E185" s="213" t="s">
        <v>1245</v>
      </c>
      <c r="F185" s="214" t="s">
        <v>1246</v>
      </c>
      <c r="G185" s="215" t="s">
        <v>201</v>
      </c>
      <c r="H185" s="216">
        <v>4</v>
      </c>
      <c r="I185" s="217"/>
      <c r="J185" s="218">
        <f>ROUND(I185*H185,2)</f>
        <v>0</v>
      </c>
      <c r="K185" s="214" t="s">
        <v>144</v>
      </c>
      <c r="L185" s="44"/>
      <c r="M185" s="219" t="s">
        <v>19</v>
      </c>
      <c r="N185" s="220" t="s">
        <v>47</v>
      </c>
      <c r="O185" s="84"/>
      <c r="P185" s="221">
        <f>O185*H185</f>
        <v>0</v>
      </c>
      <c r="Q185" s="221">
        <v>0.00017000000000000001</v>
      </c>
      <c r="R185" s="221">
        <f>Q185*H185</f>
        <v>0.00068000000000000005</v>
      </c>
      <c r="S185" s="221">
        <v>0</v>
      </c>
      <c r="T185" s="222">
        <f>S185*H185</f>
        <v>0</v>
      </c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R185" s="223" t="s">
        <v>240</v>
      </c>
      <c r="AT185" s="223" t="s">
        <v>140</v>
      </c>
      <c r="AU185" s="223" t="s">
        <v>86</v>
      </c>
      <c r="AY185" s="17" t="s">
        <v>138</v>
      </c>
      <c r="BE185" s="224">
        <f>IF(N185="základní",J185,0)</f>
        <v>0</v>
      </c>
      <c r="BF185" s="224">
        <f>IF(N185="snížená",J185,0)</f>
        <v>0</v>
      </c>
      <c r="BG185" s="224">
        <f>IF(N185="zákl. přenesená",J185,0)</f>
        <v>0</v>
      </c>
      <c r="BH185" s="224">
        <f>IF(N185="sníž. přenesená",J185,0)</f>
        <v>0</v>
      </c>
      <c r="BI185" s="224">
        <f>IF(N185="nulová",J185,0)</f>
        <v>0</v>
      </c>
      <c r="BJ185" s="17" t="s">
        <v>84</v>
      </c>
      <c r="BK185" s="224">
        <f>ROUND(I185*H185,2)</f>
        <v>0</v>
      </c>
      <c r="BL185" s="17" t="s">
        <v>240</v>
      </c>
      <c r="BM185" s="223" t="s">
        <v>1247</v>
      </c>
    </row>
    <row r="186" s="2" customFormat="1">
      <c r="A186" s="38"/>
      <c r="B186" s="39"/>
      <c r="C186" s="40"/>
      <c r="D186" s="225" t="s">
        <v>147</v>
      </c>
      <c r="E186" s="40"/>
      <c r="F186" s="226" t="s">
        <v>1248</v>
      </c>
      <c r="G186" s="40"/>
      <c r="H186" s="40"/>
      <c r="I186" s="227"/>
      <c r="J186" s="40"/>
      <c r="K186" s="40"/>
      <c r="L186" s="44"/>
      <c r="M186" s="228"/>
      <c r="N186" s="229"/>
      <c r="O186" s="84"/>
      <c r="P186" s="84"/>
      <c r="Q186" s="84"/>
      <c r="R186" s="84"/>
      <c r="S186" s="84"/>
      <c r="T186" s="85"/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T186" s="17" t="s">
        <v>147</v>
      </c>
      <c r="AU186" s="17" t="s">
        <v>86</v>
      </c>
    </row>
    <row r="187" s="2" customFormat="1" ht="33" customHeight="1">
      <c r="A187" s="38"/>
      <c r="B187" s="39"/>
      <c r="C187" s="212" t="s">
        <v>522</v>
      </c>
      <c r="D187" s="212" t="s">
        <v>140</v>
      </c>
      <c r="E187" s="213" t="s">
        <v>1249</v>
      </c>
      <c r="F187" s="214" t="s">
        <v>1250</v>
      </c>
      <c r="G187" s="215" t="s">
        <v>1251</v>
      </c>
      <c r="H187" s="216">
        <v>8</v>
      </c>
      <c r="I187" s="217"/>
      <c r="J187" s="218">
        <f>ROUND(I187*H187,2)</f>
        <v>0</v>
      </c>
      <c r="K187" s="214" t="s">
        <v>144</v>
      </c>
      <c r="L187" s="44"/>
      <c r="M187" s="219" t="s">
        <v>19</v>
      </c>
      <c r="N187" s="220" t="s">
        <v>47</v>
      </c>
      <c r="O187" s="84"/>
      <c r="P187" s="221">
        <f>O187*H187</f>
        <v>0</v>
      </c>
      <c r="Q187" s="221">
        <v>0.00021000000000000001</v>
      </c>
      <c r="R187" s="221">
        <f>Q187*H187</f>
        <v>0.0016800000000000001</v>
      </c>
      <c r="S187" s="221">
        <v>0</v>
      </c>
      <c r="T187" s="222">
        <f>S187*H187</f>
        <v>0</v>
      </c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R187" s="223" t="s">
        <v>240</v>
      </c>
      <c r="AT187" s="223" t="s">
        <v>140</v>
      </c>
      <c r="AU187" s="223" t="s">
        <v>86</v>
      </c>
      <c r="AY187" s="17" t="s">
        <v>138</v>
      </c>
      <c r="BE187" s="224">
        <f>IF(N187="základní",J187,0)</f>
        <v>0</v>
      </c>
      <c r="BF187" s="224">
        <f>IF(N187="snížená",J187,0)</f>
        <v>0</v>
      </c>
      <c r="BG187" s="224">
        <f>IF(N187="zákl. přenesená",J187,0)</f>
        <v>0</v>
      </c>
      <c r="BH187" s="224">
        <f>IF(N187="sníž. přenesená",J187,0)</f>
        <v>0</v>
      </c>
      <c r="BI187" s="224">
        <f>IF(N187="nulová",J187,0)</f>
        <v>0</v>
      </c>
      <c r="BJ187" s="17" t="s">
        <v>84</v>
      </c>
      <c r="BK187" s="224">
        <f>ROUND(I187*H187,2)</f>
        <v>0</v>
      </c>
      <c r="BL187" s="17" t="s">
        <v>240</v>
      </c>
      <c r="BM187" s="223" t="s">
        <v>1252</v>
      </c>
    </row>
    <row r="188" s="2" customFormat="1">
      <c r="A188" s="38"/>
      <c r="B188" s="39"/>
      <c r="C188" s="40"/>
      <c r="D188" s="225" t="s">
        <v>147</v>
      </c>
      <c r="E188" s="40"/>
      <c r="F188" s="226" t="s">
        <v>1253</v>
      </c>
      <c r="G188" s="40"/>
      <c r="H188" s="40"/>
      <c r="I188" s="227"/>
      <c r="J188" s="40"/>
      <c r="K188" s="40"/>
      <c r="L188" s="44"/>
      <c r="M188" s="228"/>
      <c r="N188" s="229"/>
      <c r="O188" s="84"/>
      <c r="P188" s="84"/>
      <c r="Q188" s="84"/>
      <c r="R188" s="84"/>
      <c r="S188" s="84"/>
      <c r="T188" s="85"/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T188" s="17" t="s">
        <v>147</v>
      </c>
      <c r="AU188" s="17" t="s">
        <v>86</v>
      </c>
    </row>
    <row r="189" s="2" customFormat="1" ht="37.8" customHeight="1">
      <c r="A189" s="38"/>
      <c r="B189" s="39"/>
      <c r="C189" s="212" t="s">
        <v>527</v>
      </c>
      <c r="D189" s="212" t="s">
        <v>140</v>
      </c>
      <c r="E189" s="213" t="s">
        <v>1254</v>
      </c>
      <c r="F189" s="214" t="s">
        <v>1255</v>
      </c>
      <c r="G189" s="215" t="s">
        <v>201</v>
      </c>
      <c r="H189" s="216">
        <v>6</v>
      </c>
      <c r="I189" s="217"/>
      <c r="J189" s="218">
        <f>ROUND(I189*H189,2)</f>
        <v>0</v>
      </c>
      <c r="K189" s="214" t="s">
        <v>144</v>
      </c>
      <c r="L189" s="44"/>
      <c r="M189" s="219" t="s">
        <v>19</v>
      </c>
      <c r="N189" s="220" t="s">
        <v>47</v>
      </c>
      <c r="O189" s="84"/>
      <c r="P189" s="221">
        <f>O189*H189</f>
        <v>0</v>
      </c>
      <c r="Q189" s="221">
        <v>0.00018000000000000001</v>
      </c>
      <c r="R189" s="221">
        <f>Q189*H189</f>
        <v>0.00108</v>
      </c>
      <c r="S189" s="221">
        <v>0</v>
      </c>
      <c r="T189" s="222">
        <f>S189*H189</f>
        <v>0</v>
      </c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R189" s="223" t="s">
        <v>240</v>
      </c>
      <c r="AT189" s="223" t="s">
        <v>140</v>
      </c>
      <c r="AU189" s="223" t="s">
        <v>86</v>
      </c>
      <c r="AY189" s="17" t="s">
        <v>138</v>
      </c>
      <c r="BE189" s="224">
        <f>IF(N189="základní",J189,0)</f>
        <v>0</v>
      </c>
      <c r="BF189" s="224">
        <f>IF(N189="snížená",J189,0)</f>
        <v>0</v>
      </c>
      <c r="BG189" s="224">
        <f>IF(N189="zákl. přenesená",J189,0)</f>
        <v>0</v>
      </c>
      <c r="BH189" s="224">
        <f>IF(N189="sníž. přenesená",J189,0)</f>
        <v>0</v>
      </c>
      <c r="BI189" s="224">
        <f>IF(N189="nulová",J189,0)</f>
        <v>0</v>
      </c>
      <c r="BJ189" s="17" t="s">
        <v>84</v>
      </c>
      <c r="BK189" s="224">
        <f>ROUND(I189*H189,2)</f>
        <v>0</v>
      </c>
      <c r="BL189" s="17" t="s">
        <v>240</v>
      </c>
      <c r="BM189" s="223" t="s">
        <v>1256</v>
      </c>
    </row>
    <row r="190" s="2" customFormat="1">
      <c r="A190" s="38"/>
      <c r="B190" s="39"/>
      <c r="C190" s="40"/>
      <c r="D190" s="225" t="s">
        <v>147</v>
      </c>
      <c r="E190" s="40"/>
      <c r="F190" s="226" t="s">
        <v>1257</v>
      </c>
      <c r="G190" s="40"/>
      <c r="H190" s="40"/>
      <c r="I190" s="227"/>
      <c r="J190" s="40"/>
      <c r="K190" s="40"/>
      <c r="L190" s="44"/>
      <c r="M190" s="228"/>
      <c r="N190" s="229"/>
      <c r="O190" s="84"/>
      <c r="P190" s="84"/>
      <c r="Q190" s="84"/>
      <c r="R190" s="84"/>
      <c r="S190" s="84"/>
      <c r="T190" s="85"/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T190" s="17" t="s">
        <v>147</v>
      </c>
      <c r="AU190" s="17" t="s">
        <v>86</v>
      </c>
    </row>
    <row r="191" s="2" customFormat="1" ht="44.25" customHeight="1">
      <c r="A191" s="38"/>
      <c r="B191" s="39"/>
      <c r="C191" s="212" t="s">
        <v>533</v>
      </c>
      <c r="D191" s="212" t="s">
        <v>140</v>
      </c>
      <c r="E191" s="213" t="s">
        <v>1258</v>
      </c>
      <c r="F191" s="214" t="s">
        <v>1259</v>
      </c>
      <c r="G191" s="215" t="s">
        <v>201</v>
      </c>
      <c r="H191" s="216">
        <v>4</v>
      </c>
      <c r="I191" s="217"/>
      <c r="J191" s="218">
        <f>ROUND(I191*H191,2)</f>
        <v>0</v>
      </c>
      <c r="K191" s="214" t="s">
        <v>144</v>
      </c>
      <c r="L191" s="44"/>
      <c r="M191" s="219" t="s">
        <v>19</v>
      </c>
      <c r="N191" s="220" t="s">
        <v>47</v>
      </c>
      <c r="O191" s="84"/>
      <c r="P191" s="221">
        <f>O191*H191</f>
        <v>0</v>
      </c>
      <c r="Q191" s="221">
        <v>0.00011</v>
      </c>
      <c r="R191" s="221">
        <f>Q191*H191</f>
        <v>0.00044000000000000002</v>
      </c>
      <c r="S191" s="221">
        <v>0</v>
      </c>
      <c r="T191" s="222">
        <f>S191*H191</f>
        <v>0</v>
      </c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R191" s="223" t="s">
        <v>240</v>
      </c>
      <c r="AT191" s="223" t="s">
        <v>140</v>
      </c>
      <c r="AU191" s="223" t="s">
        <v>86</v>
      </c>
      <c r="AY191" s="17" t="s">
        <v>138</v>
      </c>
      <c r="BE191" s="224">
        <f>IF(N191="základní",J191,0)</f>
        <v>0</v>
      </c>
      <c r="BF191" s="224">
        <f>IF(N191="snížená",J191,0)</f>
        <v>0</v>
      </c>
      <c r="BG191" s="224">
        <f>IF(N191="zákl. přenesená",J191,0)</f>
        <v>0</v>
      </c>
      <c r="BH191" s="224">
        <f>IF(N191="sníž. přenesená",J191,0)</f>
        <v>0</v>
      </c>
      <c r="BI191" s="224">
        <f>IF(N191="nulová",J191,0)</f>
        <v>0</v>
      </c>
      <c r="BJ191" s="17" t="s">
        <v>84</v>
      </c>
      <c r="BK191" s="224">
        <f>ROUND(I191*H191,2)</f>
        <v>0</v>
      </c>
      <c r="BL191" s="17" t="s">
        <v>240</v>
      </c>
      <c r="BM191" s="223" t="s">
        <v>1260</v>
      </c>
    </row>
    <row r="192" s="2" customFormat="1">
      <c r="A192" s="38"/>
      <c r="B192" s="39"/>
      <c r="C192" s="40"/>
      <c r="D192" s="225" t="s">
        <v>147</v>
      </c>
      <c r="E192" s="40"/>
      <c r="F192" s="226" t="s">
        <v>1261</v>
      </c>
      <c r="G192" s="40"/>
      <c r="H192" s="40"/>
      <c r="I192" s="227"/>
      <c r="J192" s="40"/>
      <c r="K192" s="40"/>
      <c r="L192" s="44"/>
      <c r="M192" s="228"/>
      <c r="N192" s="229"/>
      <c r="O192" s="84"/>
      <c r="P192" s="84"/>
      <c r="Q192" s="84"/>
      <c r="R192" s="84"/>
      <c r="S192" s="84"/>
      <c r="T192" s="85"/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T192" s="17" t="s">
        <v>147</v>
      </c>
      <c r="AU192" s="17" t="s">
        <v>86</v>
      </c>
    </row>
    <row r="193" s="2" customFormat="1" ht="24.15" customHeight="1">
      <c r="A193" s="38"/>
      <c r="B193" s="39"/>
      <c r="C193" s="212" t="s">
        <v>537</v>
      </c>
      <c r="D193" s="212" t="s">
        <v>140</v>
      </c>
      <c r="E193" s="213" t="s">
        <v>1262</v>
      </c>
      <c r="F193" s="214" t="s">
        <v>1263</v>
      </c>
      <c r="G193" s="215" t="s">
        <v>201</v>
      </c>
      <c r="H193" s="216">
        <v>2</v>
      </c>
      <c r="I193" s="217"/>
      <c r="J193" s="218">
        <f>ROUND(I193*H193,2)</f>
        <v>0</v>
      </c>
      <c r="K193" s="214" t="s">
        <v>144</v>
      </c>
      <c r="L193" s="44"/>
      <c r="M193" s="219" t="s">
        <v>19</v>
      </c>
      <c r="N193" s="220" t="s">
        <v>47</v>
      </c>
      <c r="O193" s="84"/>
      <c r="P193" s="221">
        <f>O193*H193</f>
        <v>0</v>
      </c>
      <c r="Q193" s="221">
        <v>0.00050000000000000001</v>
      </c>
      <c r="R193" s="221">
        <f>Q193*H193</f>
        <v>0.001</v>
      </c>
      <c r="S193" s="221">
        <v>0</v>
      </c>
      <c r="T193" s="222">
        <f>S193*H193</f>
        <v>0</v>
      </c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R193" s="223" t="s">
        <v>240</v>
      </c>
      <c r="AT193" s="223" t="s">
        <v>140</v>
      </c>
      <c r="AU193" s="223" t="s">
        <v>86</v>
      </c>
      <c r="AY193" s="17" t="s">
        <v>138</v>
      </c>
      <c r="BE193" s="224">
        <f>IF(N193="základní",J193,0)</f>
        <v>0</v>
      </c>
      <c r="BF193" s="224">
        <f>IF(N193="snížená",J193,0)</f>
        <v>0</v>
      </c>
      <c r="BG193" s="224">
        <f>IF(N193="zákl. přenesená",J193,0)</f>
        <v>0</v>
      </c>
      <c r="BH193" s="224">
        <f>IF(N193="sníž. přenesená",J193,0)</f>
        <v>0</v>
      </c>
      <c r="BI193" s="224">
        <f>IF(N193="nulová",J193,0)</f>
        <v>0</v>
      </c>
      <c r="BJ193" s="17" t="s">
        <v>84</v>
      </c>
      <c r="BK193" s="224">
        <f>ROUND(I193*H193,2)</f>
        <v>0</v>
      </c>
      <c r="BL193" s="17" t="s">
        <v>240</v>
      </c>
      <c r="BM193" s="223" t="s">
        <v>1264</v>
      </c>
    </row>
    <row r="194" s="2" customFormat="1">
      <c r="A194" s="38"/>
      <c r="B194" s="39"/>
      <c r="C194" s="40"/>
      <c r="D194" s="225" t="s">
        <v>147</v>
      </c>
      <c r="E194" s="40"/>
      <c r="F194" s="226" t="s">
        <v>1265</v>
      </c>
      <c r="G194" s="40"/>
      <c r="H194" s="40"/>
      <c r="I194" s="227"/>
      <c r="J194" s="40"/>
      <c r="K194" s="40"/>
      <c r="L194" s="44"/>
      <c r="M194" s="228"/>
      <c r="N194" s="229"/>
      <c r="O194" s="84"/>
      <c r="P194" s="84"/>
      <c r="Q194" s="84"/>
      <c r="R194" s="84"/>
      <c r="S194" s="84"/>
      <c r="T194" s="85"/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T194" s="17" t="s">
        <v>147</v>
      </c>
      <c r="AU194" s="17" t="s">
        <v>86</v>
      </c>
    </row>
    <row r="195" s="2" customFormat="1" ht="37.8" customHeight="1">
      <c r="A195" s="38"/>
      <c r="B195" s="39"/>
      <c r="C195" s="212" t="s">
        <v>543</v>
      </c>
      <c r="D195" s="212" t="s">
        <v>140</v>
      </c>
      <c r="E195" s="213" t="s">
        <v>1266</v>
      </c>
      <c r="F195" s="214" t="s">
        <v>1267</v>
      </c>
      <c r="G195" s="215" t="s">
        <v>201</v>
      </c>
      <c r="H195" s="216">
        <v>2</v>
      </c>
      <c r="I195" s="217"/>
      <c r="J195" s="218">
        <f>ROUND(I195*H195,2)</f>
        <v>0</v>
      </c>
      <c r="K195" s="214" t="s">
        <v>144</v>
      </c>
      <c r="L195" s="44"/>
      <c r="M195" s="219" t="s">
        <v>19</v>
      </c>
      <c r="N195" s="220" t="s">
        <v>47</v>
      </c>
      <c r="O195" s="84"/>
      <c r="P195" s="221">
        <f>O195*H195</f>
        <v>0</v>
      </c>
      <c r="Q195" s="221">
        <v>0.0011800000000000001</v>
      </c>
      <c r="R195" s="221">
        <f>Q195*H195</f>
        <v>0.0023600000000000001</v>
      </c>
      <c r="S195" s="221">
        <v>0</v>
      </c>
      <c r="T195" s="222">
        <f>S195*H195</f>
        <v>0</v>
      </c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R195" s="223" t="s">
        <v>240</v>
      </c>
      <c r="AT195" s="223" t="s">
        <v>140</v>
      </c>
      <c r="AU195" s="223" t="s">
        <v>86</v>
      </c>
      <c r="AY195" s="17" t="s">
        <v>138</v>
      </c>
      <c r="BE195" s="224">
        <f>IF(N195="základní",J195,0)</f>
        <v>0</v>
      </c>
      <c r="BF195" s="224">
        <f>IF(N195="snížená",J195,0)</f>
        <v>0</v>
      </c>
      <c r="BG195" s="224">
        <f>IF(N195="zákl. přenesená",J195,0)</f>
        <v>0</v>
      </c>
      <c r="BH195" s="224">
        <f>IF(N195="sníž. přenesená",J195,0)</f>
        <v>0</v>
      </c>
      <c r="BI195" s="224">
        <f>IF(N195="nulová",J195,0)</f>
        <v>0</v>
      </c>
      <c r="BJ195" s="17" t="s">
        <v>84</v>
      </c>
      <c r="BK195" s="224">
        <f>ROUND(I195*H195,2)</f>
        <v>0</v>
      </c>
      <c r="BL195" s="17" t="s">
        <v>240</v>
      </c>
      <c r="BM195" s="223" t="s">
        <v>1268</v>
      </c>
    </row>
    <row r="196" s="2" customFormat="1">
      <c r="A196" s="38"/>
      <c r="B196" s="39"/>
      <c r="C196" s="40"/>
      <c r="D196" s="225" t="s">
        <v>147</v>
      </c>
      <c r="E196" s="40"/>
      <c r="F196" s="226" t="s">
        <v>1269</v>
      </c>
      <c r="G196" s="40"/>
      <c r="H196" s="40"/>
      <c r="I196" s="227"/>
      <c r="J196" s="40"/>
      <c r="K196" s="40"/>
      <c r="L196" s="44"/>
      <c r="M196" s="228"/>
      <c r="N196" s="229"/>
      <c r="O196" s="84"/>
      <c r="P196" s="84"/>
      <c r="Q196" s="84"/>
      <c r="R196" s="84"/>
      <c r="S196" s="84"/>
      <c r="T196" s="85"/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T196" s="17" t="s">
        <v>147</v>
      </c>
      <c r="AU196" s="17" t="s">
        <v>86</v>
      </c>
    </row>
    <row r="197" s="2" customFormat="1" ht="33" customHeight="1">
      <c r="A197" s="38"/>
      <c r="B197" s="39"/>
      <c r="C197" s="212" t="s">
        <v>548</v>
      </c>
      <c r="D197" s="212" t="s">
        <v>140</v>
      </c>
      <c r="E197" s="213" t="s">
        <v>1270</v>
      </c>
      <c r="F197" s="214" t="s">
        <v>1271</v>
      </c>
      <c r="G197" s="215" t="s">
        <v>258</v>
      </c>
      <c r="H197" s="216">
        <v>105</v>
      </c>
      <c r="I197" s="217"/>
      <c r="J197" s="218">
        <f>ROUND(I197*H197,2)</f>
        <v>0</v>
      </c>
      <c r="K197" s="214" t="s">
        <v>144</v>
      </c>
      <c r="L197" s="44"/>
      <c r="M197" s="219" t="s">
        <v>19</v>
      </c>
      <c r="N197" s="220" t="s">
        <v>47</v>
      </c>
      <c r="O197" s="84"/>
      <c r="P197" s="221">
        <f>O197*H197</f>
        <v>0</v>
      </c>
      <c r="Q197" s="221">
        <v>1.0000000000000001E-05</v>
      </c>
      <c r="R197" s="221">
        <f>Q197*H197</f>
        <v>0.0010500000000000002</v>
      </c>
      <c r="S197" s="221">
        <v>0</v>
      </c>
      <c r="T197" s="222">
        <f>S197*H197</f>
        <v>0</v>
      </c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R197" s="223" t="s">
        <v>240</v>
      </c>
      <c r="AT197" s="223" t="s">
        <v>140</v>
      </c>
      <c r="AU197" s="223" t="s">
        <v>86</v>
      </c>
      <c r="AY197" s="17" t="s">
        <v>138</v>
      </c>
      <c r="BE197" s="224">
        <f>IF(N197="základní",J197,0)</f>
        <v>0</v>
      </c>
      <c r="BF197" s="224">
        <f>IF(N197="snížená",J197,0)</f>
        <v>0</v>
      </c>
      <c r="BG197" s="224">
        <f>IF(N197="zákl. přenesená",J197,0)</f>
        <v>0</v>
      </c>
      <c r="BH197" s="224">
        <f>IF(N197="sníž. přenesená",J197,0)</f>
        <v>0</v>
      </c>
      <c r="BI197" s="224">
        <f>IF(N197="nulová",J197,0)</f>
        <v>0</v>
      </c>
      <c r="BJ197" s="17" t="s">
        <v>84</v>
      </c>
      <c r="BK197" s="224">
        <f>ROUND(I197*H197,2)</f>
        <v>0</v>
      </c>
      <c r="BL197" s="17" t="s">
        <v>240</v>
      </c>
      <c r="BM197" s="223" t="s">
        <v>1272</v>
      </c>
    </row>
    <row r="198" s="2" customFormat="1">
      <c r="A198" s="38"/>
      <c r="B198" s="39"/>
      <c r="C198" s="40"/>
      <c r="D198" s="225" t="s">
        <v>147</v>
      </c>
      <c r="E198" s="40"/>
      <c r="F198" s="226" t="s">
        <v>1273</v>
      </c>
      <c r="G198" s="40"/>
      <c r="H198" s="40"/>
      <c r="I198" s="227"/>
      <c r="J198" s="40"/>
      <c r="K198" s="40"/>
      <c r="L198" s="44"/>
      <c r="M198" s="228"/>
      <c r="N198" s="229"/>
      <c r="O198" s="84"/>
      <c r="P198" s="84"/>
      <c r="Q198" s="84"/>
      <c r="R198" s="84"/>
      <c r="S198" s="84"/>
      <c r="T198" s="85"/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T198" s="17" t="s">
        <v>147</v>
      </c>
      <c r="AU198" s="17" t="s">
        <v>86</v>
      </c>
    </row>
    <row r="199" s="14" customFormat="1">
      <c r="A199" s="14"/>
      <c r="B199" s="241"/>
      <c r="C199" s="242"/>
      <c r="D199" s="232" t="s">
        <v>149</v>
      </c>
      <c r="E199" s="243" t="s">
        <v>19</v>
      </c>
      <c r="F199" s="244" t="s">
        <v>1274</v>
      </c>
      <c r="G199" s="242"/>
      <c r="H199" s="245">
        <v>105</v>
      </c>
      <c r="I199" s="246"/>
      <c r="J199" s="242"/>
      <c r="K199" s="242"/>
      <c r="L199" s="247"/>
      <c r="M199" s="248"/>
      <c r="N199" s="249"/>
      <c r="O199" s="249"/>
      <c r="P199" s="249"/>
      <c r="Q199" s="249"/>
      <c r="R199" s="249"/>
      <c r="S199" s="249"/>
      <c r="T199" s="250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T199" s="251" t="s">
        <v>149</v>
      </c>
      <c r="AU199" s="251" t="s">
        <v>86</v>
      </c>
      <c r="AV199" s="14" t="s">
        <v>86</v>
      </c>
      <c r="AW199" s="14" t="s">
        <v>37</v>
      </c>
      <c r="AX199" s="14" t="s">
        <v>84</v>
      </c>
      <c r="AY199" s="251" t="s">
        <v>138</v>
      </c>
    </row>
    <row r="200" s="2" customFormat="1" ht="37.8" customHeight="1">
      <c r="A200" s="38"/>
      <c r="B200" s="39"/>
      <c r="C200" s="212" t="s">
        <v>556</v>
      </c>
      <c r="D200" s="212" t="s">
        <v>140</v>
      </c>
      <c r="E200" s="213" t="s">
        <v>1275</v>
      </c>
      <c r="F200" s="214" t="s">
        <v>1276</v>
      </c>
      <c r="G200" s="215" t="s">
        <v>258</v>
      </c>
      <c r="H200" s="216">
        <v>105</v>
      </c>
      <c r="I200" s="217"/>
      <c r="J200" s="218">
        <f>ROUND(I200*H200,2)</f>
        <v>0</v>
      </c>
      <c r="K200" s="214" t="s">
        <v>144</v>
      </c>
      <c r="L200" s="44"/>
      <c r="M200" s="219" t="s">
        <v>19</v>
      </c>
      <c r="N200" s="220" t="s">
        <v>47</v>
      </c>
      <c r="O200" s="84"/>
      <c r="P200" s="221">
        <f>O200*H200</f>
        <v>0</v>
      </c>
      <c r="Q200" s="221">
        <v>2.0000000000000002E-05</v>
      </c>
      <c r="R200" s="221">
        <f>Q200*H200</f>
        <v>0.0021000000000000003</v>
      </c>
      <c r="S200" s="221">
        <v>0</v>
      </c>
      <c r="T200" s="222">
        <f>S200*H200</f>
        <v>0</v>
      </c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R200" s="223" t="s">
        <v>240</v>
      </c>
      <c r="AT200" s="223" t="s">
        <v>140</v>
      </c>
      <c r="AU200" s="223" t="s">
        <v>86</v>
      </c>
      <c r="AY200" s="17" t="s">
        <v>138</v>
      </c>
      <c r="BE200" s="224">
        <f>IF(N200="základní",J200,0)</f>
        <v>0</v>
      </c>
      <c r="BF200" s="224">
        <f>IF(N200="snížená",J200,0)</f>
        <v>0</v>
      </c>
      <c r="BG200" s="224">
        <f>IF(N200="zákl. přenesená",J200,0)</f>
        <v>0</v>
      </c>
      <c r="BH200" s="224">
        <f>IF(N200="sníž. přenesená",J200,0)</f>
        <v>0</v>
      </c>
      <c r="BI200" s="224">
        <f>IF(N200="nulová",J200,0)</f>
        <v>0</v>
      </c>
      <c r="BJ200" s="17" t="s">
        <v>84</v>
      </c>
      <c r="BK200" s="224">
        <f>ROUND(I200*H200,2)</f>
        <v>0</v>
      </c>
      <c r="BL200" s="17" t="s">
        <v>240</v>
      </c>
      <c r="BM200" s="223" t="s">
        <v>1277</v>
      </c>
    </row>
    <row r="201" s="2" customFormat="1">
      <c r="A201" s="38"/>
      <c r="B201" s="39"/>
      <c r="C201" s="40"/>
      <c r="D201" s="225" t="s">
        <v>147</v>
      </c>
      <c r="E201" s="40"/>
      <c r="F201" s="226" t="s">
        <v>1278</v>
      </c>
      <c r="G201" s="40"/>
      <c r="H201" s="40"/>
      <c r="I201" s="227"/>
      <c r="J201" s="40"/>
      <c r="K201" s="40"/>
      <c r="L201" s="44"/>
      <c r="M201" s="228"/>
      <c r="N201" s="229"/>
      <c r="O201" s="84"/>
      <c r="P201" s="84"/>
      <c r="Q201" s="84"/>
      <c r="R201" s="84"/>
      <c r="S201" s="84"/>
      <c r="T201" s="85"/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T201" s="17" t="s">
        <v>147</v>
      </c>
      <c r="AU201" s="17" t="s">
        <v>86</v>
      </c>
    </row>
    <row r="202" s="14" customFormat="1">
      <c r="A202" s="14"/>
      <c r="B202" s="241"/>
      <c r="C202" s="242"/>
      <c r="D202" s="232" t="s">
        <v>149</v>
      </c>
      <c r="E202" s="243" t="s">
        <v>19</v>
      </c>
      <c r="F202" s="244" t="s">
        <v>1274</v>
      </c>
      <c r="G202" s="242"/>
      <c r="H202" s="245">
        <v>105</v>
      </c>
      <c r="I202" s="246"/>
      <c r="J202" s="242"/>
      <c r="K202" s="242"/>
      <c r="L202" s="247"/>
      <c r="M202" s="248"/>
      <c r="N202" s="249"/>
      <c r="O202" s="249"/>
      <c r="P202" s="249"/>
      <c r="Q202" s="249"/>
      <c r="R202" s="249"/>
      <c r="S202" s="249"/>
      <c r="T202" s="250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T202" s="251" t="s">
        <v>149</v>
      </c>
      <c r="AU202" s="251" t="s">
        <v>86</v>
      </c>
      <c r="AV202" s="14" t="s">
        <v>86</v>
      </c>
      <c r="AW202" s="14" t="s">
        <v>37</v>
      </c>
      <c r="AX202" s="14" t="s">
        <v>84</v>
      </c>
      <c r="AY202" s="251" t="s">
        <v>138</v>
      </c>
    </row>
    <row r="203" s="2" customFormat="1" ht="49.05" customHeight="1">
      <c r="A203" s="38"/>
      <c r="B203" s="39"/>
      <c r="C203" s="212" t="s">
        <v>560</v>
      </c>
      <c r="D203" s="212" t="s">
        <v>140</v>
      </c>
      <c r="E203" s="213" t="s">
        <v>1279</v>
      </c>
      <c r="F203" s="214" t="s">
        <v>1280</v>
      </c>
      <c r="G203" s="215" t="s">
        <v>209</v>
      </c>
      <c r="H203" s="216">
        <v>0.123</v>
      </c>
      <c r="I203" s="217"/>
      <c r="J203" s="218">
        <f>ROUND(I203*H203,2)</f>
        <v>0</v>
      </c>
      <c r="K203" s="214" t="s">
        <v>144</v>
      </c>
      <c r="L203" s="44"/>
      <c r="M203" s="219" t="s">
        <v>19</v>
      </c>
      <c r="N203" s="220" t="s">
        <v>47</v>
      </c>
      <c r="O203" s="84"/>
      <c r="P203" s="221">
        <f>O203*H203</f>
        <v>0</v>
      </c>
      <c r="Q203" s="221">
        <v>0</v>
      </c>
      <c r="R203" s="221">
        <f>Q203*H203</f>
        <v>0</v>
      </c>
      <c r="S203" s="221">
        <v>0</v>
      </c>
      <c r="T203" s="222">
        <f>S203*H203</f>
        <v>0</v>
      </c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R203" s="223" t="s">
        <v>240</v>
      </c>
      <c r="AT203" s="223" t="s">
        <v>140</v>
      </c>
      <c r="AU203" s="223" t="s">
        <v>86</v>
      </c>
      <c r="AY203" s="17" t="s">
        <v>138</v>
      </c>
      <c r="BE203" s="224">
        <f>IF(N203="základní",J203,0)</f>
        <v>0</v>
      </c>
      <c r="BF203" s="224">
        <f>IF(N203="snížená",J203,0)</f>
        <v>0</v>
      </c>
      <c r="BG203" s="224">
        <f>IF(N203="zákl. přenesená",J203,0)</f>
        <v>0</v>
      </c>
      <c r="BH203" s="224">
        <f>IF(N203="sníž. přenesená",J203,0)</f>
        <v>0</v>
      </c>
      <c r="BI203" s="224">
        <f>IF(N203="nulová",J203,0)</f>
        <v>0</v>
      </c>
      <c r="BJ203" s="17" t="s">
        <v>84</v>
      </c>
      <c r="BK203" s="224">
        <f>ROUND(I203*H203,2)</f>
        <v>0</v>
      </c>
      <c r="BL203" s="17" t="s">
        <v>240</v>
      </c>
      <c r="BM203" s="223" t="s">
        <v>1281</v>
      </c>
    </row>
    <row r="204" s="2" customFormat="1">
      <c r="A204" s="38"/>
      <c r="B204" s="39"/>
      <c r="C204" s="40"/>
      <c r="D204" s="225" t="s">
        <v>147</v>
      </c>
      <c r="E204" s="40"/>
      <c r="F204" s="226" t="s">
        <v>1282</v>
      </c>
      <c r="G204" s="40"/>
      <c r="H204" s="40"/>
      <c r="I204" s="227"/>
      <c r="J204" s="40"/>
      <c r="K204" s="40"/>
      <c r="L204" s="44"/>
      <c r="M204" s="228"/>
      <c r="N204" s="229"/>
      <c r="O204" s="84"/>
      <c r="P204" s="84"/>
      <c r="Q204" s="84"/>
      <c r="R204" s="84"/>
      <c r="S204" s="84"/>
      <c r="T204" s="85"/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T204" s="17" t="s">
        <v>147</v>
      </c>
      <c r="AU204" s="17" t="s">
        <v>86</v>
      </c>
    </row>
    <row r="205" s="12" customFormat="1" ht="22.8" customHeight="1">
      <c r="A205" s="12"/>
      <c r="B205" s="196"/>
      <c r="C205" s="197"/>
      <c r="D205" s="198" t="s">
        <v>75</v>
      </c>
      <c r="E205" s="210" t="s">
        <v>1283</v>
      </c>
      <c r="F205" s="210" t="s">
        <v>1284</v>
      </c>
      <c r="G205" s="197"/>
      <c r="H205" s="197"/>
      <c r="I205" s="200"/>
      <c r="J205" s="211">
        <f>BK205</f>
        <v>0</v>
      </c>
      <c r="K205" s="197"/>
      <c r="L205" s="202"/>
      <c r="M205" s="203"/>
      <c r="N205" s="204"/>
      <c r="O205" s="204"/>
      <c r="P205" s="205">
        <f>SUM(P206:P294)</f>
        <v>0</v>
      </c>
      <c r="Q205" s="204"/>
      <c r="R205" s="205">
        <f>SUM(R206:R294)</f>
        <v>0.22228000000000003</v>
      </c>
      <c r="S205" s="204"/>
      <c r="T205" s="206">
        <f>SUM(T206:T294)</f>
        <v>0.74233999999999989</v>
      </c>
      <c r="U205" s="12"/>
      <c r="V205" s="12"/>
      <c r="W205" s="12"/>
      <c r="X205" s="12"/>
      <c r="Y205" s="12"/>
      <c r="Z205" s="12"/>
      <c r="AA205" s="12"/>
      <c r="AB205" s="12"/>
      <c r="AC205" s="12"/>
      <c r="AD205" s="12"/>
      <c r="AE205" s="12"/>
      <c r="AR205" s="207" t="s">
        <v>86</v>
      </c>
      <c r="AT205" s="208" t="s">
        <v>75</v>
      </c>
      <c r="AU205" s="208" t="s">
        <v>84</v>
      </c>
      <c r="AY205" s="207" t="s">
        <v>138</v>
      </c>
      <c r="BK205" s="209">
        <f>SUM(BK206:BK294)</f>
        <v>0</v>
      </c>
    </row>
    <row r="206" s="2" customFormat="1" ht="16.5" customHeight="1">
      <c r="A206" s="38"/>
      <c r="B206" s="39"/>
      <c r="C206" s="212" t="s">
        <v>564</v>
      </c>
      <c r="D206" s="212" t="s">
        <v>140</v>
      </c>
      <c r="E206" s="213" t="s">
        <v>1285</v>
      </c>
      <c r="F206" s="214" t="s">
        <v>1286</v>
      </c>
      <c r="G206" s="215" t="s">
        <v>1251</v>
      </c>
      <c r="H206" s="216">
        <v>6</v>
      </c>
      <c r="I206" s="217"/>
      <c r="J206" s="218">
        <f>ROUND(I206*H206,2)</f>
        <v>0</v>
      </c>
      <c r="K206" s="214" t="s">
        <v>144</v>
      </c>
      <c r="L206" s="44"/>
      <c r="M206" s="219" t="s">
        <v>19</v>
      </c>
      <c r="N206" s="220" t="s">
        <v>47</v>
      </c>
      <c r="O206" s="84"/>
      <c r="P206" s="221">
        <f>O206*H206</f>
        <v>0</v>
      </c>
      <c r="Q206" s="221">
        <v>0</v>
      </c>
      <c r="R206" s="221">
        <f>Q206*H206</f>
        <v>0</v>
      </c>
      <c r="S206" s="221">
        <v>0.034200000000000001</v>
      </c>
      <c r="T206" s="222">
        <f>S206*H206</f>
        <v>0.20519999999999999</v>
      </c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R206" s="223" t="s">
        <v>240</v>
      </c>
      <c r="AT206" s="223" t="s">
        <v>140</v>
      </c>
      <c r="AU206" s="223" t="s">
        <v>86</v>
      </c>
      <c r="AY206" s="17" t="s">
        <v>138</v>
      </c>
      <c r="BE206" s="224">
        <f>IF(N206="základní",J206,0)</f>
        <v>0</v>
      </c>
      <c r="BF206" s="224">
        <f>IF(N206="snížená",J206,0)</f>
        <v>0</v>
      </c>
      <c r="BG206" s="224">
        <f>IF(N206="zákl. přenesená",J206,0)</f>
        <v>0</v>
      </c>
      <c r="BH206" s="224">
        <f>IF(N206="sníž. přenesená",J206,0)</f>
        <v>0</v>
      </c>
      <c r="BI206" s="224">
        <f>IF(N206="nulová",J206,0)</f>
        <v>0</v>
      </c>
      <c r="BJ206" s="17" t="s">
        <v>84</v>
      </c>
      <c r="BK206" s="224">
        <f>ROUND(I206*H206,2)</f>
        <v>0</v>
      </c>
      <c r="BL206" s="17" t="s">
        <v>240</v>
      </c>
      <c r="BM206" s="223" t="s">
        <v>1287</v>
      </c>
    </row>
    <row r="207" s="2" customFormat="1">
      <c r="A207" s="38"/>
      <c r="B207" s="39"/>
      <c r="C207" s="40"/>
      <c r="D207" s="225" t="s">
        <v>147</v>
      </c>
      <c r="E207" s="40"/>
      <c r="F207" s="226" t="s">
        <v>1288</v>
      </c>
      <c r="G207" s="40"/>
      <c r="H207" s="40"/>
      <c r="I207" s="227"/>
      <c r="J207" s="40"/>
      <c r="K207" s="40"/>
      <c r="L207" s="44"/>
      <c r="M207" s="228"/>
      <c r="N207" s="229"/>
      <c r="O207" s="84"/>
      <c r="P207" s="84"/>
      <c r="Q207" s="84"/>
      <c r="R207" s="84"/>
      <c r="S207" s="84"/>
      <c r="T207" s="85"/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T207" s="17" t="s">
        <v>147</v>
      </c>
      <c r="AU207" s="17" t="s">
        <v>86</v>
      </c>
    </row>
    <row r="208" s="2" customFormat="1" ht="24.15" customHeight="1">
      <c r="A208" s="38"/>
      <c r="B208" s="39"/>
      <c r="C208" s="212" t="s">
        <v>568</v>
      </c>
      <c r="D208" s="212" t="s">
        <v>140</v>
      </c>
      <c r="E208" s="213" t="s">
        <v>1289</v>
      </c>
      <c r="F208" s="214" t="s">
        <v>1290</v>
      </c>
      <c r="G208" s="215" t="s">
        <v>1251</v>
      </c>
      <c r="H208" s="216">
        <v>4</v>
      </c>
      <c r="I208" s="217"/>
      <c r="J208" s="218">
        <f>ROUND(I208*H208,2)</f>
        <v>0</v>
      </c>
      <c r="K208" s="214" t="s">
        <v>144</v>
      </c>
      <c r="L208" s="44"/>
      <c r="M208" s="219" t="s">
        <v>19</v>
      </c>
      <c r="N208" s="220" t="s">
        <v>47</v>
      </c>
      <c r="O208" s="84"/>
      <c r="P208" s="221">
        <f>O208*H208</f>
        <v>0</v>
      </c>
      <c r="Q208" s="221">
        <v>0</v>
      </c>
      <c r="R208" s="221">
        <f>Q208*H208</f>
        <v>0</v>
      </c>
      <c r="S208" s="221">
        <v>0.01107</v>
      </c>
      <c r="T208" s="222">
        <f>S208*H208</f>
        <v>0.04428</v>
      </c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R208" s="223" t="s">
        <v>240</v>
      </c>
      <c r="AT208" s="223" t="s">
        <v>140</v>
      </c>
      <c r="AU208" s="223" t="s">
        <v>86</v>
      </c>
      <c r="AY208" s="17" t="s">
        <v>138</v>
      </c>
      <c r="BE208" s="224">
        <f>IF(N208="základní",J208,0)</f>
        <v>0</v>
      </c>
      <c r="BF208" s="224">
        <f>IF(N208="snížená",J208,0)</f>
        <v>0</v>
      </c>
      <c r="BG208" s="224">
        <f>IF(N208="zákl. přenesená",J208,0)</f>
        <v>0</v>
      </c>
      <c r="BH208" s="224">
        <f>IF(N208="sníž. přenesená",J208,0)</f>
        <v>0</v>
      </c>
      <c r="BI208" s="224">
        <f>IF(N208="nulová",J208,0)</f>
        <v>0</v>
      </c>
      <c r="BJ208" s="17" t="s">
        <v>84</v>
      </c>
      <c r="BK208" s="224">
        <f>ROUND(I208*H208,2)</f>
        <v>0</v>
      </c>
      <c r="BL208" s="17" t="s">
        <v>240</v>
      </c>
      <c r="BM208" s="223" t="s">
        <v>1291</v>
      </c>
    </row>
    <row r="209" s="2" customFormat="1">
      <c r="A209" s="38"/>
      <c r="B209" s="39"/>
      <c r="C209" s="40"/>
      <c r="D209" s="225" t="s">
        <v>147</v>
      </c>
      <c r="E209" s="40"/>
      <c r="F209" s="226" t="s">
        <v>1292</v>
      </c>
      <c r="G209" s="40"/>
      <c r="H209" s="40"/>
      <c r="I209" s="227"/>
      <c r="J209" s="40"/>
      <c r="K209" s="40"/>
      <c r="L209" s="44"/>
      <c r="M209" s="228"/>
      <c r="N209" s="229"/>
      <c r="O209" s="84"/>
      <c r="P209" s="84"/>
      <c r="Q209" s="84"/>
      <c r="R209" s="84"/>
      <c r="S209" s="84"/>
      <c r="T209" s="85"/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T209" s="17" t="s">
        <v>147</v>
      </c>
      <c r="AU209" s="17" t="s">
        <v>86</v>
      </c>
    </row>
    <row r="210" s="2" customFormat="1" ht="21.75" customHeight="1">
      <c r="A210" s="38"/>
      <c r="B210" s="39"/>
      <c r="C210" s="212" t="s">
        <v>575</v>
      </c>
      <c r="D210" s="212" t="s">
        <v>140</v>
      </c>
      <c r="E210" s="213" t="s">
        <v>1293</v>
      </c>
      <c r="F210" s="214" t="s">
        <v>1294</v>
      </c>
      <c r="G210" s="215" t="s">
        <v>1251</v>
      </c>
      <c r="H210" s="216">
        <v>6</v>
      </c>
      <c r="I210" s="217"/>
      <c r="J210" s="218">
        <f>ROUND(I210*H210,2)</f>
        <v>0</v>
      </c>
      <c r="K210" s="214" t="s">
        <v>144</v>
      </c>
      <c r="L210" s="44"/>
      <c r="M210" s="219" t="s">
        <v>19</v>
      </c>
      <c r="N210" s="220" t="s">
        <v>47</v>
      </c>
      <c r="O210" s="84"/>
      <c r="P210" s="221">
        <f>O210*H210</f>
        <v>0</v>
      </c>
      <c r="Q210" s="221">
        <v>0</v>
      </c>
      <c r="R210" s="221">
        <f>Q210*H210</f>
        <v>0</v>
      </c>
      <c r="S210" s="221">
        <v>0.019460000000000002</v>
      </c>
      <c r="T210" s="222">
        <f>S210*H210</f>
        <v>0.11676</v>
      </c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R210" s="223" t="s">
        <v>240</v>
      </c>
      <c r="AT210" s="223" t="s">
        <v>140</v>
      </c>
      <c r="AU210" s="223" t="s">
        <v>86</v>
      </c>
      <c r="AY210" s="17" t="s">
        <v>138</v>
      </c>
      <c r="BE210" s="224">
        <f>IF(N210="základní",J210,0)</f>
        <v>0</v>
      </c>
      <c r="BF210" s="224">
        <f>IF(N210="snížená",J210,0)</f>
        <v>0</v>
      </c>
      <c r="BG210" s="224">
        <f>IF(N210="zákl. přenesená",J210,0)</f>
        <v>0</v>
      </c>
      <c r="BH210" s="224">
        <f>IF(N210="sníž. přenesená",J210,0)</f>
        <v>0</v>
      </c>
      <c r="BI210" s="224">
        <f>IF(N210="nulová",J210,0)</f>
        <v>0</v>
      </c>
      <c r="BJ210" s="17" t="s">
        <v>84</v>
      </c>
      <c r="BK210" s="224">
        <f>ROUND(I210*H210,2)</f>
        <v>0</v>
      </c>
      <c r="BL210" s="17" t="s">
        <v>240</v>
      </c>
      <c r="BM210" s="223" t="s">
        <v>1295</v>
      </c>
    </row>
    <row r="211" s="2" customFormat="1">
      <c r="A211" s="38"/>
      <c r="B211" s="39"/>
      <c r="C211" s="40"/>
      <c r="D211" s="225" t="s">
        <v>147</v>
      </c>
      <c r="E211" s="40"/>
      <c r="F211" s="226" t="s">
        <v>1296</v>
      </c>
      <c r="G211" s="40"/>
      <c r="H211" s="40"/>
      <c r="I211" s="227"/>
      <c r="J211" s="40"/>
      <c r="K211" s="40"/>
      <c r="L211" s="44"/>
      <c r="M211" s="228"/>
      <c r="N211" s="229"/>
      <c r="O211" s="84"/>
      <c r="P211" s="84"/>
      <c r="Q211" s="84"/>
      <c r="R211" s="84"/>
      <c r="S211" s="84"/>
      <c r="T211" s="85"/>
      <c r="U211" s="38"/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T211" s="17" t="s">
        <v>147</v>
      </c>
      <c r="AU211" s="17" t="s">
        <v>86</v>
      </c>
    </row>
    <row r="212" s="2" customFormat="1" ht="24.15" customHeight="1">
      <c r="A212" s="38"/>
      <c r="B212" s="39"/>
      <c r="C212" s="212" t="s">
        <v>582</v>
      </c>
      <c r="D212" s="212" t="s">
        <v>140</v>
      </c>
      <c r="E212" s="213" t="s">
        <v>1297</v>
      </c>
      <c r="F212" s="214" t="s">
        <v>1298</v>
      </c>
      <c r="G212" s="215" t="s">
        <v>1251</v>
      </c>
      <c r="H212" s="216">
        <v>4</v>
      </c>
      <c r="I212" s="217"/>
      <c r="J212" s="218">
        <f>ROUND(I212*H212,2)</f>
        <v>0</v>
      </c>
      <c r="K212" s="214" t="s">
        <v>144</v>
      </c>
      <c r="L212" s="44"/>
      <c r="M212" s="219" t="s">
        <v>19</v>
      </c>
      <c r="N212" s="220" t="s">
        <v>47</v>
      </c>
      <c r="O212" s="84"/>
      <c r="P212" s="221">
        <f>O212*H212</f>
        <v>0</v>
      </c>
      <c r="Q212" s="221">
        <v>0</v>
      </c>
      <c r="R212" s="221">
        <f>Q212*H212</f>
        <v>0</v>
      </c>
      <c r="S212" s="221">
        <v>0.087999999999999995</v>
      </c>
      <c r="T212" s="222">
        <f>S212*H212</f>
        <v>0.35199999999999998</v>
      </c>
      <c r="U212" s="38"/>
      <c r="V212" s="38"/>
      <c r="W212" s="38"/>
      <c r="X212" s="38"/>
      <c r="Y212" s="38"/>
      <c r="Z212" s="38"/>
      <c r="AA212" s="38"/>
      <c r="AB212" s="38"/>
      <c r="AC212" s="38"/>
      <c r="AD212" s="38"/>
      <c r="AE212" s="38"/>
      <c r="AR212" s="223" t="s">
        <v>240</v>
      </c>
      <c r="AT212" s="223" t="s">
        <v>140</v>
      </c>
      <c r="AU212" s="223" t="s">
        <v>86</v>
      </c>
      <c r="AY212" s="17" t="s">
        <v>138</v>
      </c>
      <c r="BE212" s="224">
        <f>IF(N212="základní",J212,0)</f>
        <v>0</v>
      </c>
      <c r="BF212" s="224">
        <f>IF(N212="snížená",J212,0)</f>
        <v>0</v>
      </c>
      <c r="BG212" s="224">
        <f>IF(N212="zákl. přenesená",J212,0)</f>
        <v>0</v>
      </c>
      <c r="BH212" s="224">
        <f>IF(N212="sníž. přenesená",J212,0)</f>
        <v>0</v>
      </c>
      <c r="BI212" s="224">
        <f>IF(N212="nulová",J212,0)</f>
        <v>0</v>
      </c>
      <c r="BJ212" s="17" t="s">
        <v>84</v>
      </c>
      <c r="BK212" s="224">
        <f>ROUND(I212*H212,2)</f>
        <v>0</v>
      </c>
      <c r="BL212" s="17" t="s">
        <v>240</v>
      </c>
      <c r="BM212" s="223" t="s">
        <v>1299</v>
      </c>
    </row>
    <row r="213" s="2" customFormat="1">
      <c r="A213" s="38"/>
      <c r="B213" s="39"/>
      <c r="C213" s="40"/>
      <c r="D213" s="225" t="s">
        <v>147</v>
      </c>
      <c r="E213" s="40"/>
      <c r="F213" s="226" t="s">
        <v>1300</v>
      </c>
      <c r="G213" s="40"/>
      <c r="H213" s="40"/>
      <c r="I213" s="227"/>
      <c r="J213" s="40"/>
      <c r="K213" s="40"/>
      <c r="L213" s="44"/>
      <c r="M213" s="228"/>
      <c r="N213" s="229"/>
      <c r="O213" s="84"/>
      <c r="P213" s="84"/>
      <c r="Q213" s="84"/>
      <c r="R213" s="84"/>
      <c r="S213" s="84"/>
      <c r="T213" s="85"/>
      <c r="U213" s="38"/>
      <c r="V213" s="38"/>
      <c r="W213" s="38"/>
      <c r="X213" s="38"/>
      <c r="Y213" s="38"/>
      <c r="Z213" s="38"/>
      <c r="AA213" s="38"/>
      <c r="AB213" s="38"/>
      <c r="AC213" s="38"/>
      <c r="AD213" s="38"/>
      <c r="AE213" s="38"/>
      <c r="AT213" s="17" t="s">
        <v>147</v>
      </c>
      <c r="AU213" s="17" t="s">
        <v>86</v>
      </c>
    </row>
    <row r="214" s="2" customFormat="1" ht="16.5" customHeight="1">
      <c r="A214" s="38"/>
      <c r="B214" s="39"/>
      <c r="C214" s="212" t="s">
        <v>587</v>
      </c>
      <c r="D214" s="212" t="s">
        <v>140</v>
      </c>
      <c r="E214" s="213" t="s">
        <v>1301</v>
      </c>
      <c r="F214" s="214" t="s">
        <v>1302</v>
      </c>
      <c r="G214" s="215" t="s">
        <v>201</v>
      </c>
      <c r="H214" s="216">
        <v>6</v>
      </c>
      <c r="I214" s="217"/>
      <c r="J214" s="218">
        <f>ROUND(I214*H214,2)</f>
        <v>0</v>
      </c>
      <c r="K214" s="214" t="s">
        <v>19</v>
      </c>
      <c r="L214" s="44"/>
      <c r="M214" s="219" t="s">
        <v>19</v>
      </c>
      <c r="N214" s="220" t="s">
        <v>47</v>
      </c>
      <c r="O214" s="84"/>
      <c r="P214" s="221">
        <f>O214*H214</f>
        <v>0</v>
      </c>
      <c r="Q214" s="221">
        <v>0</v>
      </c>
      <c r="R214" s="221">
        <f>Q214*H214</f>
        <v>0</v>
      </c>
      <c r="S214" s="221">
        <v>0</v>
      </c>
      <c r="T214" s="222">
        <f>S214*H214</f>
        <v>0</v>
      </c>
      <c r="U214" s="38"/>
      <c r="V214" s="38"/>
      <c r="W214" s="38"/>
      <c r="X214" s="38"/>
      <c r="Y214" s="38"/>
      <c r="Z214" s="38"/>
      <c r="AA214" s="38"/>
      <c r="AB214" s="38"/>
      <c r="AC214" s="38"/>
      <c r="AD214" s="38"/>
      <c r="AE214" s="38"/>
      <c r="AR214" s="223" t="s">
        <v>240</v>
      </c>
      <c r="AT214" s="223" t="s">
        <v>140</v>
      </c>
      <c r="AU214" s="223" t="s">
        <v>86</v>
      </c>
      <c r="AY214" s="17" t="s">
        <v>138</v>
      </c>
      <c r="BE214" s="224">
        <f>IF(N214="základní",J214,0)</f>
        <v>0</v>
      </c>
      <c r="BF214" s="224">
        <f>IF(N214="snížená",J214,0)</f>
        <v>0</v>
      </c>
      <c r="BG214" s="224">
        <f>IF(N214="zákl. přenesená",J214,0)</f>
        <v>0</v>
      </c>
      <c r="BH214" s="224">
        <f>IF(N214="sníž. přenesená",J214,0)</f>
        <v>0</v>
      </c>
      <c r="BI214" s="224">
        <f>IF(N214="nulová",J214,0)</f>
        <v>0</v>
      </c>
      <c r="BJ214" s="17" t="s">
        <v>84</v>
      </c>
      <c r="BK214" s="224">
        <f>ROUND(I214*H214,2)</f>
        <v>0</v>
      </c>
      <c r="BL214" s="17" t="s">
        <v>240</v>
      </c>
      <c r="BM214" s="223" t="s">
        <v>1303</v>
      </c>
    </row>
    <row r="215" s="14" customFormat="1">
      <c r="A215" s="14"/>
      <c r="B215" s="241"/>
      <c r="C215" s="242"/>
      <c r="D215" s="232" t="s">
        <v>149</v>
      </c>
      <c r="E215" s="243" t="s">
        <v>19</v>
      </c>
      <c r="F215" s="244" t="s">
        <v>178</v>
      </c>
      <c r="G215" s="242"/>
      <c r="H215" s="245">
        <v>6</v>
      </c>
      <c r="I215" s="246"/>
      <c r="J215" s="242"/>
      <c r="K215" s="242"/>
      <c r="L215" s="247"/>
      <c r="M215" s="248"/>
      <c r="N215" s="249"/>
      <c r="O215" s="249"/>
      <c r="P215" s="249"/>
      <c r="Q215" s="249"/>
      <c r="R215" s="249"/>
      <c r="S215" s="249"/>
      <c r="T215" s="250"/>
      <c r="U215" s="14"/>
      <c r="V215" s="14"/>
      <c r="W215" s="14"/>
      <c r="X215" s="14"/>
      <c r="Y215" s="14"/>
      <c r="Z215" s="14"/>
      <c r="AA215" s="14"/>
      <c r="AB215" s="14"/>
      <c r="AC215" s="14"/>
      <c r="AD215" s="14"/>
      <c r="AE215" s="14"/>
      <c r="AT215" s="251" t="s">
        <v>149</v>
      </c>
      <c r="AU215" s="251" t="s">
        <v>86</v>
      </c>
      <c r="AV215" s="14" t="s">
        <v>86</v>
      </c>
      <c r="AW215" s="14" t="s">
        <v>37</v>
      </c>
      <c r="AX215" s="14" t="s">
        <v>84</v>
      </c>
      <c r="AY215" s="251" t="s">
        <v>138</v>
      </c>
    </row>
    <row r="216" s="2" customFormat="1" ht="16.5" customHeight="1">
      <c r="A216" s="38"/>
      <c r="B216" s="39"/>
      <c r="C216" s="266" t="s">
        <v>591</v>
      </c>
      <c r="D216" s="266" t="s">
        <v>367</v>
      </c>
      <c r="E216" s="267" t="s">
        <v>1304</v>
      </c>
      <c r="F216" s="268" t="s">
        <v>1305</v>
      </c>
      <c r="G216" s="269" t="s">
        <v>201</v>
      </c>
      <c r="H216" s="270">
        <v>6</v>
      </c>
      <c r="I216" s="271"/>
      <c r="J216" s="272">
        <f>ROUND(I216*H216,2)</f>
        <v>0</v>
      </c>
      <c r="K216" s="268" t="s">
        <v>144</v>
      </c>
      <c r="L216" s="273"/>
      <c r="M216" s="274" t="s">
        <v>19</v>
      </c>
      <c r="N216" s="275" t="s">
        <v>47</v>
      </c>
      <c r="O216" s="84"/>
      <c r="P216" s="221">
        <f>O216*H216</f>
        <v>0</v>
      </c>
      <c r="Q216" s="221">
        <v>0.001</v>
      </c>
      <c r="R216" s="221">
        <f>Q216*H216</f>
        <v>0.0060000000000000001</v>
      </c>
      <c r="S216" s="221">
        <v>0</v>
      </c>
      <c r="T216" s="222">
        <f>S216*H216</f>
        <v>0</v>
      </c>
      <c r="U216" s="38"/>
      <c r="V216" s="38"/>
      <c r="W216" s="38"/>
      <c r="X216" s="38"/>
      <c r="Y216" s="38"/>
      <c r="Z216" s="38"/>
      <c r="AA216" s="38"/>
      <c r="AB216" s="38"/>
      <c r="AC216" s="38"/>
      <c r="AD216" s="38"/>
      <c r="AE216" s="38"/>
      <c r="AR216" s="223" t="s">
        <v>501</v>
      </c>
      <c r="AT216" s="223" t="s">
        <v>367</v>
      </c>
      <c r="AU216" s="223" t="s">
        <v>86</v>
      </c>
      <c r="AY216" s="17" t="s">
        <v>138</v>
      </c>
      <c r="BE216" s="224">
        <f>IF(N216="základní",J216,0)</f>
        <v>0</v>
      </c>
      <c r="BF216" s="224">
        <f>IF(N216="snížená",J216,0)</f>
        <v>0</v>
      </c>
      <c r="BG216" s="224">
        <f>IF(N216="zákl. přenesená",J216,0)</f>
        <v>0</v>
      </c>
      <c r="BH216" s="224">
        <f>IF(N216="sníž. přenesená",J216,0)</f>
        <v>0</v>
      </c>
      <c r="BI216" s="224">
        <f>IF(N216="nulová",J216,0)</f>
        <v>0</v>
      </c>
      <c r="BJ216" s="17" t="s">
        <v>84</v>
      </c>
      <c r="BK216" s="224">
        <f>ROUND(I216*H216,2)</f>
        <v>0</v>
      </c>
      <c r="BL216" s="17" t="s">
        <v>240</v>
      </c>
      <c r="BM216" s="223" t="s">
        <v>1306</v>
      </c>
    </row>
    <row r="217" s="2" customFormat="1" ht="16.5" customHeight="1">
      <c r="A217" s="38"/>
      <c r="B217" s="39"/>
      <c r="C217" s="212" t="s">
        <v>597</v>
      </c>
      <c r="D217" s="212" t="s">
        <v>140</v>
      </c>
      <c r="E217" s="213" t="s">
        <v>1307</v>
      </c>
      <c r="F217" s="214" t="s">
        <v>1308</v>
      </c>
      <c r="G217" s="215" t="s">
        <v>201</v>
      </c>
      <c r="H217" s="216">
        <v>1</v>
      </c>
      <c r="I217" s="217"/>
      <c r="J217" s="218">
        <f>ROUND(I217*H217,2)</f>
        <v>0</v>
      </c>
      <c r="K217" s="214" t="s">
        <v>144</v>
      </c>
      <c r="L217" s="44"/>
      <c r="M217" s="219" t="s">
        <v>19</v>
      </c>
      <c r="N217" s="220" t="s">
        <v>47</v>
      </c>
      <c r="O217" s="84"/>
      <c r="P217" s="221">
        <f>O217*H217</f>
        <v>0</v>
      </c>
      <c r="Q217" s="221">
        <v>0</v>
      </c>
      <c r="R217" s="221">
        <f>Q217*H217</f>
        <v>0</v>
      </c>
      <c r="S217" s="221">
        <v>0</v>
      </c>
      <c r="T217" s="222">
        <f>S217*H217</f>
        <v>0</v>
      </c>
      <c r="U217" s="38"/>
      <c r="V217" s="38"/>
      <c r="W217" s="38"/>
      <c r="X217" s="38"/>
      <c r="Y217" s="38"/>
      <c r="Z217" s="38"/>
      <c r="AA217" s="38"/>
      <c r="AB217" s="38"/>
      <c r="AC217" s="38"/>
      <c r="AD217" s="38"/>
      <c r="AE217" s="38"/>
      <c r="AR217" s="223" t="s">
        <v>240</v>
      </c>
      <c r="AT217" s="223" t="s">
        <v>140</v>
      </c>
      <c r="AU217" s="223" t="s">
        <v>86</v>
      </c>
      <c r="AY217" s="17" t="s">
        <v>138</v>
      </c>
      <c r="BE217" s="224">
        <f>IF(N217="základní",J217,0)</f>
        <v>0</v>
      </c>
      <c r="BF217" s="224">
        <f>IF(N217="snížená",J217,0)</f>
        <v>0</v>
      </c>
      <c r="BG217" s="224">
        <f>IF(N217="zákl. přenesená",J217,0)</f>
        <v>0</v>
      </c>
      <c r="BH217" s="224">
        <f>IF(N217="sníž. přenesená",J217,0)</f>
        <v>0</v>
      </c>
      <c r="BI217" s="224">
        <f>IF(N217="nulová",J217,0)</f>
        <v>0</v>
      </c>
      <c r="BJ217" s="17" t="s">
        <v>84</v>
      </c>
      <c r="BK217" s="224">
        <f>ROUND(I217*H217,2)</f>
        <v>0</v>
      </c>
      <c r="BL217" s="17" t="s">
        <v>240</v>
      </c>
      <c r="BM217" s="223" t="s">
        <v>1309</v>
      </c>
    </row>
    <row r="218" s="2" customFormat="1">
      <c r="A218" s="38"/>
      <c r="B218" s="39"/>
      <c r="C218" s="40"/>
      <c r="D218" s="225" t="s">
        <v>147</v>
      </c>
      <c r="E218" s="40"/>
      <c r="F218" s="226" t="s">
        <v>1310</v>
      </c>
      <c r="G218" s="40"/>
      <c r="H218" s="40"/>
      <c r="I218" s="227"/>
      <c r="J218" s="40"/>
      <c r="K218" s="40"/>
      <c r="L218" s="44"/>
      <c r="M218" s="228"/>
      <c r="N218" s="229"/>
      <c r="O218" s="84"/>
      <c r="P218" s="84"/>
      <c r="Q218" s="84"/>
      <c r="R218" s="84"/>
      <c r="S218" s="84"/>
      <c r="T218" s="85"/>
      <c r="U218" s="38"/>
      <c r="V218" s="38"/>
      <c r="W218" s="38"/>
      <c r="X218" s="38"/>
      <c r="Y218" s="38"/>
      <c r="Z218" s="38"/>
      <c r="AA218" s="38"/>
      <c r="AB218" s="38"/>
      <c r="AC218" s="38"/>
      <c r="AD218" s="38"/>
      <c r="AE218" s="38"/>
      <c r="AT218" s="17" t="s">
        <v>147</v>
      </c>
      <c r="AU218" s="17" t="s">
        <v>86</v>
      </c>
    </row>
    <row r="219" s="14" customFormat="1">
      <c r="A219" s="14"/>
      <c r="B219" s="241"/>
      <c r="C219" s="242"/>
      <c r="D219" s="232" t="s">
        <v>149</v>
      </c>
      <c r="E219" s="243" t="s">
        <v>19</v>
      </c>
      <c r="F219" s="244" t="s">
        <v>84</v>
      </c>
      <c r="G219" s="242"/>
      <c r="H219" s="245">
        <v>1</v>
      </c>
      <c r="I219" s="246"/>
      <c r="J219" s="242"/>
      <c r="K219" s="242"/>
      <c r="L219" s="247"/>
      <c r="M219" s="248"/>
      <c r="N219" s="249"/>
      <c r="O219" s="249"/>
      <c r="P219" s="249"/>
      <c r="Q219" s="249"/>
      <c r="R219" s="249"/>
      <c r="S219" s="249"/>
      <c r="T219" s="250"/>
      <c r="U219" s="14"/>
      <c r="V219" s="14"/>
      <c r="W219" s="14"/>
      <c r="X219" s="14"/>
      <c r="Y219" s="14"/>
      <c r="Z219" s="14"/>
      <c r="AA219" s="14"/>
      <c r="AB219" s="14"/>
      <c r="AC219" s="14"/>
      <c r="AD219" s="14"/>
      <c r="AE219" s="14"/>
      <c r="AT219" s="251" t="s">
        <v>149</v>
      </c>
      <c r="AU219" s="251" t="s">
        <v>86</v>
      </c>
      <c r="AV219" s="14" t="s">
        <v>86</v>
      </c>
      <c r="AW219" s="14" t="s">
        <v>37</v>
      </c>
      <c r="AX219" s="14" t="s">
        <v>84</v>
      </c>
      <c r="AY219" s="251" t="s">
        <v>138</v>
      </c>
    </row>
    <row r="220" s="2" customFormat="1" ht="16.5" customHeight="1">
      <c r="A220" s="38"/>
      <c r="B220" s="39"/>
      <c r="C220" s="266" t="s">
        <v>601</v>
      </c>
      <c r="D220" s="266" t="s">
        <v>367</v>
      </c>
      <c r="E220" s="267" t="s">
        <v>1311</v>
      </c>
      <c r="F220" s="268" t="s">
        <v>1312</v>
      </c>
      <c r="G220" s="269" t="s">
        <v>201</v>
      </c>
      <c r="H220" s="270">
        <v>1</v>
      </c>
      <c r="I220" s="271"/>
      <c r="J220" s="272">
        <f>ROUND(I220*H220,2)</f>
        <v>0</v>
      </c>
      <c r="K220" s="268" t="s">
        <v>144</v>
      </c>
      <c r="L220" s="273"/>
      <c r="M220" s="274" t="s">
        <v>19</v>
      </c>
      <c r="N220" s="275" t="s">
        <v>47</v>
      </c>
      <c r="O220" s="84"/>
      <c r="P220" s="221">
        <f>O220*H220</f>
        <v>0</v>
      </c>
      <c r="Q220" s="221">
        <v>0.00050000000000000001</v>
      </c>
      <c r="R220" s="221">
        <f>Q220*H220</f>
        <v>0.00050000000000000001</v>
      </c>
      <c r="S220" s="221">
        <v>0</v>
      </c>
      <c r="T220" s="222">
        <f>S220*H220</f>
        <v>0</v>
      </c>
      <c r="U220" s="38"/>
      <c r="V220" s="38"/>
      <c r="W220" s="38"/>
      <c r="X220" s="38"/>
      <c r="Y220" s="38"/>
      <c r="Z220" s="38"/>
      <c r="AA220" s="38"/>
      <c r="AB220" s="38"/>
      <c r="AC220" s="38"/>
      <c r="AD220" s="38"/>
      <c r="AE220" s="38"/>
      <c r="AR220" s="223" t="s">
        <v>501</v>
      </c>
      <c r="AT220" s="223" t="s">
        <v>367</v>
      </c>
      <c r="AU220" s="223" t="s">
        <v>86</v>
      </c>
      <c r="AY220" s="17" t="s">
        <v>138</v>
      </c>
      <c r="BE220" s="224">
        <f>IF(N220="základní",J220,0)</f>
        <v>0</v>
      </c>
      <c r="BF220" s="224">
        <f>IF(N220="snížená",J220,0)</f>
        <v>0</v>
      </c>
      <c r="BG220" s="224">
        <f>IF(N220="zákl. přenesená",J220,0)</f>
        <v>0</v>
      </c>
      <c r="BH220" s="224">
        <f>IF(N220="sníž. přenesená",J220,0)</f>
        <v>0</v>
      </c>
      <c r="BI220" s="224">
        <f>IF(N220="nulová",J220,0)</f>
        <v>0</v>
      </c>
      <c r="BJ220" s="17" t="s">
        <v>84</v>
      </c>
      <c r="BK220" s="224">
        <f>ROUND(I220*H220,2)</f>
        <v>0</v>
      </c>
      <c r="BL220" s="17" t="s">
        <v>240</v>
      </c>
      <c r="BM220" s="223" t="s">
        <v>1313</v>
      </c>
    </row>
    <row r="221" s="2" customFormat="1" ht="21.75" customHeight="1">
      <c r="A221" s="38"/>
      <c r="B221" s="39"/>
      <c r="C221" s="212" t="s">
        <v>607</v>
      </c>
      <c r="D221" s="212" t="s">
        <v>140</v>
      </c>
      <c r="E221" s="213" t="s">
        <v>1314</v>
      </c>
      <c r="F221" s="214" t="s">
        <v>1315</v>
      </c>
      <c r="G221" s="215" t="s">
        <v>201</v>
      </c>
      <c r="H221" s="216">
        <v>8</v>
      </c>
      <c r="I221" s="217"/>
      <c r="J221" s="218">
        <f>ROUND(I221*H221,2)</f>
        <v>0</v>
      </c>
      <c r="K221" s="214" t="s">
        <v>144</v>
      </c>
      <c r="L221" s="44"/>
      <c r="M221" s="219" t="s">
        <v>19</v>
      </c>
      <c r="N221" s="220" t="s">
        <v>47</v>
      </c>
      <c r="O221" s="84"/>
      <c r="P221" s="221">
        <f>O221*H221</f>
        <v>0</v>
      </c>
      <c r="Q221" s="221">
        <v>0</v>
      </c>
      <c r="R221" s="221">
        <f>Q221*H221</f>
        <v>0</v>
      </c>
      <c r="S221" s="221">
        <v>0</v>
      </c>
      <c r="T221" s="222">
        <f>S221*H221</f>
        <v>0</v>
      </c>
      <c r="U221" s="38"/>
      <c r="V221" s="38"/>
      <c r="W221" s="38"/>
      <c r="X221" s="38"/>
      <c r="Y221" s="38"/>
      <c r="Z221" s="38"/>
      <c r="AA221" s="38"/>
      <c r="AB221" s="38"/>
      <c r="AC221" s="38"/>
      <c r="AD221" s="38"/>
      <c r="AE221" s="38"/>
      <c r="AR221" s="223" t="s">
        <v>240</v>
      </c>
      <c r="AT221" s="223" t="s">
        <v>140</v>
      </c>
      <c r="AU221" s="223" t="s">
        <v>86</v>
      </c>
      <c r="AY221" s="17" t="s">
        <v>138</v>
      </c>
      <c r="BE221" s="224">
        <f>IF(N221="základní",J221,0)</f>
        <v>0</v>
      </c>
      <c r="BF221" s="224">
        <f>IF(N221="snížená",J221,0)</f>
        <v>0</v>
      </c>
      <c r="BG221" s="224">
        <f>IF(N221="zákl. přenesená",J221,0)</f>
        <v>0</v>
      </c>
      <c r="BH221" s="224">
        <f>IF(N221="sníž. přenesená",J221,0)</f>
        <v>0</v>
      </c>
      <c r="BI221" s="224">
        <f>IF(N221="nulová",J221,0)</f>
        <v>0</v>
      </c>
      <c r="BJ221" s="17" t="s">
        <v>84</v>
      </c>
      <c r="BK221" s="224">
        <f>ROUND(I221*H221,2)</f>
        <v>0</v>
      </c>
      <c r="BL221" s="17" t="s">
        <v>240</v>
      </c>
      <c r="BM221" s="223" t="s">
        <v>1316</v>
      </c>
    </row>
    <row r="222" s="2" customFormat="1">
      <c r="A222" s="38"/>
      <c r="B222" s="39"/>
      <c r="C222" s="40"/>
      <c r="D222" s="225" t="s">
        <v>147</v>
      </c>
      <c r="E222" s="40"/>
      <c r="F222" s="226" t="s">
        <v>1317</v>
      </c>
      <c r="G222" s="40"/>
      <c r="H222" s="40"/>
      <c r="I222" s="227"/>
      <c r="J222" s="40"/>
      <c r="K222" s="40"/>
      <c r="L222" s="44"/>
      <c r="M222" s="228"/>
      <c r="N222" s="229"/>
      <c r="O222" s="84"/>
      <c r="P222" s="84"/>
      <c r="Q222" s="84"/>
      <c r="R222" s="84"/>
      <c r="S222" s="84"/>
      <c r="T222" s="85"/>
      <c r="U222" s="38"/>
      <c r="V222" s="38"/>
      <c r="W222" s="38"/>
      <c r="X222" s="38"/>
      <c r="Y222" s="38"/>
      <c r="Z222" s="38"/>
      <c r="AA222" s="38"/>
      <c r="AB222" s="38"/>
      <c r="AC222" s="38"/>
      <c r="AD222" s="38"/>
      <c r="AE222" s="38"/>
      <c r="AT222" s="17" t="s">
        <v>147</v>
      </c>
      <c r="AU222" s="17" t="s">
        <v>86</v>
      </c>
    </row>
    <row r="223" s="2" customFormat="1" ht="16.5" customHeight="1">
      <c r="A223" s="38"/>
      <c r="B223" s="39"/>
      <c r="C223" s="266" t="s">
        <v>611</v>
      </c>
      <c r="D223" s="266" t="s">
        <v>367</v>
      </c>
      <c r="E223" s="267" t="s">
        <v>1318</v>
      </c>
      <c r="F223" s="268" t="s">
        <v>1319</v>
      </c>
      <c r="G223" s="269" t="s">
        <v>201</v>
      </c>
      <c r="H223" s="270">
        <v>8</v>
      </c>
      <c r="I223" s="271"/>
      <c r="J223" s="272">
        <f>ROUND(I223*H223,2)</f>
        <v>0</v>
      </c>
      <c r="K223" s="268" t="s">
        <v>144</v>
      </c>
      <c r="L223" s="273"/>
      <c r="M223" s="274" t="s">
        <v>19</v>
      </c>
      <c r="N223" s="275" t="s">
        <v>47</v>
      </c>
      <c r="O223" s="84"/>
      <c r="P223" s="221">
        <f>O223*H223</f>
        <v>0</v>
      </c>
      <c r="Q223" s="221">
        <v>0.00012</v>
      </c>
      <c r="R223" s="221">
        <f>Q223*H223</f>
        <v>0.00096000000000000002</v>
      </c>
      <c r="S223" s="221">
        <v>0</v>
      </c>
      <c r="T223" s="222">
        <f>S223*H223</f>
        <v>0</v>
      </c>
      <c r="U223" s="38"/>
      <c r="V223" s="38"/>
      <c r="W223" s="38"/>
      <c r="X223" s="38"/>
      <c r="Y223" s="38"/>
      <c r="Z223" s="38"/>
      <c r="AA223" s="38"/>
      <c r="AB223" s="38"/>
      <c r="AC223" s="38"/>
      <c r="AD223" s="38"/>
      <c r="AE223" s="38"/>
      <c r="AR223" s="223" t="s">
        <v>501</v>
      </c>
      <c r="AT223" s="223" t="s">
        <v>367</v>
      </c>
      <c r="AU223" s="223" t="s">
        <v>86</v>
      </c>
      <c r="AY223" s="17" t="s">
        <v>138</v>
      </c>
      <c r="BE223" s="224">
        <f>IF(N223="základní",J223,0)</f>
        <v>0</v>
      </c>
      <c r="BF223" s="224">
        <f>IF(N223="snížená",J223,0)</f>
        <v>0</v>
      </c>
      <c r="BG223" s="224">
        <f>IF(N223="zákl. přenesená",J223,0)</f>
        <v>0</v>
      </c>
      <c r="BH223" s="224">
        <f>IF(N223="sníž. přenesená",J223,0)</f>
        <v>0</v>
      </c>
      <c r="BI223" s="224">
        <f>IF(N223="nulová",J223,0)</f>
        <v>0</v>
      </c>
      <c r="BJ223" s="17" t="s">
        <v>84</v>
      </c>
      <c r="BK223" s="224">
        <f>ROUND(I223*H223,2)</f>
        <v>0</v>
      </c>
      <c r="BL223" s="17" t="s">
        <v>240</v>
      </c>
      <c r="BM223" s="223" t="s">
        <v>1320</v>
      </c>
    </row>
    <row r="224" s="2" customFormat="1" ht="24.15" customHeight="1">
      <c r="A224" s="38"/>
      <c r="B224" s="39"/>
      <c r="C224" s="212" t="s">
        <v>618</v>
      </c>
      <c r="D224" s="212" t="s">
        <v>140</v>
      </c>
      <c r="E224" s="213" t="s">
        <v>1321</v>
      </c>
      <c r="F224" s="214" t="s">
        <v>1322</v>
      </c>
      <c r="G224" s="215" t="s">
        <v>201</v>
      </c>
      <c r="H224" s="216">
        <v>4</v>
      </c>
      <c r="I224" s="217"/>
      <c r="J224" s="218">
        <f>ROUND(I224*H224,2)</f>
        <v>0</v>
      </c>
      <c r="K224" s="214" t="s">
        <v>144</v>
      </c>
      <c r="L224" s="44"/>
      <c r="M224" s="219" t="s">
        <v>19</v>
      </c>
      <c r="N224" s="220" t="s">
        <v>47</v>
      </c>
      <c r="O224" s="84"/>
      <c r="P224" s="221">
        <f>O224*H224</f>
        <v>0</v>
      </c>
      <c r="Q224" s="221">
        <v>0</v>
      </c>
      <c r="R224" s="221">
        <f>Q224*H224</f>
        <v>0</v>
      </c>
      <c r="S224" s="221">
        <v>0</v>
      </c>
      <c r="T224" s="222">
        <f>S224*H224</f>
        <v>0</v>
      </c>
      <c r="U224" s="38"/>
      <c r="V224" s="38"/>
      <c r="W224" s="38"/>
      <c r="X224" s="38"/>
      <c r="Y224" s="38"/>
      <c r="Z224" s="38"/>
      <c r="AA224" s="38"/>
      <c r="AB224" s="38"/>
      <c r="AC224" s="38"/>
      <c r="AD224" s="38"/>
      <c r="AE224" s="38"/>
      <c r="AR224" s="223" t="s">
        <v>145</v>
      </c>
      <c r="AT224" s="223" t="s">
        <v>140</v>
      </c>
      <c r="AU224" s="223" t="s">
        <v>86</v>
      </c>
      <c r="AY224" s="17" t="s">
        <v>138</v>
      </c>
      <c r="BE224" s="224">
        <f>IF(N224="základní",J224,0)</f>
        <v>0</v>
      </c>
      <c r="BF224" s="224">
        <f>IF(N224="snížená",J224,0)</f>
        <v>0</v>
      </c>
      <c r="BG224" s="224">
        <f>IF(N224="zákl. přenesená",J224,0)</f>
        <v>0</v>
      </c>
      <c r="BH224" s="224">
        <f>IF(N224="sníž. přenesená",J224,0)</f>
        <v>0</v>
      </c>
      <c r="BI224" s="224">
        <f>IF(N224="nulová",J224,0)</f>
        <v>0</v>
      </c>
      <c r="BJ224" s="17" t="s">
        <v>84</v>
      </c>
      <c r="BK224" s="224">
        <f>ROUND(I224*H224,2)</f>
        <v>0</v>
      </c>
      <c r="BL224" s="17" t="s">
        <v>145</v>
      </c>
      <c r="BM224" s="223" t="s">
        <v>1323</v>
      </c>
    </row>
    <row r="225" s="2" customFormat="1">
      <c r="A225" s="38"/>
      <c r="B225" s="39"/>
      <c r="C225" s="40"/>
      <c r="D225" s="225" t="s">
        <v>147</v>
      </c>
      <c r="E225" s="40"/>
      <c r="F225" s="226" t="s">
        <v>1324</v>
      </c>
      <c r="G225" s="40"/>
      <c r="H225" s="40"/>
      <c r="I225" s="227"/>
      <c r="J225" s="40"/>
      <c r="K225" s="40"/>
      <c r="L225" s="44"/>
      <c r="M225" s="228"/>
      <c r="N225" s="229"/>
      <c r="O225" s="84"/>
      <c r="P225" s="84"/>
      <c r="Q225" s="84"/>
      <c r="R225" s="84"/>
      <c r="S225" s="84"/>
      <c r="T225" s="85"/>
      <c r="U225" s="38"/>
      <c r="V225" s="38"/>
      <c r="W225" s="38"/>
      <c r="X225" s="38"/>
      <c r="Y225" s="38"/>
      <c r="Z225" s="38"/>
      <c r="AA225" s="38"/>
      <c r="AB225" s="38"/>
      <c r="AC225" s="38"/>
      <c r="AD225" s="38"/>
      <c r="AE225" s="38"/>
      <c r="AT225" s="17" t="s">
        <v>147</v>
      </c>
      <c r="AU225" s="17" t="s">
        <v>86</v>
      </c>
    </row>
    <row r="226" s="2" customFormat="1" ht="16.5" customHeight="1">
      <c r="A226" s="38"/>
      <c r="B226" s="39"/>
      <c r="C226" s="266" t="s">
        <v>623</v>
      </c>
      <c r="D226" s="266" t="s">
        <v>367</v>
      </c>
      <c r="E226" s="267" t="s">
        <v>1325</v>
      </c>
      <c r="F226" s="268" t="s">
        <v>1326</v>
      </c>
      <c r="G226" s="269" t="s">
        <v>201</v>
      </c>
      <c r="H226" s="270">
        <v>4</v>
      </c>
      <c r="I226" s="271"/>
      <c r="J226" s="272">
        <f>ROUND(I226*H226,2)</f>
        <v>0</v>
      </c>
      <c r="K226" s="268" t="s">
        <v>144</v>
      </c>
      <c r="L226" s="273"/>
      <c r="M226" s="274" t="s">
        <v>19</v>
      </c>
      <c r="N226" s="275" t="s">
        <v>47</v>
      </c>
      <c r="O226" s="84"/>
      <c r="P226" s="221">
        <f>O226*H226</f>
        <v>0</v>
      </c>
      <c r="Q226" s="221">
        <v>0.0022000000000000001</v>
      </c>
      <c r="R226" s="221">
        <f>Q226*H226</f>
        <v>0.0088000000000000005</v>
      </c>
      <c r="S226" s="221">
        <v>0</v>
      </c>
      <c r="T226" s="222">
        <f>S226*H226</f>
        <v>0</v>
      </c>
      <c r="U226" s="38"/>
      <c r="V226" s="38"/>
      <c r="W226" s="38"/>
      <c r="X226" s="38"/>
      <c r="Y226" s="38"/>
      <c r="Z226" s="38"/>
      <c r="AA226" s="38"/>
      <c r="AB226" s="38"/>
      <c r="AC226" s="38"/>
      <c r="AD226" s="38"/>
      <c r="AE226" s="38"/>
      <c r="AR226" s="223" t="s">
        <v>191</v>
      </c>
      <c r="AT226" s="223" t="s">
        <v>367</v>
      </c>
      <c r="AU226" s="223" t="s">
        <v>86</v>
      </c>
      <c r="AY226" s="17" t="s">
        <v>138</v>
      </c>
      <c r="BE226" s="224">
        <f>IF(N226="základní",J226,0)</f>
        <v>0</v>
      </c>
      <c r="BF226" s="224">
        <f>IF(N226="snížená",J226,0)</f>
        <v>0</v>
      </c>
      <c r="BG226" s="224">
        <f>IF(N226="zákl. přenesená",J226,0)</f>
        <v>0</v>
      </c>
      <c r="BH226" s="224">
        <f>IF(N226="sníž. přenesená",J226,0)</f>
        <v>0</v>
      </c>
      <c r="BI226" s="224">
        <f>IF(N226="nulová",J226,0)</f>
        <v>0</v>
      </c>
      <c r="BJ226" s="17" t="s">
        <v>84</v>
      </c>
      <c r="BK226" s="224">
        <f>ROUND(I226*H226,2)</f>
        <v>0</v>
      </c>
      <c r="BL226" s="17" t="s">
        <v>145</v>
      </c>
      <c r="BM226" s="223" t="s">
        <v>1327</v>
      </c>
    </row>
    <row r="227" s="2" customFormat="1" ht="16.5" customHeight="1">
      <c r="A227" s="38"/>
      <c r="B227" s="39"/>
      <c r="C227" s="212" t="s">
        <v>630</v>
      </c>
      <c r="D227" s="212" t="s">
        <v>140</v>
      </c>
      <c r="E227" s="213" t="s">
        <v>1328</v>
      </c>
      <c r="F227" s="214" t="s">
        <v>1329</v>
      </c>
      <c r="G227" s="215" t="s">
        <v>1251</v>
      </c>
      <c r="H227" s="216">
        <v>10</v>
      </c>
      <c r="I227" s="217"/>
      <c r="J227" s="218">
        <f>ROUND(I227*H227,2)</f>
        <v>0</v>
      </c>
      <c r="K227" s="214" t="s">
        <v>144</v>
      </c>
      <c r="L227" s="44"/>
      <c r="M227" s="219" t="s">
        <v>19</v>
      </c>
      <c r="N227" s="220" t="s">
        <v>47</v>
      </c>
      <c r="O227" s="84"/>
      <c r="P227" s="221">
        <f>O227*H227</f>
        <v>0</v>
      </c>
      <c r="Q227" s="221">
        <v>0</v>
      </c>
      <c r="R227" s="221">
        <f>Q227*H227</f>
        <v>0</v>
      </c>
      <c r="S227" s="221">
        <v>0.00156</v>
      </c>
      <c r="T227" s="222">
        <f>S227*H227</f>
        <v>0.015599999999999999</v>
      </c>
      <c r="U227" s="38"/>
      <c r="V227" s="38"/>
      <c r="W227" s="38"/>
      <c r="X227" s="38"/>
      <c r="Y227" s="38"/>
      <c r="Z227" s="38"/>
      <c r="AA227" s="38"/>
      <c r="AB227" s="38"/>
      <c r="AC227" s="38"/>
      <c r="AD227" s="38"/>
      <c r="AE227" s="38"/>
      <c r="AR227" s="223" t="s">
        <v>240</v>
      </c>
      <c r="AT227" s="223" t="s">
        <v>140</v>
      </c>
      <c r="AU227" s="223" t="s">
        <v>86</v>
      </c>
      <c r="AY227" s="17" t="s">
        <v>138</v>
      </c>
      <c r="BE227" s="224">
        <f>IF(N227="základní",J227,0)</f>
        <v>0</v>
      </c>
      <c r="BF227" s="224">
        <f>IF(N227="snížená",J227,0)</f>
        <v>0</v>
      </c>
      <c r="BG227" s="224">
        <f>IF(N227="zákl. přenesená",J227,0)</f>
        <v>0</v>
      </c>
      <c r="BH227" s="224">
        <f>IF(N227="sníž. přenesená",J227,0)</f>
        <v>0</v>
      </c>
      <c r="BI227" s="224">
        <f>IF(N227="nulová",J227,0)</f>
        <v>0</v>
      </c>
      <c r="BJ227" s="17" t="s">
        <v>84</v>
      </c>
      <c r="BK227" s="224">
        <f>ROUND(I227*H227,2)</f>
        <v>0</v>
      </c>
      <c r="BL227" s="17" t="s">
        <v>240</v>
      </c>
      <c r="BM227" s="223" t="s">
        <v>1330</v>
      </c>
    </row>
    <row r="228" s="2" customFormat="1">
      <c r="A228" s="38"/>
      <c r="B228" s="39"/>
      <c r="C228" s="40"/>
      <c r="D228" s="225" t="s">
        <v>147</v>
      </c>
      <c r="E228" s="40"/>
      <c r="F228" s="226" t="s">
        <v>1331</v>
      </c>
      <c r="G228" s="40"/>
      <c r="H228" s="40"/>
      <c r="I228" s="227"/>
      <c r="J228" s="40"/>
      <c r="K228" s="40"/>
      <c r="L228" s="44"/>
      <c r="M228" s="228"/>
      <c r="N228" s="229"/>
      <c r="O228" s="84"/>
      <c r="P228" s="84"/>
      <c r="Q228" s="84"/>
      <c r="R228" s="84"/>
      <c r="S228" s="84"/>
      <c r="T228" s="85"/>
      <c r="U228" s="38"/>
      <c r="V228" s="38"/>
      <c r="W228" s="38"/>
      <c r="X228" s="38"/>
      <c r="Y228" s="38"/>
      <c r="Z228" s="38"/>
      <c r="AA228" s="38"/>
      <c r="AB228" s="38"/>
      <c r="AC228" s="38"/>
      <c r="AD228" s="38"/>
      <c r="AE228" s="38"/>
      <c r="AT228" s="17" t="s">
        <v>147</v>
      </c>
      <c r="AU228" s="17" t="s">
        <v>86</v>
      </c>
    </row>
    <row r="229" s="2" customFormat="1" ht="24.15" customHeight="1">
      <c r="A229" s="38"/>
      <c r="B229" s="39"/>
      <c r="C229" s="212" t="s">
        <v>641</v>
      </c>
      <c r="D229" s="212" t="s">
        <v>140</v>
      </c>
      <c r="E229" s="213" t="s">
        <v>1332</v>
      </c>
      <c r="F229" s="214" t="s">
        <v>1333</v>
      </c>
      <c r="G229" s="215" t="s">
        <v>201</v>
      </c>
      <c r="H229" s="216">
        <v>10</v>
      </c>
      <c r="I229" s="217"/>
      <c r="J229" s="218">
        <f>ROUND(I229*H229,2)</f>
        <v>0</v>
      </c>
      <c r="K229" s="214" t="s">
        <v>144</v>
      </c>
      <c r="L229" s="44"/>
      <c r="M229" s="219" t="s">
        <v>19</v>
      </c>
      <c r="N229" s="220" t="s">
        <v>47</v>
      </c>
      <c r="O229" s="84"/>
      <c r="P229" s="221">
        <f>O229*H229</f>
        <v>0</v>
      </c>
      <c r="Q229" s="221">
        <v>0</v>
      </c>
      <c r="R229" s="221">
        <f>Q229*H229</f>
        <v>0</v>
      </c>
      <c r="S229" s="221">
        <v>0.00084999999999999995</v>
      </c>
      <c r="T229" s="222">
        <f>S229*H229</f>
        <v>0.0084999999999999989</v>
      </c>
      <c r="U229" s="38"/>
      <c r="V229" s="38"/>
      <c r="W229" s="38"/>
      <c r="X229" s="38"/>
      <c r="Y229" s="38"/>
      <c r="Z229" s="38"/>
      <c r="AA229" s="38"/>
      <c r="AB229" s="38"/>
      <c r="AC229" s="38"/>
      <c r="AD229" s="38"/>
      <c r="AE229" s="38"/>
      <c r="AR229" s="223" t="s">
        <v>240</v>
      </c>
      <c r="AT229" s="223" t="s">
        <v>140</v>
      </c>
      <c r="AU229" s="223" t="s">
        <v>86</v>
      </c>
      <c r="AY229" s="17" t="s">
        <v>138</v>
      </c>
      <c r="BE229" s="224">
        <f>IF(N229="základní",J229,0)</f>
        <v>0</v>
      </c>
      <c r="BF229" s="224">
        <f>IF(N229="snížená",J229,0)</f>
        <v>0</v>
      </c>
      <c r="BG229" s="224">
        <f>IF(N229="zákl. přenesená",J229,0)</f>
        <v>0</v>
      </c>
      <c r="BH229" s="224">
        <f>IF(N229="sníž. přenesená",J229,0)</f>
        <v>0</v>
      </c>
      <c r="BI229" s="224">
        <f>IF(N229="nulová",J229,0)</f>
        <v>0</v>
      </c>
      <c r="BJ229" s="17" t="s">
        <v>84</v>
      </c>
      <c r="BK229" s="224">
        <f>ROUND(I229*H229,2)</f>
        <v>0</v>
      </c>
      <c r="BL229" s="17" t="s">
        <v>240</v>
      </c>
      <c r="BM229" s="223" t="s">
        <v>1334</v>
      </c>
    </row>
    <row r="230" s="2" customFormat="1">
      <c r="A230" s="38"/>
      <c r="B230" s="39"/>
      <c r="C230" s="40"/>
      <c r="D230" s="225" t="s">
        <v>147</v>
      </c>
      <c r="E230" s="40"/>
      <c r="F230" s="226" t="s">
        <v>1335</v>
      </c>
      <c r="G230" s="40"/>
      <c r="H230" s="40"/>
      <c r="I230" s="227"/>
      <c r="J230" s="40"/>
      <c r="K230" s="40"/>
      <c r="L230" s="44"/>
      <c r="M230" s="228"/>
      <c r="N230" s="229"/>
      <c r="O230" s="84"/>
      <c r="P230" s="84"/>
      <c r="Q230" s="84"/>
      <c r="R230" s="84"/>
      <c r="S230" s="84"/>
      <c r="T230" s="85"/>
      <c r="U230" s="38"/>
      <c r="V230" s="38"/>
      <c r="W230" s="38"/>
      <c r="X230" s="38"/>
      <c r="Y230" s="38"/>
      <c r="Z230" s="38"/>
      <c r="AA230" s="38"/>
      <c r="AB230" s="38"/>
      <c r="AC230" s="38"/>
      <c r="AD230" s="38"/>
      <c r="AE230" s="38"/>
      <c r="AT230" s="17" t="s">
        <v>147</v>
      </c>
      <c r="AU230" s="17" t="s">
        <v>86</v>
      </c>
    </row>
    <row r="231" s="2" customFormat="1" ht="33" customHeight="1">
      <c r="A231" s="38"/>
      <c r="B231" s="39"/>
      <c r="C231" s="212" t="s">
        <v>646</v>
      </c>
      <c r="D231" s="212" t="s">
        <v>140</v>
      </c>
      <c r="E231" s="213" t="s">
        <v>1336</v>
      </c>
      <c r="F231" s="214" t="s">
        <v>1337</v>
      </c>
      <c r="G231" s="215" t="s">
        <v>1251</v>
      </c>
      <c r="H231" s="216">
        <v>2</v>
      </c>
      <c r="I231" s="217"/>
      <c r="J231" s="218">
        <f>ROUND(I231*H231,2)</f>
        <v>0</v>
      </c>
      <c r="K231" s="214" t="s">
        <v>144</v>
      </c>
      <c r="L231" s="44"/>
      <c r="M231" s="219" t="s">
        <v>19</v>
      </c>
      <c r="N231" s="220" t="s">
        <v>47</v>
      </c>
      <c r="O231" s="84"/>
      <c r="P231" s="221">
        <f>O231*H231</f>
        <v>0</v>
      </c>
      <c r="Q231" s="221">
        <v>0.017469999999999999</v>
      </c>
      <c r="R231" s="221">
        <f>Q231*H231</f>
        <v>0.034939999999999999</v>
      </c>
      <c r="S231" s="221">
        <v>0</v>
      </c>
      <c r="T231" s="222">
        <f>S231*H231</f>
        <v>0</v>
      </c>
      <c r="U231" s="38"/>
      <c r="V231" s="38"/>
      <c r="W231" s="38"/>
      <c r="X231" s="38"/>
      <c r="Y231" s="38"/>
      <c r="Z231" s="38"/>
      <c r="AA231" s="38"/>
      <c r="AB231" s="38"/>
      <c r="AC231" s="38"/>
      <c r="AD231" s="38"/>
      <c r="AE231" s="38"/>
      <c r="AR231" s="223" t="s">
        <v>240</v>
      </c>
      <c r="AT231" s="223" t="s">
        <v>140</v>
      </c>
      <c r="AU231" s="223" t="s">
        <v>86</v>
      </c>
      <c r="AY231" s="17" t="s">
        <v>138</v>
      </c>
      <c r="BE231" s="224">
        <f>IF(N231="základní",J231,0)</f>
        <v>0</v>
      </c>
      <c r="BF231" s="224">
        <f>IF(N231="snížená",J231,0)</f>
        <v>0</v>
      </c>
      <c r="BG231" s="224">
        <f>IF(N231="zákl. přenesená",J231,0)</f>
        <v>0</v>
      </c>
      <c r="BH231" s="224">
        <f>IF(N231="sníž. přenesená",J231,0)</f>
        <v>0</v>
      </c>
      <c r="BI231" s="224">
        <f>IF(N231="nulová",J231,0)</f>
        <v>0</v>
      </c>
      <c r="BJ231" s="17" t="s">
        <v>84</v>
      </c>
      <c r="BK231" s="224">
        <f>ROUND(I231*H231,2)</f>
        <v>0</v>
      </c>
      <c r="BL231" s="17" t="s">
        <v>240</v>
      </c>
      <c r="BM231" s="223" t="s">
        <v>1338</v>
      </c>
    </row>
    <row r="232" s="2" customFormat="1">
      <c r="A232" s="38"/>
      <c r="B232" s="39"/>
      <c r="C232" s="40"/>
      <c r="D232" s="225" t="s">
        <v>147</v>
      </c>
      <c r="E232" s="40"/>
      <c r="F232" s="226" t="s">
        <v>1339</v>
      </c>
      <c r="G232" s="40"/>
      <c r="H232" s="40"/>
      <c r="I232" s="227"/>
      <c r="J232" s="40"/>
      <c r="K232" s="40"/>
      <c r="L232" s="44"/>
      <c r="M232" s="228"/>
      <c r="N232" s="229"/>
      <c r="O232" s="84"/>
      <c r="P232" s="84"/>
      <c r="Q232" s="84"/>
      <c r="R232" s="84"/>
      <c r="S232" s="84"/>
      <c r="T232" s="85"/>
      <c r="U232" s="38"/>
      <c r="V232" s="38"/>
      <c r="W232" s="38"/>
      <c r="X232" s="38"/>
      <c r="Y232" s="38"/>
      <c r="Z232" s="38"/>
      <c r="AA232" s="38"/>
      <c r="AB232" s="38"/>
      <c r="AC232" s="38"/>
      <c r="AD232" s="38"/>
      <c r="AE232" s="38"/>
      <c r="AT232" s="17" t="s">
        <v>147</v>
      </c>
      <c r="AU232" s="17" t="s">
        <v>86</v>
      </c>
    </row>
    <row r="233" s="2" customFormat="1" ht="37.8" customHeight="1">
      <c r="A233" s="38"/>
      <c r="B233" s="39"/>
      <c r="C233" s="212" t="s">
        <v>651</v>
      </c>
      <c r="D233" s="212" t="s">
        <v>140</v>
      </c>
      <c r="E233" s="213" t="s">
        <v>1340</v>
      </c>
      <c r="F233" s="214" t="s">
        <v>1341</v>
      </c>
      <c r="G233" s="215" t="s">
        <v>1251</v>
      </c>
      <c r="H233" s="216">
        <v>1</v>
      </c>
      <c r="I233" s="217"/>
      <c r="J233" s="218">
        <f>ROUND(I233*H233,2)</f>
        <v>0</v>
      </c>
      <c r="K233" s="214" t="s">
        <v>144</v>
      </c>
      <c r="L233" s="44"/>
      <c r="M233" s="219" t="s">
        <v>19</v>
      </c>
      <c r="N233" s="220" t="s">
        <v>47</v>
      </c>
      <c r="O233" s="84"/>
      <c r="P233" s="221">
        <f>O233*H233</f>
        <v>0</v>
      </c>
      <c r="Q233" s="221">
        <v>0.025489999999999999</v>
      </c>
      <c r="R233" s="221">
        <f>Q233*H233</f>
        <v>0.025489999999999999</v>
      </c>
      <c r="S233" s="221">
        <v>0</v>
      </c>
      <c r="T233" s="222">
        <f>S233*H233</f>
        <v>0</v>
      </c>
      <c r="U233" s="38"/>
      <c r="V233" s="38"/>
      <c r="W233" s="38"/>
      <c r="X233" s="38"/>
      <c r="Y233" s="38"/>
      <c r="Z233" s="38"/>
      <c r="AA233" s="38"/>
      <c r="AB233" s="38"/>
      <c r="AC233" s="38"/>
      <c r="AD233" s="38"/>
      <c r="AE233" s="38"/>
      <c r="AR233" s="223" t="s">
        <v>240</v>
      </c>
      <c r="AT233" s="223" t="s">
        <v>140</v>
      </c>
      <c r="AU233" s="223" t="s">
        <v>86</v>
      </c>
      <c r="AY233" s="17" t="s">
        <v>138</v>
      </c>
      <c r="BE233" s="224">
        <f>IF(N233="základní",J233,0)</f>
        <v>0</v>
      </c>
      <c r="BF233" s="224">
        <f>IF(N233="snížená",J233,0)</f>
        <v>0</v>
      </c>
      <c r="BG233" s="224">
        <f>IF(N233="zákl. přenesená",J233,0)</f>
        <v>0</v>
      </c>
      <c r="BH233" s="224">
        <f>IF(N233="sníž. přenesená",J233,0)</f>
        <v>0</v>
      </c>
      <c r="BI233" s="224">
        <f>IF(N233="nulová",J233,0)</f>
        <v>0</v>
      </c>
      <c r="BJ233" s="17" t="s">
        <v>84</v>
      </c>
      <c r="BK233" s="224">
        <f>ROUND(I233*H233,2)</f>
        <v>0</v>
      </c>
      <c r="BL233" s="17" t="s">
        <v>240</v>
      </c>
      <c r="BM233" s="223" t="s">
        <v>1342</v>
      </c>
    </row>
    <row r="234" s="2" customFormat="1">
      <c r="A234" s="38"/>
      <c r="B234" s="39"/>
      <c r="C234" s="40"/>
      <c r="D234" s="225" t="s">
        <v>147</v>
      </c>
      <c r="E234" s="40"/>
      <c r="F234" s="226" t="s">
        <v>1343</v>
      </c>
      <c r="G234" s="40"/>
      <c r="H234" s="40"/>
      <c r="I234" s="227"/>
      <c r="J234" s="40"/>
      <c r="K234" s="40"/>
      <c r="L234" s="44"/>
      <c r="M234" s="228"/>
      <c r="N234" s="229"/>
      <c r="O234" s="84"/>
      <c r="P234" s="84"/>
      <c r="Q234" s="84"/>
      <c r="R234" s="84"/>
      <c r="S234" s="84"/>
      <c r="T234" s="85"/>
      <c r="U234" s="38"/>
      <c r="V234" s="38"/>
      <c r="W234" s="38"/>
      <c r="X234" s="38"/>
      <c r="Y234" s="38"/>
      <c r="Z234" s="38"/>
      <c r="AA234" s="38"/>
      <c r="AB234" s="38"/>
      <c r="AC234" s="38"/>
      <c r="AD234" s="38"/>
      <c r="AE234" s="38"/>
      <c r="AT234" s="17" t="s">
        <v>147</v>
      </c>
      <c r="AU234" s="17" t="s">
        <v>86</v>
      </c>
    </row>
    <row r="235" s="2" customFormat="1" ht="24.15" customHeight="1">
      <c r="A235" s="38"/>
      <c r="B235" s="39"/>
      <c r="C235" s="212" t="s">
        <v>656</v>
      </c>
      <c r="D235" s="212" t="s">
        <v>140</v>
      </c>
      <c r="E235" s="213" t="s">
        <v>1344</v>
      </c>
      <c r="F235" s="214" t="s">
        <v>1345</v>
      </c>
      <c r="G235" s="215" t="s">
        <v>1251</v>
      </c>
      <c r="H235" s="216">
        <v>1</v>
      </c>
      <c r="I235" s="217"/>
      <c r="J235" s="218">
        <f>ROUND(I235*H235,2)</f>
        <v>0</v>
      </c>
      <c r="K235" s="214" t="s">
        <v>144</v>
      </c>
      <c r="L235" s="44"/>
      <c r="M235" s="219" t="s">
        <v>19</v>
      </c>
      <c r="N235" s="220" t="s">
        <v>47</v>
      </c>
      <c r="O235" s="84"/>
      <c r="P235" s="221">
        <f>O235*H235</f>
        <v>0</v>
      </c>
      <c r="Q235" s="221">
        <v>0.01908</v>
      </c>
      <c r="R235" s="221">
        <f>Q235*H235</f>
        <v>0.01908</v>
      </c>
      <c r="S235" s="221">
        <v>0</v>
      </c>
      <c r="T235" s="222">
        <f>S235*H235</f>
        <v>0</v>
      </c>
      <c r="U235" s="38"/>
      <c r="V235" s="38"/>
      <c r="W235" s="38"/>
      <c r="X235" s="38"/>
      <c r="Y235" s="38"/>
      <c r="Z235" s="38"/>
      <c r="AA235" s="38"/>
      <c r="AB235" s="38"/>
      <c r="AC235" s="38"/>
      <c r="AD235" s="38"/>
      <c r="AE235" s="38"/>
      <c r="AR235" s="223" t="s">
        <v>240</v>
      </c>
      <c r="AT235" s="223" t="s">
        <v>140</v>
      </c>
      <c r="AU235" s="223" t="s">
        <v>86</v>
      </c>
      <c r="AY235" s="17" t="s">
        <v>138</v>
      </c>
      <c r="BE235" s="224">
        <f>IF(N235="základní",J235,0)</f>
        <v>0</v>
      </c>
      <c r="BF235" s="224">
        <f>IF(N235="snížená",J235,0)</f>
        <v>0</v>
      </c>
      <c r="BG235" s="224">
        <f>IF(N235="zákl. přenesená",J235,0)</f>
        <v>0</v>
      </c>
      <c r="BH235" s="224">
        <f>IF(N235="sníž. přenesená",J235,0)</f>
        <v>0</v>
      </c>
      <c r="BI235" s="224">
        <f>IF(N235="nulová",J235,0)</f>
        <v>0</v>
      </c>
      <c r="BJ235" s="17" t="s">
        <v>84</v>
      </c>
      <c r="BK235" s="224">
        <f>ROUND(I235*H235,2)</f>
        <v>0</v>
      </c>
      <c r="BL235" s="17" t="s">
        <v>240</v>
      </c>
      <c r="BM235" s="223" t="s">
        <v>1346</v>
      </c>
    </row>
    <row r="236" s="2" customFormat="1">
      <c r="A236" s="38"/>
      <c r="B236" s="39"/>
      <c r="C236" s="40"/>
      <c r="D236" s="225" t="s">
        <v>147</v>
      </c>
      <c r="E236" s="40"/>
      <c r="F236" s="226" t="s">
        <v>1347</v>
      </c>
      <c r="G236" s="40"/>
      <c r="H236" s="40"/>
      <c r="I236" s="227"/>
      <c r="J236" s="40"/>
      <c r="K236" s="40"/>
      <c r="L236" s="44"/>
      <c r="M236" s="228"/>
      <c r="N236" s="229"/>
      <c r="O236" s="84"/>
      <c r="P236" s="84"/>
      <c r="Q236" s="84"/>
      <c r="R236" s="84"/>
      <c r="S236" s="84"/>
      <c r="T236" s="85"/>
      <c r="U236" s="38"/>
      <c r="V236" s="38"/>
      <c r="W236" s="38"/>
      <c r="X236" s="38"/>
      <c r="Y236" s="38"/>
      <c r="Z236" s="38"/>
      <c r="AA236" s="38"/>
      <c r="AB236" s="38"/>
      <c r="AC236" s="38"/>
      <c r="AD236" s="38"/>
      <c r="AE236" s="38"/>
      <c r="AT236" s="17" t="s">
        <v>147</v>
      </c>
      <c r="AU236" s="17" t="s">
        <v>86</v>
      </c>
    </row>
    <row r="237" s="2" customFormat="1" ht="37.8" customHeight="1">
      <c r="A237" s="38"/>
      <c r="B237" s="39"/>
      <c r="C237" s="212" t="s">
        <v>662</v>
      </c>
      <c r="D237" s="212" t="s">
        <v>140</v>
      </c>
      <c r="E237" s="213" t="s">
        <v>1348</v>
      </c>
      <c r="F237" s="214" t="s">
        <v>1349</v>
      </c>
      <c r="G237" s="215" t="s">
        <v>1251</v>
      </c>
      <c r="H237" s="216">
        <v>1</v>
      </c>
      <c r="I237" s="217"/>
      <c r="J237" s="218">
        <f>ROUND(I237*H237,2)</f>
        <v>0</v>
      </c>
      <c r="K237" s="214" t="s">
        <v>144</v>
      </c>
      <c r="L237" s="44"/>
      <c r="M237" s="219" t="s">
        <v>19</v>
      </c>
      <c r="N237" s="220" t="s">
        <v>47</v>
      </c>
      <c r="O237" s="84"/>
      <c r="P237" s="221">
        <f>O237*H237</f>
        <v>0</v>
      </c>
      <c r="Q237" s="221">
        <v>0.01247</v>
      </c>
      <c r="R237" s="221">
        <f>Q237*H237</f>
        <v>0.01247</v>
      </c>
      <c r="S237" s="221">
        <v>0</v>
      </c>
      <c r="T237" s="222">
        <f>S237*H237</f>
        <v>0</v>
      </c>
      <c r="U237" s="38"/>
      <c r="V237" s="38"/>
      <c r="W237" s="38"/>
      <c r="X237" s="38"/>
      <c r="Y237" s="38"/>
      <c r="Z237" s="38"/>
      <c r="AA237" s="38"/>
      <c r="AB237" s="38"/>
      <c r="AC237" s="38"/>
      <c r="AD237" s="38"/>
      <c r="AE237" s="38"/>
      <c r="AR237" s="223" t="s">
        <v>240</v>
      </c>
      <c r="AT237" s="223" t="s">
        <v>140</v>
      </c>
      <c r="AU237" s="223" t="s">
        <v>86</v>
      </c>
      <c r="AY237" s="17" t="s">
        <v>138</v>
      </c>
      <c r="BE237" s="224">
        <f>IF(N237="základní",J237,0)</f>
        <v>0</v>
      </c>
      <c r="BF237" s="224">
        <f>IF(N237="snížená",J237,0)</f>
        <v>0</v>
      </c>
      <c r="BG237" s="224">
        <f>IF(N237="zákl. přenesená",J237,0)</f>
        <v>0</v>
      </c>
      <c r="BH237" s="224">
        <f>IF(N237="sníž. přenesená",J237,0)</f>
        <v>0</v>
      </c>
      <c r="BI237" s="224">
        <f>IF(N237="nulová",J237,0)</f>
        <v>0</v>
      </c>
      <c r="BJ237" s="17" t="s">
        <v>84</v>
      </c>
      <c r="BK237" s="224">
        <f>ROUND(I237*H237,2)</f>
        <v>0</v>
      </c>
      <c r="BL237" s="17" t="s">
        <v>240</v>
      </c>
      <c r="BM237" s="223" t="s">
        <v>1350</v>
      </c>
    </row>
    <row r="238" s="2" customFormat="1">
      <c r="A238" s="38"/>
      <c r="B238" s="39"/>
      <c r="C238" s="40"/>
      <c r="D238" s="225" t="s">
        <v>147</v>
      </c>
      <c r="E238" s="40"/>
      <c r="F238" s="226" t="s">
        <v>1351</v>
      </c>
      <c r="G238" s="40"/>
      <c r="H238" s="40"/>
      <c r="I238" s="227"/>
      <c r="J238" s="40"/>
      <c r="K238" s="40"/>
      <c r="L238" s="44"/>
      <c r="M238" s="228"/>
      <c r="N238" s="229"/>
      <c r="O238" s="84"/>
      <c r="P238" s="84"/>
      <c r="Q238" s="84"/>
      <c r="R238" s="84"/>
      <c r="S238" s="84"/>
      <c r="T238" s="85"/>
      <c r="U238" s="38"/>
      <c r="V238" s="38"/>
      <c r="W238" s="38"/>
      <c r="X238" s="38"/>
      <c r="Y238" s="38"/>
      <c r="Z238" s="38"/>
      <c r="AA238" s="38"/>
      <c r="AB238" s="38"/>
      <c r="AC238" s="38"/>
      <c r="AD238" s="38"/>
      <c r="AE238" s="38"/>
      <c r="AT238" s="17" t="s">
        <v>147</v>
      </c>
      <c r="AU238" s="17" t="s">
        <v>86</v>
      </c>
    </row>
    <row r="239" s="2" customFormat="1" ht="37.8" customHeight="1">
      <c r="A239" s="38"/>
      <c r="B239" s="39"/>
      <c r="C239" s="212" t="s">
        <v>667</v>
      </c>
      <c r="D239" s="212" t="s">
        <v>140</v>
      </c>
      <c r="E239" s="213" t="s">
        <v>1352</v>
      </c>
      <c r="F239" s="214" t="s">
        <v>1353</v>
      </c>
      <c r="G239" s="215" t="s">
        <v>1251</v>
      </c>
      <c r="H239" s="216">
        <v>2</v>
      </c>
      <c r="I239" s="217"/>
      <c r="J239" s="218">
        <f>ROUND(I239*H239,2)</f>
        <v>0</v>
      </c>
      <c r="K239" s="214" t="s">
        <v>144</v>
      </c>
      <c r="L239" s="44"/>
      <c r="M239" s="219" t="s">
        <v>19</v>
      </c>
      <c r="N239" s="220" t="s">
        <v>47</v>
      </c>
      <c r="O239" s="84"/>
      <c r="P239" s="221">
        <f>O239*H239</f>
        <v>0</v>
      </c>
      <c r="Q239" s="221">
        <v>0.01847</v>
      </c>
      <c r="R239" s="221">
        <f>Q239*H239</f>
        <v>0.036940000000000001</v>
      </c>
      <c r="S239" s="221">
        <v>0</v>
      </c>
      <c r="T239" s="222">
        <f>S239*H239</f>
        <v>0</v>
      </c>
      <c r="U239" s="38"/>
      <c r="V239" s="38"/>
      <c r="W239" s="38"/>
      <c r="X239" s="38"/>
      <c r="Y239" s="38"/>
      <c r="Z239" s="38"/>
      <c r="AA239" s="38"/>
      <c r="AB239" s="38"/>
      <c r="AC239" s="38"/>
      <c r="AD239" s="38"/>
      <c r="AE239" s="38"/>
      <c r="AR239" s="223" t="s">
        <v>240</v>
      </c>
      <c r="AT239" s="223" t="s">
        <v>140</v>
      </c>
      <c r="AU239" s="223" t="s">
        <v>86</v>
      </c>
      <c r="AY239" s="17" t="s">
        <v>138</v>
      </c>
      <c r="BE239" s="224">
        <f>IF(N239="základní",J239,0)</f>
        <v>0</v>
      </c>
      <c r="BF239" s="224">
        <f>IF(N239="snížená",J239,0)</f>
        <v>0</v>
      </c>
      <c r="BG239" s="224">
        <f>IF(N239="zákl. přenesená",J239,0)</f>
        <v>0</v>
      </c>
      <c r="BH239" s="224">
        <f>IF(N239="sníž. přenesená",J239,0)</f>
        <v>0</v>
      </c>
      <c r="BI239" s="224">
        <f>IF(N239="nulová",J239,0)</f>
        <v>0</v>
      </c>
      <c r="BJ239" s="17" t="s">
        <v>84</v>
      </c>
      <c r="BK239" s="224">
        <f>ROUND(I239*H239,2)</f>
        <v>0</v>
      </c>
      <c r="BL239" s="17" t="s">
        <v>240</v>
      </c>
      <c r="BM239" s="223" t="s">
        <v>1354</v>
      </c>
    </row>
    <row r="240" s="2" customFormat="1">
      <c r="A240" s="38"/>
      <c r="B240" s="39"/>
      <c r="C240" s="40"/>
      <c r="D240" s="225" t="s">
        <v>147</v>
      </c>
      <c r="E240" s="40"/>
      <c r="F240" s="226" t="s">
        <v>1355</v>
      </c>
      <c r="G240" s="40"/>
      <c r="H240" s="40"/>
      <c r="I240" s="227"/>
      <c r="J240" s="40"/>
      <c r="K240" s="40"/>
      <c r="L240" s="44"/>
      <c r="M240" s="228"/>
      <c r="N240" s="229"/>
      <c r="O240" s="84"/>
      <c r="P240" s="84"/>
      <c r="Q240" s="84"/>
      <c r="R240" s="84"/>
      <c r="S240" s="84"/>
      <c r="T240" s="85"/>
      <c r="U240" s="38"/>
      <c r="V240" s="38"/>
      <c r="W240" s="38"/>
      <c r="X240" s="38"/>
      <c r="Y240" s="38"/>
      <c r="Z240" s="38"/>
      <c r="AA240" s="38"/>
      <c r="AB240" s="38"/>
      <c r="AC240" s="38"/>
      <c r="AD240" s="38"/>
      <c r="AE240" s="38"/>
      <c r="AT240" s="17" t="s">
        <v>147</v>
      </c>
      <c r="AU240" s="17" t="s">
        <v>86</v>
      </c>
    </row>
    <row r="241" s="2" customFormat="1" ht="37.8" customHeight="1">
      <c r="A241" s="38"/>
      <c r="B241" s="39"/>
      <c r="C241" s="212" t="s">
        <v>673</v>
      </c>
      <c r="D241" s="212" t="s">
        <v>140</v>
      </c>
      <c r="E241" s="213" t="s">
        <v>1356</v>
      </c>
      <c r="F241" s="214" t="s">
        <v>1357</v>
      </c>
      <c r="G241" s="215" t="s">
        <v>1251</v>
      </c>
      <c r="H241" s="216">
        <v>2</v>
      </c>
      <c r="I241" s="217"/>
      <c r="J241" s="218">
        <f>ROUND(I241*H241,2)</f>
        <v>0</v>
      </c>
      <c r="K241" s="214" t="s">
        <v>144</v>
      </c>
      <c r="L241" s="44"/>
      <c r="M241" s="219" t="s">
        <v>19</v>
      </c>
      <c r="N241" s="220" t="s">
        <v>47</v>
      </c>
      <c r="O241" s="84"/>
      <c r="P241" s="221">
        <f>O241*H241</f>
        <v>0</v>
      </c>
      <c r="Q241" s="221">
        <v>0.019709999999999998</v>
      </c>
      <c r="R241" s="221">
        <f>Q241*H241</f>
        <v>0.039419999999999997</v>
      </c>
      <c r="S241" s="221">
        <v>0</v>
      </c>
      <c r="T241" s="222">
        <f>S241*H241</f>
        <v>0</v>
      </c>
      <c r="U241" s="38"/>
      <c r="V241" s="38"/>
      <c r="W241" s="38"/>
      <c r="X241" s="38"/>
      <c r="Y241" s="38"/>
      <c r="Z241" s="38"/>
      <c r="AA241" s="38"/>
      <c r="AB241" s="38"/>
      <c r="AC241" s="38"/>
      <c r="AD241" s="38"/>
      <c r="AE241" s="38"/>
      <c r="AR241" s="223" t="s">
        <v>240</v>
      </c>
      <c r="AT241" s="223" t="s">
        <v>140</v>
      </c>
      <c r="AU241" s="223" t="s">
        <v>86</v>
      </c>
      <c r="AY241" s="17" t="s">
        <v>138</v>
      </c>
      <c r="BE241" s="224">
        <f>IF(N241="základní",J241,0)</f>
        <v>0</v>
      </c>
      <c r="BF241" s="224">
        <f>IF(N241="snížená",J241,0)</f>
        <v>0</v>
      </c>
      <c r="BG241" s="224">
        <f>IF(N241="zákl. přenesená",J241,0)</f>
        <v>0</v>
      </c>
      <c r="BH241" s="224">
        <f>IF(N241="sníž. přenesená",J241,0)</f>
        <v>0</v>
      </c>
      <c r="BI241" s="224">
        <f>IF(N241="nulová",J241,0)</f>
        <v>0</v>
      </c>
      <c r="BJ241" s="17" t="s">
        <v>84</v>
      </c>
      <c r="BK241" s="224">
        <f>ROUND(I241*H241,2)</f>
        <v>0</v>
      </c>
      <c r="BL241" s="17" t="s">
        <v>240</v>
      </c>
      <c r="BM241" s="223" t="s">
        <v>1358</v>
      </c>
    </row>
    <row r="242" s="2" customFormat="1">
      <c r="A242" s="38"/>
      <c r="B242" s="39"/>
      <c r="C242" s="40"/>
      <c r="D242" s="225" t="s">
        <v>147</v>
      </c>
      <c r="E242" s="40"/>
      <c r="F242" s="226" t="s">
        <v>1359</v>
      </c>
      <c r="G242" s="40"/>
      <c r="H242" s="40"/>
      <c r="I242" s="227"/>
      <c r="J242" s="40"/>
      <c r="K242" s="40"/>
      <c r="L242" s="44"/>
      <c r="M242" s="228"/>
      <c r="N242" s="229"/>
      <c r="O242" s="84"/>
      <c r="P242" s="84"/>
      <c r="Q242" s="84"/>
      <c r="R242" s="84"/>
      <c r="S242" s="84"/>
      <c r="T242" s="85"/>
      <c r="U242" s="38"/>
      <c r="V242" s="38"/>
      <c r="W242" s="38"/>
      <c r="X242" s="38"/>
      <c r="Y242" s="38"/>
      <c r="Z242" s="38"/>
      <c r="AA242" s="38"/>
      <c r="AB242" s="38"/>
      <c r="AC242" s="38"/>
      <c r="AD242" s="38"/>
      <c r="AE242" s="38"/>
      <c r="AT242" s="17" t="s">
        <v>147</v>
      </c>
      <c r="AU242" s="17" t="s">
        <v>86</v>
      </c>
    </row>
    <row r="243" s="2" customFormat="1" ht="24.15" customHeight="1">
      <c r="A243" s="38"/>
      <c r="B243" s="39"/>
      <c r="C243" s="212" t="s">
        <v>679</v>
      </c>
      <c r="D243" s="212" t="s">
        <v>140</v>
      </c>
      <c r="E243" s="213" t="s">
        <v>1360</v>
      </c>
      <c r="F243" s="214" t="s">
        <v>1361</v>
      </c>
      <c r="G243" s="215" t="s">
        <v>201</v>
      </c>
      <c r="H243" s="216">
        <v>3</v>
      </c>
      <c r="I243" s="217"/>
      <c r="J243" s="218">
        <f>ROUND(I243*H243,2)</f>
        <v>0</v>
      </c>
      <c r="K243" s="214" t="s">
        <v>144</v>
      </c>
      <c r="L243" s="44"/>
      <c r="M243" s="219" t="s">
        <v>19</v>
      </c>
      <c r="N243" s="220" t="s">
        <v>47</v>
      </c>
      <c r="O243" s="84"/>
      <c r="P243" s="221">
        <f>O243*H243</f>
        <v>0</v>
      </c>
      <c r="Q243" s="221">
        <v>0</v>
      </c>
      <c r="R243" s="221">
        <f>Q243*H243</f>
        <v>0</v>
      </c>
      <c r="S243" s="221">
        <v>0</v>
      </c>
      <c r="T243" s="222">
        <f>S243*H243</f>
        <v>0</v>
      </c>
      <c r="U243" s="38"/>
      <c r="V243" s="38"/>
      <c r="W243" s="38"/>
      <c r="X243" s="38"/>
      <c r="Y243" s="38"/>
      <c r="Z243" s="38"/>
      <c r="AA243" s="38"/>
      <c r="AB243" s="38"/>
      <c r="AC243" s="38"/>
      <c r="AD243" s="38"/>
      <c r="AE243" s="38"/>
      <c r="AR243" s="223" t="s">
        <v>240</v>
      </c>
      <c r="AT243" s="223" t="s">
        <v>140</v>
      </c>
      <c r="AU243" s="223" t="s">
        <v>86</v>
      </c>
      <c r="AY243" s="17" t="s">
        <v>138</v>
      </c>
      <c r="BE243" s="224">
        <f>IF(N243="základní",J243,0)</f>
        <v>0</v>
      </c>
      <c r="BF243" s="224">
        <f>IF(N243="snížená",J243,0)</f>
        <v>0</v>
      </c>
      <c r="BG243" s="224">
        <f>IF(N243="zákl. přenesená",J243,0)</f>
        <v>0</v>
      </c>
      <c r="BH243" s="224">
        <f>IF(N243="sníž. přenesená",J243,0)</f>
        <v>0</v>
      </c>
      <c r="BI243" s="224">
        <f>IF(N243="nulová",J243,0)</f>
        <v>0</v>
      </c>
      <c r="BJ243" s="17" t="s">
        <v>84</v>
      </c>
      <c r="BK243" s="224">
        <f>ROUND(I243*H243,2)</f>
        <v>0</v>
      </c>
      <c r="BL243" s="17" t="s">
        <v>240</v>
      </c>
      <c r="BM243" s="223" t="s">
        <v>1362</v>
      </c>
    </row>
    <row r="244" s="2" customFormat="1">
      <c r="A244" s="38"/>
      <c r="B244" s="39"/>
      <c r="C244" s="40"/>
      <c r="D244" s="225" t="s">
        <v>147</v>
      </c>
      <c r="E244" s="40"/>
      <c r="F244" s="226" t="s">
        <v>1363</v>
      </c>
      <c r="G244" s="40"/>
      <c r="H244" s="40"/>
      <c r="I244" s="227"/>
      <c r="J244" s="40"/>
      <c r="K244" s="40"/>
      <c r="L244" s="44"/>
      <c r="M244" s="228"/>
      <c r="N244" s="229"/>
      <c r="O244" s="84"/>
      <c r="P244" s="84"/>
      <c r="Q244" s="84"/>
      <c r="R244" s="84"/>
      <c r="S244" s="84"/>
      <c r="T244" s="85"/>
      <c r="U244" s="38"/>
      <c r="V244" s="38"/>
      <c r="W244" s="38"/>
      <c r="X244" s="38"/>
      <c r="Y244" s="38"/>
      <c r="Z244" s="38"/>
      <c r="AA244" s="38"/>
      <c r="AB244" s="38"/>
      <c r="AC244" s="38"/>
      <c r="AD244" s="38"/>
      <c r="AE244" s="38"/>
      <c r="AT244" s="17" t="s">
        <v>147</v>
      </c>
      <c r="AU244" s="17" t="s">
        <v>86</v>
      </c>
    </row>
    <row r="245" s="2" customFormat="1" ht="16.5" customHeight="1">
      <c r="A245" s="38"/>
      <c r="B245" s="39"/>
      <c r="C245" s="266" t="s">
        <v>683</v>
      </c>
      <c r="D245" s="266" t="s">
        <v>367</v>
      </c>
      <c r="E245" s="267" t="s">
        <v>1364</v>
      </c>
      <c r="F245" s="268" t="s">
        <v>1365</v>
      </c>
      <c r="G245" s="269" t="s">
        <v>201</v>
      </c>
      <c r="H245" s="270">
        <v>3</v>
      </c>
      <c r="I245" s="271"/>
      <c r="J245" s="272">
        <f>ROUND(I245*H245,2)</f>
        <v>0</v>
      </c>
      <c r="K245" s="268" t="s">
        <v>144</v>
      </c>
      <c r="L245" s="273"/>
      <c r="M245" s="274" t="s">
        <v>19</v>
      </c>
      <c r="N245" s="275" t="s">
        <v>47</v>
      </c>
      <c r="O245" s="84"/>
      <c r="P245" s="221">
        <f>O245*H245</f>
        <v>0</v>
      </c>
      <c r="Q245" s="221">
        <v>0.00050000000000000001</v>
      </c>
      <c r="R245" s="221">
        <f>Q245*H245</f>
        <v>0.0015</v>
      </c>
      <c r="S245" s="221">
        <v>0</v>
      </c>
      <c r="T245" s="222">
        <f>S245*H245</f>
        <v>0</v>
      </c>
      <c r="U245" s="38"/>
      <c r="V245" s="38"/>
      <c r="W245" s="38"/>
      <c r="X245" s="38"/>
      <c r="Y245" s="38"/>
      <c r="Z245" s="38"/>
      <c r="AA245" s="38"/>
      <c r="AB245" s="38"/>
      <c r="AC245" s="38"/>
      <c r="AD245" s="38"/>
      <c r="AE245" s="38"/>
      <c r="AR245" s="223" t="s">
        <v>501</v>
      </c>
      <c r="AT245" s="223" t="s">
        <v>367</v>
      </c>
      <c r="AU245" s="223" t="s">
        <v>86</v>
      </c>
      <c r="AY245" s="17" t="s">
        <v>138</v>
      </c>
      <c r="BE245" s="224">
        <f>IF(N245="základní",J245,0)</f>
        <v>0</v>
      </c>
      <c r="BF245" s="224">
        <f>IF(N245="snížená",J245,0)</f>
        <v>0</v>
      </c>
      <c r="BG245" s="224">
        <f>IF(N245="zákl. přenesená",J245,0)</f>
        <v>0</v>
      </c>
      <c r="BH245" s="224">
        <f>IF(N245="sníž. přenesená",J245,0)</f>
        <v>0</v>
      </c>
      <c r="BI245" s="224">
        <f>IF(N245="nulová",J245,0)</f>
        <v>0</v>
      </c>
      <c r="BJ245" s="17" t="s">
        <v>84</v>
      </c>
      <c r="BK245" s="224">
        <f>ROUND(I245*H245,2)</f>
        <v>0</v>
      </c>
      <c r="BL245" s="17" t="s">
        <v>240</v>
      </c>
      <c r="BM245" s="223" t="s">
        <v>1366</v>
      </c>
    </row>
    <row r="246" s="2" customFormat="1" ht="24.15" customHeight="1">
      <c r="A246" s="38"/>
      <c r="B246" s="39"/>
      <c r="C246" s="212" t="s">
        <v>689</v>
      </c>
      <c r="D246" s="212" t="s">
        <v>140</v>
      </c>
      <c r="E246" s="213" t="s">
        <v>1367</v>
      </c>
      <c r="F246" s="214" t="s">
        <v>1368</v>
      </c>
      <c r="G246" s="215" t="s">
        <v>201</v>
      </c>
      <c r="H246" s="216">
        <v>3</v>
      </c>
      <c r="I246" s="217"/>
      <c r="J246" s="218">
        <f>ROUND(I246*H246,2)</f>
        <v>0</v>
      </c>
      <c r="K246" s="214" t="s">
        <v>144</v>
      </c>
      <c r="L246" s="44"/>
      <c r="M246" s="219" t="s">
        <v>19</v>
      </c>
      <c r="N246" s="220" t="s">
        <v>47</v>
      </c>
      <c r="O246" s="84"/>
      <c r="P246" s="221">
        <f>O246*H246</f>
        <v>0</v>
      </c>
      <c r="Q246" s="221">
        <v>0</v>
      </c>
      <c r="R246" s="221">
        <f>Q246*H246</f>
        <v>0</v>
      </c>
      <c r="S246" s="221">
        <v>0</v>
      </c>
      <c r="T246" s="222">
        <f>S246*H246</f>
        <v>0</v>
      </c>
      <c r="U246" s="38"/>
      <c r="V246" s="38"/>
      <c r="W246" s="38"/>
      <c r="X246" s="38"/>
      <c r="Y246" s="38"/>
      <c r="Z246" s="38"/>
      <c r="AA246" s="38"/>
      <c r="AB246" s="38"/>
      <c r="AC246" s="38"/>
      <c r="AD246" s="38"/>
      <c r="AE246" s="38"/>
      <c r="AR246" s="223" t="s">
        <v>240</v>
      </c>
      <c r="AT246" s="223" t="s">
        <v>140</v>
      </c>
      <c r="AU246" s="223" t="s">
        <v>86</v>
      </c>
      <c r="AY246" s="17" t="s">
        <v>138</v>
      </c>
      <c r="BE246" s="224">
        <f>IF(N246="základní",J246,0)</f>
        <v>0</v>
      </c>
      <c r="BF246" s="224">
        <f>IF(N246="snížená",J246,0)</f>
        <v>0</v>
      </c>
      <c r="BG246" s="224">
        <f>IF(N246="zákl. přenesená",J246,0)</f>
        <v>0</v>
      </c>
      <c r="BH246" s="224">
        <f>IF(N246="sníž. přenesená",J246,0)</f>
        <v>0</v>
      </c>
      <c r="BI246" s="224">
        <f>IF(N246="nulová",J246,0)</f>
        <v>0</v>
      </c>
      <c r="BJ246" s="17" t="s">
        <v>84</v>
      </c>
      <c r="BK246" s="224">
        <f>ROUND(I246*H246,2)</f>
        <v>0</v>
      </c>
      <c r="BL246" s="17" t="s">
        <v>240</v>
      </c>
      <c r="BM246" s="223" t="s">
        <v>1369</v>
      </c>
    </row>
    <row r="247" s="2" customFormat="1">
      <c r="A247" s="38"/>
      <c r="B247" s="39"/>
      <c r="C247" s="40"/>
      <c r="D247" s="225" t="s">
        <v>147</v>
      </c>
      <c r="E247" s="40"/>
      <c r="F247" s="226" t="s">
        <v>1370</v>
      </c>
      <c r="G247" s="40"/>
      <c r="H247" s="40"/>
      <c r="I247" s="227"/>
      <c r="J247" s="40"/>
      <c r="K247" s="40"/>
      <c r="L247" s="44"/>
      <c r="M247" s="228"/>
      <c r="N247" s="229"/>
      <c r="O247" s="84"/>
      <c r="P247" s="84"/>
      <c r="Q247" s="84"/>
      <c r="R247" s="84"/>
      <c r="S247" s="84"/>
      <c r="T247" s="85"/>
      <c r="U247" s="38"/>
      <c r="V247" s="38"/>
      <c r="W247" s="38"/>
      <c r="X247" s="38"/>
      <c r="Y247" s="38"/>
      <c r="Z247" s="38"/>
      <c r="AA247" s="38"/>
      <c r="AB247" s="38"/>
      <c r="AC247" s="38"/>
      <c r="AD247" s="38"/>
      <c r="AE247" s="38"/>
      <c r="AT247" s="17" t="s">
        <v>147</v>
      </c>
      <c r="AU247" s="17" t="s">
        <v>86</v>
      </c>
    </row>
    <row r="248" s="2" customFormat="1" ht="16.5" customHeight="1">
      <c r="A248" s="38"/>
      <c r="B248" s="39"/>
      <c r="C248" s="266" t="s">
        <v>694</v>
      </c>
      <c r="D248" s="266" t="s">
        <v>367</v>
      </c>
      <c r="E248" s="267" t="s">
        <v>1371</v>
      </c>
      <c r="F248" s="268" t="s">
        <v>1372</v>
      </c>
      <c r="G248" s="269" t="s">
        <v>201</v>
      </c>
      <c r="H248" s="270">
        <v>3</v>
      </c>
      <c r="I248" s="271"/>
      <c r="J248" s="272">
        <f>ROUND(I248*H248,2)</f>
        <v>0</v>
      </c>
      <c r="K248" s="268" t="s">
        <v>144</v>
      </c>
      <c r="L248" s="273"/>
      <c r="M248" s="274" t="s">
        <v>19</v>
      </c>
      <c r="N248" s="275" t="s">
        <v>47</v>
      </c>
      <c r="O248" s="84"/>
      <c r="P248" s="221">
        <f>O248*H248</f>
        <v>0</v>
      </c>
      <c r="Q248" s="221">
        <v>0.00050000000000000001</v>
      </c>
      <c r="R248" s="221">
        <f>Q248*H248</f>
        <v>0.0015</v>
      </c>
      <c r="S248" s="221">
        <v>0</v>
      </c>
      <c r="T248" s="222">
        <f>S248*H248</f>
        <v>0</v>
      </c>
      <c r="U248" s="38"/>
      <c r="V248" s="38"/>
      <c r="W248" s="38"/>
      <c r="X248" s="38"/>
      <c r="Y248" s="38"/>
      <c r="Z248" s="38"/>
      <c r="AA248" s="38"/>
      <c r="AB248" s="38"/>
      <c r="AC248" s="38"/>
      <c r="AD248" s="38"/>
      <c r="AE248" s="38"/>
      <c r="AR248" s="223" t="s">
        <v>501</v>
      </c>
      <c r="AT248" s="223" t="s">
        <v>367</v>
      </c>
      <c r="AU248" s="223" t="s">
        <v>86</v>
      </c>
      <c r="AY248" s="17" t="s">
        <v>138</v>
      </c>
      <c r="BE248" s="224">
        <f>IF(N248="základní",J248,0)</f>
        <v>0</v>
      </c>
      <c r="BF248" s="224">
        <f>IF(N248="snížená",J248,0)</f>
        <v>0</v>
      </c>
      <c r="BG248" s="224">
        <f>IF(N248="zákl. přenesená",J248,0)</f>
        <v>0</v>
      </c>
      <c r="BH248" s="224">
        <f>IF(N248="sníž. přenesená",J248,0)</f>
        <v>0</v>
      </c>
      <c r="BI248" s="224">
        <f>IF(N248="nulová",J248,0)</f>
        <v>0</v>
      </c>
      <c r="BJ248" s="17" t="s">
        <v>84</v>
      </c>
      <c r="BK248" s="224">
        <f>ROUND(I248*H248,2)</f>
        <v>0</v>
      </c>
      <c r="BL248" s="17" t="s">
        <v>240</v>
      </c>
      <c r="BM248" s="223" t="s">
        <v>1373</v>
      </c>
    </row>
    <row r="249" s="2" customFormat="1" ht="24.15" customHeight="1">
      <c r="A249" s="38"/>
      <c r="B249" s="39"/>
      <c r="C249" s="212" t="s">
        <v>701</v>
      </c>
      <c r="D249" s="212" t="s">
        <v>140</v>
      </c>
      <c r="E249" s="213" t="s">
        <v>1374</v>
      </c>
      <c r="F249" s="214" t="s">
        <v>1375</v>
      </c>
      <c r="G249" s="215" t="s">
        <v>201</v>
      </c>
      <c r="H249" s="216">
        <v>3</v>
      </c>
      <c r="I249" s="217"/>
      <c r="J249" s="218">
        <f>ROUND(I249*H249,2)</f>
        <v>0</v>
      </c>
      <c r="K249" s="214" t="s">
        <v>144</v>
      </c>
      <c r="L249" s="44"/>
      <c r="M249" s="219" t="s">
        <v>19</v>
      </c>
      <c r="N249" s="220" t="s">
        <v>47</v>
      </c>
      <c r="O249" s="84"/>
      <c r="P249" s="221">
        <f>O249*H249</f>
        <v>0</v>
      </c>
      <c r="Q249" s="221">
        <v>0</v>
      </c>
      <c r="R249" s="221">
        <f>Q249*H249</f>
        <v>0</v>
      </c>
      <c r="S249" s="221">
        <v>0</v>
      </c>
      <c r="T249" s="222">
        <f>S249*H249</f>
        <v>0</v>
      </c>
      <c r="U249" s="38"/>
      <c r="V249" s="38"/>
      <c r="W249" s="38"/>
      <c r="X249" s="38"/>
      <c r="Y249" s="38"/>
      <c r="Z249" s="38"/>
      <c r="AA249" s="38"/>
      <c r="AB249" s="38"/>
      <c r="AC249" s="38"/>
      <c r="AD249" s="38"/>
      <c r="AE249" s="38"/>
      <c r="AR249" s="223" t="s">
        <v>240</v>
      </c>
      <c r="AT249" s="223" t="s">
        <v>140</v>
      </c>
      <c r="AU249" s="223" t="s">
        <v>86</v>
      </c>
      <c r="AY249" s="17" t="s">
        <v>138</v>
      </c>
      <c r="BE249" s="224">
        <f>IF(N249="základní",J249,0)</f>
        <v>0</v>
      </c>
      <c r="BF249" s="224">
        <f>IF(N249="snížená",J249,0)</f>
        <v>0</v>
      </c>
      <c r="BG249" s="224">
        <f>IF(N249="zákl. přenesená",J249,0)</f>
        <v>0</v>
      </c>
      <c r="BH249" s="224">
        <f>IF(N249="sníž. přenesená",J249,0)</f>
        <v>0</v>
      </c>
      <c r="BI249" s="224">
        <f>IF(N249="nulová",J249,0)</f>
        <v>0</v>
      </c>
      <c r="BJ249" s="17" t="s">
        <v>84</v>
      </c>
      <c r="BK249" s="224">
        <f>ROUND(I249*H249,2)</f>
        <v>0</v>
      </c>
      <c r="BL249" s="17" t="s">
        <v>240</v>
      </c>
      <c r="BM249" s="223" t="s">
        <v>1376</v>
      </c>
    </row>
    <row r="250" s="2" customFormat="1">
      <c r="A250" s="38"/>
      <c r="B250" s="39"/>
      <c r="C250" s="40"/>
      <c r="D250" s="225" t="s">
        <v>147</v>
      </c>
      <c r="E250" s="40"/>
      <c r="F250" s="226" t="s">
        <v>1377</v>
      </c>
      <c r="G250" s="40"/>
      <c r="H250" s="40"/>
      <c r="I250" s="227"/>
      <c r="J250" s="40"/>
      <c r="K250" s="40"/>
      <c r="L250" s="44"/>
      <c r="M250" s="228"/>
      <c r="N250" s="229"/>
      <c r="O250" s="84"/>
      <c r="P250" s="84"/>
      <c r="Q250" s="84"/>
      <c r="R250" s="84"/>
      <c r="S250" s="84"/>
      <c r="T250" s="85"/>
      <c r="U250" s="38"/>
      <c r="V250" s="38"/>
      <c r="W250" s="38"/>
      <c r="X250" s="38"/>
      <c r="Y250" s="38"/>
      <c r="Z250" s="38"/>
      <c r="AA250" s="38"/>
      <c r="AB250" s="38"/>
      <c r="AC250" s="38"/>
      <c r="AD250" s="38"/>
      <c r="AE250" s="38"/>
      <c r="AT250" s="17" t="s">
        <v>147</v>
      </c>
      <c r="AU250" s="17" t="s">
        <v>86</v>
      </c>
    </row>
    <row r="251" s="2" customFormat="1" ht="24.15" customHeight="1">
      <c r="A251" s="38"/>
      <c r="B251" s="39"/>
      <c r="C251" s="266" t="s">
        <v>707</v>
      </c>
      <c r="D251" s="266" t="s">
        <v>367</v>
      </c>
      <c r="E251" s="267" t="s">
        <v>1378</v>
      </c>
      <c r="F251" s="268" t="s">
        <v>1379</v>
      </c>
      <c r="G251" s="269" t="s">
        <v>201</v>
      </c>
      <c r="H251" s="270">
        <v>3</v>
      </c>
      <c r="I251" s="271"/>
      <c r="J251" s="272">
        <f>ROUND(I251*H251,2)</f>
        <v>0</v>
      </c>
      <c r="K251" s="268" t="s">
        <v>144</v>
      </c>
      <c r="L251" s="273"/>
      <c r="M251" s="274" t="s">
        <v>19</v>
      </c>
      <c r="N251" s="275" t="s">
        <v>47</v>
      </c>
      <c r="O251" s="84"/>
      <c r="P251" s="221">
        <f>O251*H251</f>
        <v>0</v>
      </c>
      <c r="Q251" s="221">
        <v>0.00050000000000000001</v>
      </c>
      <c r="R251" s="221">
        <f>Q251*H251</f>
        <v>0.0015</v>
      </c>
      <c r="S251" s="221">
        <v>0</v>
      </c>
      <c r="T251" s="222">
        <f>S251*H251</f>
        <v>0</v>
      </c>
      <c r="U251" s="38"/>
      <c r="V251" s="38"/>
      <c r="W251" s="38"/>
      <c r="X251" s="38"/>
      <c r="Y251" s="38"/>
      <c r="Z251" s="38"/>
      <c r="AA251" s="38"/>
      <c r="AB251" s="38"/>
      <c r="AC251" s="38"/>
      <c r="AD251" s="38"/>
      <c r="AE251" s="38"/>
      <c r="AR251" s="223" t="s">
        <v>501</v>
      </c>
      <c r="AT251" s="223" t="s">
        <v>367</v>
      </c>
      <c r="AU251" s="223" t="s">
        <v>86</v>
      </c>
      <c r="AY251" s="17" t="s">
        <v>138</v>
      </c>
      <c r="BE251" s="224">
        <f>IF(N251="základní",J251,0)</f>
        <v>0</v>
      </c>
      <c r="BF251" s="224">
        <f>IF(N251="snížená",J251,0)</f>
        <v>0</v>
      </c>
      <c r="BG251" s="224">
        <f>IF(N251="zákl. přenesená",J251,0)</f>
        <v>0</v>
      </c>
      <c r="BH251" s="224">
        <f>IF(N251="sníž. přenesená",J251,0)</f>
        <v>0</v>
      </c>
      <c r="BI251" s="224">
        <f>IF(N251="nulová",J251,0)</f>
        <v>0</v>
      </c>
      <c r="BJ251" s="17" t="s">
        <v>84</v>
      </c>
      <c r="BK251" s="224">
        <f>ROUND(I251*H251,2)</f>
        <v>0</v>
      </c>
      <c r="BL251" s="17" t="s">
        <v>240</v>
      </c>
      <c r="BM251" s="223" t="s">
        <v>1380</v>
      </c>
    </row>
    <row r="252" s="2" customFormat="1" ht="24.15" customHeight="1">
      <c r="A252" s="38"/>
      <c r="B252" s="39"/>
      <c r="C252" s="212" t="s">
        <v>711</v>
      </c>
      <c r="D252" s="212" t="s">
        <v>140</v>
      </c>
      <c r="E252" s="213" t="s">
        <v>1381</v>
      </c>
      <c r="F252" s="214" t="s">
        <v>1382</v>
      </c>
      <c r="G252" s="215" t="s">
        <v>201</v>
      </c>
      <c r="H252" s="216">
        <v>1</v>
      </c>
      <c r="I252" s="217"/>
      <c r="J252" s="218">
        <f>ROUND(I252*H252,2)</f>
        <v>0</v>
      </c>
      <c r="K252" s="214" t="s">
        <v>144</v>
      </c>
      <c r="L252" s="44"/>
      <c r="M252" s="219" t="s">
        <v>19</v>
      </c>
      <c r="N252" s="220" t="s">
        <v>47</v>
      </c>
      <c r="O252" s="84"/>
      <c r="P252" s="221">
        <f>O252*H252</f>
        <v>0</v>
      </c>
      <c r="Q252" s="221">
        <v>0</v>
      </c>
      <c r="R252" s="221">
        <f>Q252*H252</f>
        <v>0</v>
      </c>
      <c r="S252" s="221">
        <v>0</v>
      </c>
      <c r="T252" s="222">
        <f>S252*H252</f>
        <v>0</v>
      </c>
      <c r="U252" s="38"/>
      <c r="V252" s="38"/>
      <c r="W252" s="38"/>
      <c r="X252" s="38"/>
      <c r="Y252" s="38"/>
      <c r="Z252" s="38"/>
      <c r="AA252" s="38"/>
      <c r="AB252" s="38"/>
      <c r="AC252" s="38"/>
      <c r="AD252" s="38"/>
      <c r="AE252" s="38"/>
      <c r="AR252" s="223" t="s">
        <v>240</v>
      </c>
      <c r="AT252" s="223" t="s">
        <v>140</v>
      </c>
      <c r="AU252" s="223" t="s">
        <v>86</v>
      </c>
      <c r="AY252" s="17" t="s">
        <v>138</v>
      </c>
      <c r="BE252" s="224">
        <f>IF(N252="základní",J252,0)</f>
        <v>0</v>
      </c>
      <c r="BF252" s="224">
        <f>IF(N252="snížená",J252,0)</f>
        <v>0</v>
      </c>
      <c r="BG252" s="224">
        <f>IF(N252="zákl. přenesená",J252,0)</f>
        <v>0</v>
      </c>
      <c r="BH252" s="224">
        <f>IF(N252="sníž. přenesená",J252,0)</f>
        <v>0</v>
      </c>
      <c r="BI252" s="224">
        <f>IF(N252="nulová",J252,0)</f>
        <v>0</v>
      </c>
      <c r="BJ252" s="17" t="s">
        <v>84</v>
      </c>
      <c r="BK252" s="224">
        <f>ROUND(I252*H252,2)</f>
        <v>0</v>
      </c>
      <c r="BL252" s="17" t="s">
        <v>240</v>
      </c>
      <c r="BM252" s="223" t="s">
        <v>1383</v>
      </c>
    </row>
    <row r="253" s="2" customFormat="1">
      <c r="A253" s="38"/>
      <c r="B253" s="39"/>
      <c r="C253" s="40"/>
      <c r="D253" s="225" t="s">
        <v>147</v>
      </c>
      <c r="E253" s="40"/>
      <c r="F253" s="226" t="s">
        <v>1384</v>
      </c>
      <c r="G253" s="40"/>
      <c r="H253" s="40"/>
      <c r="I253" s="227"/>
      <c r="J253" s="40"/>
      <c r="K253" s="40"/>
      <c r="L253" s="44"/>
      <c r="M253" s="228"/>
      <c r="N253" s="229"/>
      <c r="O253" s="84"/>
      <c r="P253" s="84"/>
      <c r="Q253" s="84"/>
      <c r="R253" s="84"/>
      <c r="S253" s="84"/>
      <c r="T253" s="85"/>
      <c r="U253" s="38"/>
      <c r="V253" s="38"/>
      <c r="W253" s="38"/>
      <c r="X253" s="38"/>
      <c r="Y253" s="38"/>
      <c r="Z253" s="38"/>
      <c r="AA253" s="38"/>
      <c r="AB253" s="38"/>
      <c r="AC253" s="38"/>
      <c r="AD253" s="38"/>
      <c r="AE253" s="38"/>
      <c r="AT253" s="17" t="s">
        <v>147</v>
      </c>
      <c r="AU253" s="17" t="s">
        <v>86</v>
      </c>
    </row>
    <row r="254" s="2" customFormat="1" ht="24.15" customHeight="1">
      <c r="A254" s="38"/>
      <c r="B254" s="39"/>
      <c r="C254" s="266" t="s">
        <v>715</v>
      </c>
      <c r="D254" s="266" t="s">
        <v>367</v>
      </c>
      <c r="E254" s="267" t="s">
        <v>1385</v>
      </c>
      <c r="F254" s="268" t="s">
        <v>1386</v>
      </c>
      <c r="G254" s="269" t="s">
        <v>201</v>
      </c>
      <c r="H254" s="270">
        <v>1</v>
      </c>
      <c r="I254" s="271"/>
      <c r="J254" s="272">
        <f>ROUND(I254*H254,2)</f>
        <v>0</v>
      </c>
      <c r="K254" s="268" t="s">
        <v>144</v>
      </c>
      <c r="L254" s="273"/>
      <c r="M254" s="274" t="s">
        <v>19</v>
      </c>
      <c r="N254" s="275" t="s">
        <v>47</v>
      </c>
      <c r="O254" s="84"/>
      <c r="P254" s="221">
        <f>O254*H254</f>
        <v>0</v>
      </c>
      <c r="Q254" s="221">
        <v>0.0030000000000000001</v>
      </c>
      <c r="R254" s="221">
        <f>Q254*H254</f>
        <v>0.0030000000000000001</v>
      </c>
      <c r="S254" s="221">
        <v>0</v>
      </c>
      <c r="T254" s="222">
        <f>S254*H254</f>
        <v>0</v>
      </c>
      <c r="U254" s="38"/>
      <c r="V254" s="38"/>
      <c r="W254" s="38"/>
      <c r="X254" s="38"/>
      <c r="Y254" s="38"/>
      <c r="Z254" s="38"/>
      <c r="AA254" s="38"/>
      <c r="AB254" s="38"/>
      <c r="AC254" s="38"/>
      <c r="AD254" s="38"/>
      <c r="AE254" s="38"/>
      <c r="AR254" s="223" t="s">
        <v>501</v>
      </c>
      <c r="AT254" s="223" t="s">
        <v>367</v>
      </c>
      <c r="AU254" s="223" t="s">
        <v>86</v>
      </c>
      <c r="AY254" s="17" t="s">
        <v>138</v>
      </c>
      <c r="BE254" s="224">
        <f>IF(N254="základní",J254,0)</f>
        <v>0</v>
      </c>
      <c r="BF254" s="224">
        <f>IF(N254="snížená",J254,0)</f>
        <v>0</v>
      </c>
      <c r="BG254" s="224">
        <f>IF(N254="zákl. přenesená",J254,0)</f>
        <v>0</v>
      </c>
      <c r="BH254" s="224">
        <f>IF(N254="sníž. přenesená",J254,0)</f>
        <v>0</v>
      </c>
      <c r="BI254" s="224">
        <f>IF(N254="nulová",J254,0)</f>
        <v>0</v>
      </c>
      <c r="BJ254" s="17" t="s">
        <v>84</v>
      </c>
      <c r="BK254" s="224">
        <f>ROUND(I254*H254,2)</f>
        <v>0</v>
      </c>
      <c r="BL254" s="17" t="s">
        <v>240</v>
      </c>
      <c r="BM254" s="223" t="s">
        <v>1387</v>
      </c>
    </row>
    <row r="255" s="2" customFormat="1" ht="24.15" customHeight="1">
      <c r="A255" s="38"/>
      <c r="B255" s="39"/>
      <c r="C255" s="212" t="s">
        <v>720</v>
      </c>
      <c r="D255" s="212" t="s">
        <v>140</v>
      </c>
      <c r="E255" s="213" t="s">
        <v>1388</v>
      </c>
      <c r="F255" s="214" t="s">
        <v>1389</v>
      </c>
      <c r="G255" s="215" t="s">
        <v>201</v>
      </c>
      <c r="H255" s="216">
        <v>3</v>
      </c>
      <c r="I255" s="217"/>
      <c r="J255" s="218">
        <f>ROUND(I255*H255,2)</f>
        <v>0</v>
      </c>
      <c r="K255" s="214" t="s">
        <v>144</v>
      </c>
      <c r="L255" s="44"/>
      <c r="M255" s="219" t="s">
        <v>19</v>
      </c>
      <c r="N255" s="220" t="s">
        <v>47</v>
      </c>
      <c r="O255" s="84"/>
      <c r="P255" s="221">
        <f>O255*H255</f>
        <v>0</v>
      </c>
      <c r="Q255" s="221">
        <v>0</v>
      </c>
      <c r="R255" s="221">
        <f>Q255*H255</f>
        <v>0</v>
      </c>
      <c r="S255" s="221">
        <v>0</v>
      </c>
      <c r="T255" s="222">
        <f>S255*H255</f>
        <v>0</v>
      </c>
      <c r="U255" s="38"/>
      <c r="V255" s="38"/>
      <c r="W255" s="38"/>
      <c r="X255" s="38"/>
      <c r="Y255" s="38"/>
      <c r="Z255" s="38"/>
      <c r="AA255" s="38"/>
      <c r="AB255" s="38"/>
      <c r="AC255" s="38"/>
      <c r="AD255" s="38"/>
      <c r="AE255" s="38"/>
      <c r="AR255" s="223" t="s">
        <v>240</v>
      </c>
      <c r="AT255" s="223" t="s">
        <v>140</v>
      </c>
      <c r="AU255" s="223" t="s">
        <v>86</v>
      </c>
      <c r="AY255" s="17" t="s">
        <v>138</v>
      </c>
      <c r="BE255" s="224">
        <f>IF(N255="základní",J255,0)</f>
        <v>0</v>
      </c>
      <c r="BF255" s="224">
        <f>IF(N255="snížená",J255,0)</f>
        <v>0</v>
      </c>
      <c r="BG255" s="224">
        <f>IF(N255="zákl. přenesená",J255,0)</f>
        <v>0</v>
      </c>
      <c r="BH255" s="224">
        <f>IF(N255="sníž. přenesená",J255,0)</f>
        <v>0</v>
      </c>
      <c r="BI255" s="224">
        <f>IF(N255="nulová",J255,0)</f>
        <v>0</v>
      </c>
      <c r="BJ255" s="17" t="s">
        <v>84</v>
      </c>
      <c r="BK255" s="224">
        <f>ROUND(I255*H255,2)</f>
        <v>0</v>
      </c>
      <c r="BL255" s="17" t="s">
        <v>240</v>
      </c>
      <c r="BM255" s="223" t="s">
        <v>1390</v>
      </c>
    </row>
    <row r="256" s="2" customFormat="1">
      <c r="A256" s="38"/>
      <c r="B256" s="39"/>
      <c r="C256" s="40"/>
      <c r="D256" s="225" t="s">
        <v>147</v>
      </c>
      <c r="E256" s="40"/>
      <c r="F256" s="226" t="s">
        <v>1391</v>
      </c>
      <c r="G256" s="40"/>
      <c r="H256" s="40"/>
      <c r="I256" s="227"/>
      <c r="J256" s="40"/>
      <c r="K256" s="40"/>
      <c r="L256" s="44"/>
      <c r="M256" s="228"/>
      <c r="N256" s="229"/>
      <c r="O256" s="84"/>
      <c r="P256" s="84"/>
      <c r="Q256" s="84"/>
      <c r="R256" s="84"/>
      <c r="S256" s="84"/>
      <c r="T256" s="85"/>
      <c r="U256" s="38"/>
      <c r="V256" s="38"/>
      <c r="W256" s="38"/>
      <c r="X256" s="38"/>
      <c r="Y256" s="38"/>
      <c r="Z256" s="38"/>
      <c r="AA256" s="38"/>
      <c r="AB256" s="38"/>
      <c r="AC256" s="38"/>
      <c r="AD256" s="38"/>
      <c r="AE256" s="38"/>
      <c r="AT256" s="17" t="s">
        <v>147</v>
      </c>
      <c r="AU256" s="17" t="s">
        <v>86</v>
      </c>
    </row>
    <row r="257" s="2" customFormat="1" ht="24.15" customHeight="1">
      <c r="A257" s="38"/>
      <c r="B257" s="39"/>
      <c r="C257" s="266" t="s">
        <v>724</v>
      </c>
      <c r="D257" s="266" t="s">
        <v>367</v>
      </c>
      <c r="E257" s="267" t="s">
        <v>1392</v>
      </c>
      <c r="F257" s="268" t="s">
        <v>1393</v>
      </c>
      <c r="G257" s="269" t="s">
        <v>201</v>
      </c>
      <c r="H257" s="270">
        <v>3</v>
      </c>
      <c r="I257" s="271"/>
      <c r="J257" s="272">
        <f>ROUND(I257*H257,2)</f>
        <v>0</v>
      </c>
      <c r="K257" s="268" t="s">
        <v>144</v>
      </c>
      <c r="L257" s="273"/>
      <c r="M257" s="274" t="s">
        <v>19</v>
      </c>
      <c r="N257" s="275" t="s">
        <v>47</v>
      </c>
      <c r="O257" s="84"/>
      <c r="P257" s="221">
        <f>O257*H257</f>
        <v>0</v>
      </c>
      <c r="Q257" s="221">
        <v>0.0012999999999999999</v>
      </c>
      <c r="R257" s="221">
        <f>Q257*H257</f>
        <v>0.0038999999999999998</v>
      </c>
      <c r="S257" s="221">
        <v>0</v>
      </c>
      <c r="T257" s="222">
        <f>S257*H257</f>
        <v>0</v>
      </c>
      <c r="U257" s="38"/>
      <c r="V257" s="38"/>
      <c r="W257" s="38"/>
      <c r="X257" s="38"/>
      <c r="Y257" s="38"/>
      <c r="Z257" s="38"/>
      <c r="AA257" s="38"/>
      <c r="AB257" s="38"/>
      <c r="AC257" s="38"/>
      <c r="AD257" s="38"/>
      <c r="AE257" s="38"/>
      <c r="AR257" s="223" t="s">
        <v>501</v>
      </c>
      <c r="AT257" s="223" t="s">
        <v>367</v>
      </c>
      <c r="AU257" s="223" t="s">
        <v>86</v>
      </c>
      <c r="AY257" s="17" t="s">
        <v>138</v>
      </c>
      <c r="BE257" s="224">
        <f>IF(N257="základní",J257,0)</f>
        <v>0</v>
      </c>
      <c r="BF257" s="224">
        <f>IF(N257="snížená",J257,0)</f>
        <v>0</v>
      </c>
      <c r="BG257" s="224">
        <f>IF(N257="zákl. přenesená",J257,0)</f>
        <v>0</v>
      </c>
      <c r="BH257" s="224">
        <f>IF(N257="sníž. přenesená",J257,0)</f>
        <v>0</v>
      </c>
      <c r="BI257" s="224">
        <f>IF(N257="nulová",J257,0)</f>
        <v>0</v>
      </c>
      <c r="BJ257" s="17" t="s">
        <v>84</v>
      </c>
      <c r="BK257" s="224">
        <f>ROUND(I257*H257,2)</f>
        <v>0</v>
      </c>
      <c r="BL257" s="17" t="s">
        <v>240</v>
      </c>
      <c r="BM257" s="223" t="s">
        <v>1394</v>
      </c>
    </row>
    <row r="258" s="2" customFormat="1" ht="24.15" customHeight="1">
      <c r="A258" s="38"/>
      <c r="B258" s="39"/>
      <c r="C258" s="212" t="s">
        <v>729</v>
      </c>
      <c r="D258" s="212" t="s">
        <v>140</v>
      </c>
      <c r="E258" s="213" t="s">
        <v>1395</v>
      </c>
      <c r="F258" s="214" t="s">
        <v>1396</v>
      </c>
      <c r="G258" s="215" t="s">
        <v>201</v>
      </c>
      <c r="H258" s="216">
        <v>2</v>
      </c>
      <c r="I258" s="217"/>
      <c r="J258" s="218">
        <f>ROUND(I258*H258,2)</f>
        <v>0</v>
      </c>
      <c r="K258" s="214" t="s">
        <v>144</v>
      </c>
      <c r="L258" s="44"/>
      <c r="M258" s="219" t="s">
        <v>19</v>
      </c>
      <c r="N258" s="220" t="s">
        <v>47</v>
      </c>
      <c r="O258" s="84"/>
      <c r="P258" s="221">
        <f>O258*H258</f>
        <v>0</v>
      </c>
      <c r="Q258" s="221">
        <v>0</v>
      </c>
      <c r="R258" s="221">
        <f>Q258*H258</f>
        <v>0</v>
      </c>
      <c r="S258" s="221">
        <v>0</v>
      </c>
      <c r="T258" s="222">
        <f>S258*H258</f>
        <v>0</v>
      </c>
      <c r="U258" s="38"/>
      <c r="V258" s="38"/>
      <c r="W258" s="38"/>
      <c r="X258" s="38"/>
      <c r="Y258" s="38"/>
      <c r="Z258" s="38"/>
      <c r="AA258" s="38"/>
      <c r="AB258" s="38"/>
      <c r="AC258" s="38"/>
      <c r="AD258" s="38"/>
      <c r="AE258" s="38"/>
      <c r="AR258" s="223" t="s">
        <v>240</v>
      </c>
      <c r="AT258" s="223" t="s">
        <v>140</v>
      </c>
      <c r="AU258" s="223" t="s">
        <v>86</v>
      </c>
      <c r="AY258" s="17" t="s">
        <v>138</v>
      </c>
      <c r="BE258" s="224">
        <f>IF(N258="základní",J258,0)</f>
        <v>0</v>
      </c>
      <c r="BF258" s="224">
        <f>IF(N258="snížená",J258,0)</f>
        <v>0</v>
      </c>
      <c r="BG258" s="224">
        <f>IF(N258="zákl. přenesená",J258,0)</f>
        <v>0</v>
      </c>
      <c r="BH258" s="224">
        <f>IF(N258="sníž. přenesená",J258,0)</f>
        <v>0</v>
      </c>
      <c r="BI258" s="224">
        <f>IF(N258="nulová",J258,0)</f>
        <v>0</v>
      </c>
      <c r="BJ258" s="17" t="s">
        <v>84</v>
      </c>
      <c r="BK258" s="224">
        <f>ROUND(I258*H258,2)</f>
        <v>0</v>
      </c>
      <c r="BL258" s="17" t="s">
        <v>240</v>
      </c>
      <c r="BM258" s="223" t="s">
        <v>1397</v>
      </c>
    </row>
    <row r="259" s="2" customFormat="1">
      <c r="A259" s="38"/>
      <c r="B259" s="39"/>
      <c r="C259" s="40"/>
      <c r="D259" s="225" t="s">
        <v>147</v>
      </c>
      <c r="E259" s="40"/>
      <c r="F259" s="226" t="s">
        <v>1398</v>
      </c>
      <c r="G259" s="40"/>
      <c r="H259" s="40"/>
      <c r="I259" s="227"/>
      <c r="J259" s="40"/>
      <c r="K259" s="40"/>
      <c r="L259" s="44"/>
      <c r="M259" s="228"/>
      <c r="N259" s="229"/>
      <c r="O259" s="84"/>
      <c r="P259" s="84"/>
      <c r="Q259" s="84"/>
      <c r="R259" s="84"/>
      <c r="S259" s="84"/>
      <c r="T259" s="85"/>
      <c r="U259" s="38"/>
      <c r="V259" s="38"/>
      <c r="W259" s="38"/>
      <c r="X259" s="38"/>
      <c r="Y259" s="38"/>
      <c r="Z259" s="38"/>
      <c r="AA259" s="38"/>
      <c r="AB259" s="38"/>
      <c r="AC259" s="38"/>
      <c r="AD259" s="38"/>
      <c r="AE259" s="38"/>
      <c r="AT259" s="17" t="s">
        <v>147</v>
      </c>
      <c r="AU259" s="17" t="s">
        <v>86</v>
      </c>
    </row>
    <row r="260" s="2" customFormat="1" ht="16.5" customHeight="1">
      <c r="A260" s="38"/>
      <c r="B260" s="39"/>
      <c r="C260" s="266" t="s">
        <v>733</v>
      </c>
      <c r="D260" s="266" t="s">
        <v>367</v>
      </c>
      <c r="E260" s="267" t="s">
        <v>1399</v>
      </c>
      <c r="F260" s="268" t="s">
        <v>1400</v>
      </c>
      <c r="G260" s="269" t="s">
        <v>201</v>
      </c>
      <c r="H260" s="270">
        <v>1</v>
      </c>
      <c r="I260" s="271"/>
      <c r="J260" s="272">
        <f>ROUND(I260*H260,2)</f>
        <v>0</v>
      </c>
      <c r="K260" s="268" t="s">
        <v>144</v>
      </c>
      <c r="L260" s="273"/>
      <c r="M260" s="274" t="s">
        <v>19</v>
      </c>
      <c r="N260" s="275" t="s">
        <v>47</v>
      </c>
      <c r="O260" s="84"/>
      <c r="P260" s="221">
        <f>O260*H260</f>
        <v>0</v>
      </c>
      <c r="Q260" s="221">
        <v>0.00075000000000000002</v>
      </c>
      <c r="R260" s="221">
        <f>Q260*H260</f>
        <v>0.00075000000000000002</v>
      </c>
      <c r="S260" s="221">
        <v>0</v>
      </c>
      <c r="T260" s="222">
        <f>S260*H260</f>
        <v>0</v>
      </c>
      <c r="U260" s="38"/>
      <c r="V260" s="38"/>
      <c r="W260" s="38"/>
      <c r="X260" s="38"/>
      <c r="Y260" s="38"/>
      <c r="Z260" s="38"/>
      <c r="AA260" s="38"/>
      <c r="AB260" s="38"/>
      <c r="AC260" s="38"/>
      <c r="AD260" s="38"/>
      <c r="AE260" s="38"/>
      <c r="AR260" s="223" t="s">
        <v>501</v>
      </c>
      <c r="AT260" s="223" t="s">
        <v>367</v>
      </c>
      <c r="AU260" s="223" t="s">
        <v>86</v>
      </c>
      <c r="AY260" s="17" t="s">
        <v>138</v>
      </c>
      <c r="BE260" s="224">
        <f>IF(N260="základní",J260,0)</f>
        <v>0</v>
      </c>
      <c r="BF260" s="224">
        <f>IF(N260="snížená",J260,0)</f>
        <v>0</v>
      </c>
      <c r="BG260" s="224">
        <f>IF(N260="zákl. přenesená",J260,0)</f>
        <v>0</v>
      </c>
      <c r="BH260" s="224">
        <f>IF(N260="sníž. přenesená",J260,0)</f>
        <v>0</v>
      </c>
      <c r="BI260" s="224">
        <f>IF(N260="nulová",J260,0)</f>
        <v>0</v>
      </c>
      <c r="BJ260" s="17" t="s">
        <v>84</v>
      </c>
      <c r="BK260" s="224">
        <f>ROUND(I260*H260,2)</f>
        <v>0</v>
      </c>
      <c r="BL260" s="17" t="s">
        <v>240</v>
      </c>
      <c r="BM260" s="223" t="s">
        <v>1401</v>
      </c>
    </row>
    <row r="261" s="2" customFormat="1" ht="16.5" customHeight="1">
      <c r="A261" s="38"/>
      <c r="B261" s="39"/>
      <c r="C261" s="266" t="s">
        <v>738</v>
      </c>
      <c r="D261" s="266" t="s">
        <v>367</v>
      </c>
      <c r="E261" s="267" t="s">
        <v>1402</v>
      </c>
      <c r="F261" s="268" t="s">
        <v>1403</v>
      </c>
      <c r="G261" s="269" t="s">
        <v>201</v>
      </c>
      <c r="H261" s="270">
        <v>1</v>
      </c>
      <c r="I261" s="271"/>
      <c r="J261" s="272">
        <f>ROUND(I261*H261,2)</f>
        <v>0</v>
      </c>
      <c r="K261" s="268" t="s">
        <v>144</v>
      </c>
      <c r="L261" s="273"/>
      <c r="M261" s="274" t="s">
        <v>19</v>
      </c>
      <c r="N261" s="275" t="s">
        <v>47</v>
      </c>
      <c r="O261" s="84"/>
      <c r="P261" s="221">
        <f>O261*H261</f>
        <v>0</v>
      </c>
      <c r="Q261" s="221">
        <v>0.00084999999999999995</v>
      </c>
      <c r="R261" s="221">
        <f>Q261*H261</f>
        <v>0.00084999999999999995</v>
      </c>
      <c r="S261" s="221">
        <v>0</v>
      </c>
      <c r="T261" s="222">
        <f>S261*H261</f>
        <v>0</v>
      </c>
      <c r="U261" s="38"/>
      <c r="V261" s="38"/>
      <c r="W261" s="38"/>
      <c r="X261" s="38"/>
      <c r="Y261" s="38"/>
      <c r="Z261" s="38"/>
      <c r="AA261" s="38"/>
      <c r="AB261" s="38"/>
      <c r="AC261" s="38"/>
      <c r="AD261" s="38"/>
      <c r="AE261" s="38"/>
      <c r="AR261" s="223" t="s">
        <v>501</v>
      </c>
      <c r="AT261" s="223" t="s">
        <v>367</v>
      </c>
      <c r="AU261" s="223" t="s">
        <v>86</v>
      </c>
      <c r="AY261" s="17" t="s">
        <v>138</v>
      </c>
      <c r="BE261" s="224">
        <f>IF(N261="základní",J261,0)</f>
        <v>0</v>
      </c>
      <c r="BF261" s="224">
        <f>IF(N261="snížená",J261,0)</f>
        <v>0</v>
      </c>
      <c r="BG261" s="224">
        <f>IF(N261="zákl. přenesená",J261,0)</f>
        <v>0</v>
      </c>
      <c r="BH261" s="224">
        <f>IF(N261="sníž. přenesená",J261,0)</f>
        <v>0</v>
      </c>
      <c r="BI261" s="224">
        <f>IF(N261="nulová",J261,0)</f>
        <v>0</v>
      </c>
      <c r="BJ261" s="17" t="s">
        <v>84</v>
      </c>
      <c r="BK261" s="224">
        <f>ROUND(I261*H261,2)</f>
        <v>0</v>
      </c>
      <c r="BL261" s="17" t="s">
        <v>240</v>
      </c>
      <c r="BM261" s="223" t="s">
        <v>1404</v>
      </c>
    </row>
    <row r="262" s="2" customFormat="1" ht="24.15" customHeight="1">
      <c r="A262" s="38"/>
      <c r="B262" s="39"/>
      <c r="C262" s="212" t="s">
        <v>742</v>
      </c>
      <c r="D262" s="212" t="s">
        <v>140</v>
      </c>
      <c r="E262" s="213" t="s">
        <v>1405</v>
      </c>
      <c r="F262" s="214" t="s">
        <v>1406</v>
      </c>
      <c r="G262" s="215" t="s">
        <v>201</v>
      </c>
      <c r="H262" s="216">
        <v>2</v>
      </c>
      <c r="I262" s="217"/>
      <c r="J262" s="218">
        <f>ROUND(I262*H262,2)</f>
        <v>0</v>
      </c>
      <c r="K262" s="214" t="s">
        <v>144</v>
      </c>
      <c r="L262" s="44"/>
      <c r="M262" s="219" t="s">
        <v>19</v>
      </c>
      <c r="N262" s="220" t="s">
        <v>47</v>
      </c>
      <c r="O262" s="84"/>
      <c r="P262" s="221">
        <f>O262*H262</f>
        <v>0</v>
      </c>
      <c r="Q262" s="221">
        <v>0</v>
      </c>
      <c r="R262" s="221">
        <f>Q262*H262</f>
        <v>0</v>
      </c>
      <c r="S262" s="221">
        <v>0</v>
      </c>
      <c r="T262" s="222">
        <f>S262*H262</f>
        <v>0</v>
      </c>
      <c r="U262" s="38"/>
      <c r="V262" s="38"/>
      <c r="W262" s="38"/>
      <c r="X262" s="38"/>
      <c r="Y262" s="38"/>
      <c r="Z262" s="38"/>
      <c r="AA262" s="38"/>
      <c r="AB262" s="38"/>
      <c r="AC262" s="38"/>
      <c r="AD262" s="38"/>
      <c r="AE262" s="38"/>
      <c r="AR262" s="223" t="s">
        <v>240</v>
      </c>
      <c r="AT262" s="223" t="s">
        <v>140</v>
      </c>
      <c r="AU262" s="223" t="s">
        <v>86</v>
      </c>
      <c r="AY262" s="17" t="s">
        <v>138</v>
      </c>
      <c r="BE262" s="224">
        <f>IF(N262="základní",J262,0)</f>
        <v>0</v>
      </c>
      <c r="BF262" s="224">
        <f>IF(N262="snížená",J262,0)</f>
        <v>0</v>
      </c>
      <c r="BG262" s="224">
        <f>IF(N262="zákl. přenesená",J262,0)</f>
        <v>0</v>
      </c>
      <c r="BH262" s="224">
        <f>IF(N262="sníž. přenesená",J262,0)</f>
        <v>0</v>
      </c>
      <c r="BI262" s="224">
        <f>IF(N262="nulová",J262,0)</f>
        <v>0</v>
      </c>
      <c r="BJ262" s="17" t="s">
        <v>84</v>
      </c>
      <c r="BK262" s="224">
        <f>ROUND(I262*H262,2)</f>
        <v>0</v>
      </c>
      <c r="BL262" s="17" t="s">
        <v>240</v>
      </c>
      <c r="BM262" s="223" t="s">
        <v>1407</v>
      </c>
    </row>
    <row r="263" s="2" customFormat="1">
      <c r="A263" s="38"/>
      <c r="B263" s="39"/>
      <c r="C263" s="40"/>
      <c r="D263" s="225" t="s">
        <v>147</v>
      </c>
      <c r="E263" s="40"/>
      <c r="F263" s="226" t="s">
        <v>1408</v>
      </c>
      <c r="G263" s="40"/>
      <c r="H263" s="40"/>
      <c r="I263" s="227"/>
      <c r="J263" s="40"/>
      <c r="K263" s="40"/>
      <c r="L263" s="44"/>
      <c r="M263" s="228"/>
      <c r="N263" s="229"/>
      <c r="O263" s="84"/>
      <c r="P263" s="84"/>
      <c r="Q263" s="84"/>
      <c r="R263" s="84"/>
      <c r="S263" s="84"/>
      <c r="T263" s="85"/>
      <c r="U263" s="38"/>
      <c r="V263" s="38"/>
      <c r="W263" s="38"/>
      <c r="X263" s="38"/>
      <c r="Y263" s="38"/>
      <c r="Z263" s="38"/>
      <c r="AA263" s="38"/>
      <c r="AB263" s="38"/>
      <c r="AC263" s="38"/>
      <c r="AD263" s="38"/>
      <c r="AE263" s="38"/>
      <c r="AT263" s="17" t="s">
        <v>147</v>
      </c>
      <c r="AU263" s="17" t="s">
        <v>86</v>
      </c>
    </row>
    <row r="264" s="2" customFormat="1" ht="21.75" customHeight="1">
      <c r="A264" s="38"/>
      <c r="B264" s="39"/>
      <c r="C264" s="266" t="s">
        <v>747</v>
      </c>
      <c r="D264" s="266" t="s">
        <v>367</v>
      </c>
      <c r="E264" s="267" t="s">
        <v>1409</v>
      </c>
      <c r="F264" s="268" t="s">
        <v>1410</v>
      </c>
      <c r="G264" s="269" t="s">
        <v>201</v>
      </c>
      <c r="H264" s="270">
        <v>1</v>
      </c>
      <c r="I264" s="271"/>
      <c r="J264" s="272">
        <f>ROUND(I264*H264,2)</f>
        <v>0</v>
      </c>
      <c r="K264" s="268" t="s">
        <v>144</v>
      </c>
      <c r="L264" s="273"/>
      <c r="M264" s="274" t="s">
        <v>19</v>
      </c>
      <c r="N264" s="275" t="s">
        <v>47</v>
      </c>
      <c r="O264" s="84"/>
      <c r="P264" s="221">
        <f>O264*H264</f>
        <v>0</v>
      </c>
      <c r="Q264" s="221">
        <v>0.00075000000000000002</v>
      </c>
      <c r="R264" s="221">
        <f>Q264*H264</f>
        <v>0.00075000000000000002</v>
      </c>
      <c r="S264" s="221">
        <v>0</v>
      </c>
      <c r="T264" s="222">
        <f>S264*H264</f>
        <v>0</v>
      </c>
      <c r="U264" s="38"/>
      <c r="V264" s="38"/>
      <c r="W264" s="38"/>
      <c r="X264" s="38"/>
      <c r="Y264" s="38"/>
      <c r="Z264" s="38"/>
      <c r="AA264" s="38"/>
      <c r="AB264" s="38"/>
      <c r="AC264" s="38"/>
      <c r="AD264" s="38"/>
      <c r="AE264" s="38"/>
      <c r="AR264" s="223" t="s">
        <v>501</v>
      </c>
      <c r="AT264" s="223" t="s">
        <v>367</v>
      </c>
      <c r="AU264" s="223" t="s">
        <v>86</v>
      </c>
      <c r="AY264" s="17" t="s">
        <v>138</v>
      </c>
      <c r="BE264" s="224">
        <f>IF(N264="základní",J264,0)</f>
        <v>0</v>
      </c>
      <c r="BF264" s="224">
        <f>IF(N264="snížená",J264,0)</f>
        <v>0</v>
      </c>
      <c r="BG264" s="224">
        <f>IF(N264="zákl. přenesená",J264,0)</f>
        <v>0</v>
      </c>
      <c r="BH264" s="224">
        <f>IF(N264="sníž. přenesená",J264,0)</f>
        <v>0</v>
      </c>
      <c r="BI264" s="224">
        <f>IF(N264="nulová",J264,0)</f>
        <v>0</v>
      </c>
      <c r="BJ264" s="17" t="s">
        <v>84</v>
      </c>
      <c r="BK264" s="224">
        <f>ROUND(I264*H264,2)</f>
        <v>0</v>
      </c>
      <c r="BL264" s="17" t="s">
        <v>240</v>
      </c>
      <c r="BM264" s="223" t="s">
        <v>1411</v>
      </c>
    </row>
    <row r="265" s="2" customFormat="1" ht="21.75" customHeight="1">
      <c r="A265" s="38"/>
      <c r="B265" s="39"/>
      <c r="C265" s="266" t="s">
        <v>751</v>
      </c>
      <c r="D265" s="266" t="s">
        <v>367</v>
      </c>
      <c r="E265" s="267" t="s">
        <v>1412</v>
      </c>
      <c r="F265" s="268" t="s">
        <v>1413</v>
      </c>
      <c r="G265" s="269" t="s">
        <v>201</v>
      </c>
      <c r="H265" s="270">
        <v>1</v>
      </c>
      <c r="I265" s="271"/>
      <c r="J265" s="272">
        <f>ROUND(I265*H265,2)</f>
        <v>0</v>
      </c>
      <c r="K265" s="268" t="s">
        <v>144</v>
      </c>
      <c r="L265" s="273"/>
      <c r="M265" s="274" t="s">
        <v>19</v>
      </c>
      <c r="N265" s="275" t="s">
        <v>47</v>
      </c>
      <c r="O265" s="84"/>
      <c r="P265" s="221">
        <f>O265*H265</f>
        <v>0</v>
      </c>
      <c r="Q265" s="221">
        <v>0.00084999999999999995</v>
      </c>
      <c r="R265" s="221">
        <f>Q265*H265</f>
        <v>0.00084999999999999995</v>
      </c>
      <c r="S265" s="221">
        <v>0</v>
      </c>
      <c r="T265" s="222">
        <f>S265*H265</f>
        <v>0</v>
      </c>
      <c r="U265" s="38"/>
      <c r="V265" s="38"/>
      <c r="W265" s="38"/>
      <c r="X265" s="38"/>
      <c r="Y265" s="38"/>
      <c r="Z265" s="38"/>
      <c r="AA265" s="38"/>
      <c r="AB265" s="38"/>
      <c r="AC265" s="38"/>
      <c r="AD265" s="38"/>
      <c r="AE265" s="38"/>
      <c r="AR265" s="223" t="s">
        <v>501</v>
      </c>
      <c r="AT265" s="223" t="s">
        <v>367</v>
      </c>
      <c r="AU265" s="223" t="s">
        <v>86</v>
      </c>
      <c r="AY265" s="17" t="s">
        <v>138</v>
      </c>
      <c r="BE265" s="224">
        <f>IF(N265="základní",J265,0)</f>
        <v>0</v>
      </c>
      <c r="BF265" s="224">
        <f>IF(N265="snížená",J265,0)</f>
        <v>0</v>
      </c>
      <c r="BG265" s="224">
        <f>IF(N265="zákl. přenesená",J265,0)</f>
        <v>0</v>
      </c>
      <c r="BH265" s="224">
        <f>IF(N265="sníž. přenesená",J265,0)</f>
        <v>0</v>
      </c>
      <c r="BI265" s="224">
        <f>IF(N265="nulová",J265,0)</f>
        <v>0</v>
      </c>
      <c r="BJ265" s="17" t="s">
        <v>84</v>
      </c>
      <c r="BK265" s="224">
        <f>ROUND(I265*H265,2)</f>
        <v>0</v>
      </c>
      <c r="BL265" s="17" t="s">
        <v>240</v>
      </c>
      <c r="BM265" s="223" t="s">
        <v>1414</v>
      </c>
    </row>
    <row r="266" s="2" customFormat="1" ht="24.15" customHeight="1">
      <c r="A266" s="38"/>
      <c r="B266" s="39"/>
      <c r="C266" s="212" t="s">
        <v>756</v>
      </c>
      <c r="D266" s="212" t="s">
        <v>140</v>
      </c>
      <c r="E266" s="213" t="s">
        <v>1415</v>
      </c>
      <c r="F266" s="214" t="s">
        <v>1416</v>
      </c>
      <c r="G266" s="215" t="s">
        <v>201</v>
      </c>
      <c r="H266" s="216">
        <v>2</v>
      </c>
      <c r="I266" s="217"/>
      <c r="J266" s="218">
        <f>ROUND(I266*H266,2)</f>
        <v>0</v>
      </c>
      <c r="K266" s="214" t="s">
        <v>144</v>
      </c>
      <c r="L266" s="44"/>
      <c r="M266" s="219" t="s">
        <v>19</v>
      </c>
      <c r="N266" s="220" t="s">
        <v>47</v>
      </c>
      <c r="O266" s="84"/>
      <c r="P266" s="221">
        <f>O266*H266</f>
        <v>0</v>
      </c>
      <c r="Q266" s="221">
        <v>0</v>
      </c>
      <c r="R266" s="221">
        <f>Q266*H266</f>
        <v>0</v>
      </c>
      <c r="S266" s="221">
        <v>0</v>
      </c>
      <c r="T266" s="222">
        <f>S266*H266</f>
        <v>0</v>
      </c>
      <c r="U266" s="38"/>
      <c r="V266" s="38"/>
      <c r="W266" s="38"/>
      <c r="X266" s="38"/>
      <c r="Y266" s="38"/>
      <c r="Z266" s="38"/>
      <c r="AA266" s="38"/>
      <c r="AB266" s="38"/>
      <c r="AC266" s="38"/>
      <c r="AD266" s="38"/>
      <c r="AE266" s="38"/>
      <c r="AR266" s="223" t="s">
        <v>240</v>
      </c>
      <c r="AT266" s="223" t="s">
        <v>140</v>
      </c>
      <c r="AU266" s="223" t="s">
        <v>86</v>
      </c>
      <c r="AY266" s="17" t="s">
        <v>138</v>
      </c>
      <c r="BE266" s="224">
        <f>IF(N266="základní",J266,0)</f>
        <v>0</v>
      </c>
      <c r="BF266" s="224">
        <f>IF(N266="snížená",J266,0)</f>
        <v>0</v>
      </c>
      <c r="BG266" s="224">
        <f>IF(N266="zákl. přenesená",J266,0)</f>
        <v>0</v>
      </c>
      <c r="BH266" s="224">
        <f>IF(N266="sníž. přenesená",J266,0)</f>
        <v>0</v>
      </c>
      <c r="BI266" s="224">
        <f>IF(N266="nulová",J266,0)</f>
        <v>0</v>
      </c>
      <c r="BJ266" s="17" t="s">
        <v>84</v>
      </c>
      <c r="BK266" s="224">
        <f>ROUND(I266*H266,2)</f>
        <v>0</v>
      </c>
      <c r="BL266" s="17" t="s">
        <v>240</v>
      </c>
      <c r="BM266" s="223" t="s">
        <v>1417</v>
      </c>
    </row>
    <row r="267" s="2" customFormat="1">
      <c r="A267" s="38"/>
      <c r="B267" s="39"/>
      <c r="C267" s="40"/>
      <c r="D267" s="225" t="s">
        <v>147</v>
      </c>
      <c r="E267" s="40"/>
      <c r="F267" s="226" t="s">
        <v>1418</v>
      </c>
      <c r="G267" s="40"/>
      <c r="H267" s="40"/>
      <c r="I267" s="227"/>
      <c r="J267" s="40"/>
      <c r="K267" s="40"/>
      <c r="L267" s="44"/>
      <c r="M267" s="228"/>
      <c r="N267" s="229"/>
      <c r="O267" s="84"/>
      <c r="P267" s="84"/>
      <c r="Q267" s="84"/>
      <c r="R267" s="84"/>
      <c r="S267" s="84"/>
      <c r="T267" s="85"/>
      <c r="U267" s="38"/>
      <c r="V267" s="38"/>
      <c r="W267" s="38"/>
      <c r="X267" s="38"/>
      <c r="Y267" s="38"/>
      <c r="Z267" s="38"/>
      <c r="AA267" s="38"/>
      <c r="AB267" s="38"/>
      <c r="AC267" s="38"/>
      <c r="AD267" s="38"/>
      <c r="AE267" s="38"/>
      <c r="AT267" s="17" t="s">
        <v>147</v>
      </c>
      <c r="AU267" s="17" t="s">
        <v>86</v>
      </c>
    </row>
    <row r="268" s="2" customFormat="1" ht="21.75" customHeight="1">
      <c r="A268" s="38"/>
      <c r="B268" s="39"/>
      <c r="C268" s="266" t="s">
        <v>763</v>
      </c>
      <c r="D268" s="266" t="s">
        <v>367</v>
      </c>
      <c r="E268" s="267" t="s">
        <v>1419</v>
      </c>
      <c r="F268" s="268" t="s">
        <v>1420</v>
      </c>
      <c r="G268" s="269" t="s">
        <v>201</v>
      </c>
      <c r="H268" s="270">
        <v>2</v>
      </c>
      <c r="I268" s="271"/>
      <c r="J268" s="272">
        <f>ROUND(I268*H268,2)</f>
        <v>0</v>
      </c>
      <c r="K268" s="268" t="s">
        <v>144</v>
      </c>
      <c r="L268" s="273"/>
      <c r="M268" s="274" t="s">
        <v>19</v>
      </c>
      <c r="N268" s="275" t="s">
        <v>47</v>
      </c>
      <c r="O268" s="84"/>
      <c r="P268" s="221">
        <f>O268*H268</f>
        <v>0</v>
      </c>
      <c r="Q268" s="221">
        <v>0.001</v>
      </c>
      <c r="R268" s="221">
        <f>Q268*H268</f>
        <v>0.002</v>
      </c>
      <c r="S268" s="221">
        <v>0</v>
      </c>
      <c r="T268" s="222">
        <f>S268*H268</f>
        <v>0</v>
      </c>
      <c r="U268" s="38"/>
      <c r="V268" s="38"/>
      <c r="W268" s="38"/>
      <c r="X268" s="38"/>
      <c r="Y268" s="38"/>
      <c r="Z268" s="38"/>
      <c r="AA268" s="38"/>
      <c r="AB268" s="38"/>
      <c r="AC268" s="38"/>
      <c r="AD268" s="38"/>
      <c r="AE268" s="38"/>
      <c r="AR268" s="223" t="s">
        <v>501</v>
      </c>
      <c r="AT268" s="223" t="s">
        <v>367</v>
      </c>
      <c r="AU268" s="223" t="s">
        <v>86</v>
      </c>
      <c r="AY268" s="17" t="s">
        <v>138</v>
      </c>
      <c r="BE268" s="224">
        <f>IF(N268="základní",J268,0)</f>
        <v>0</v>
      </c>
      <c r="BF268" s="224">
        <f>IF(N268="snížená",J268,0)</f>
        <v>0</v>
      </c>
      <c r="BG268" s="224">
        <f>IF(N268="zákl. přenesená",J268,0)</f>
        <v>0</v>
      </c>
      <c r="BH268" s="224">
        <f>IF(N268="sníž. přenesená",J268,0)</f>
        <v>0</v>
      </c>
      <c r="BI268" s="224">
        <f>IF(N268="nulová",J268,0)</f>
        <v>0</v>
      </c>
      <c r="BJ268" s="17" t="s">
        <v>84</v>
      </c>
      <c r="BK268" s="224">
        <f>ROUND(I268*H268,2)</f>
        <v>0</v>
      </c>
      <c r="BL268" s="17" t="s">
        <v>240</v>
      </c>
      <c r="BM268" s="223" t="s">
        <v>1421</v>
      </c>
    </row>
    <row r="269" s="2" customFormat="1" ht="16.5" customHeight="1">
      <c r="A269" s="38"/>
      <c r="B269" s="39"/>
      <c r="C269" s="212" t="s">
        <v>767</v>
      </c>
      <c r="D269" s="212" t="s">
        <v>140</v>
      </c>
      <c r="E269" s="213" t="s">
        <v>1422</v>
      </c>
      <c r="F269" s="214" t="s">
        <v>1423</v>
      </c>
      <c r="G269" s="215" t="s">
        <v>1251</v>
      </c>
      <c r="H269" s="216">
        <v>3</v>
      </c>
      <c r="I269" s="217"/>
      <c r="J269" s="218">
        <f>ROUND(I269*H269,2)</f>
        <v>0</v>
      </c>
      <c r="K269" s="214" t="s">
        <v>144</v>
      </c>
      <c r="L269" s="44"/>
      <c r="M269" s="219" t="s">
        <v>19</v>
      </c>
      <c r="N269" s="220" t="s">
        <v>47</v>
      </c>
      <c r="O269" s="84"/>
      <c r="P269" s="221">
        <f>O269*H269</f>
        <v>0</v>
      </c>
      <c r="Q269" s="221">
        <v>0.0018400000000000001</v>
      </c>
      <c r="R269" s="221">
        <f>Q269*H269</f>
        <v>0.0055200000000000006</v>
      </c>
      <c r="S269" s="221">
        <v>0</v>
      </c>
      <c r="T269" s="222">
        <f>S269*H269</f>
        <v>0</v>
      </c>
      <c r="U269" s="38"/>
      <c r="V269" s="38"/>
      <c r="W269" s="38"/>
      <c r="X269" s="38"/>
      <c r="Y269" s="38"/>
      <c r="Z269" s="38"/>
      <c r="AA269" s="38"/>
      <c r="AB269" s="38"/>
      <c r="AC269" s="38"/>
      <c r="AD269" s="38"/>
      <c r="AE269" s="38"/>
      <c r="AR269" s="223" t="s">
        <v>240</v>
      </c>
      <c r="AT269" s="223" t="s">
        <v>140</v>
      </c>
      <c r="AU269" s="223" t="s">
        <v>86</v>
      </c>
      <c r="AY269" s="17" t="s">
        <v>138</v>
      </c>
      <c r="BE269" s="224">
        <f>IF(N269="základní",J269,0)</f>
        <v>0</v>
      </c>
      <c r="BF269" s="224">
        <f>IF(N269="snížená",J269,0)</f>
        <v>0</v>
      </c>
      <c r="BG269" s="224">
        <f>IF(N269="zákl. přenesená",J269,0)</f>
        <v>0</v>
      </c>
      <c r="BH269" s="224">
        <f>IF(N269="sníž. přenesená",J269,0)</f>
        <v>0</v>
      </c>
      <c r="BI269" s="224">
        <f>IF(N269="nulová",J269,0)</f>
        <v>0</v>
      </c>
      <c r="BJ269" s="17" t="s">
        <v>84</v>
      </c>
      <c r="BK269" s="224">
        <f>ROUND(I269*H269,2)</f>
        <v>0</v>
      </c>
      <c r="BL269" s="17" t="s">
        <v>240</v>
      </c>
      <c r="BM269" s="223" t="s">
        <v>1424</v>
      </c>
    </row>
    <row r="270" s="2" customFormat="1">
      <c r="A270" s="38"/>
      <c r="B270" s="39"/>
      <c r="C270" s="40"/>
      <c r="D270" s="225" t="s">
        <v>147</v>
      </c>
      <c r="E270" s="40"/>
      <c r="F270" s="226" t="s">
        <v>1425</v>
      </c>
      <c r="G270" s="40"/>
      <c r="H270" s="40"/>
      <c r="I270" s="227"/>
      <c r="J270" s="40"/>
      <c r="K270" s="40"/>
      <c r="L270" s="44"/>
      <c r="M270" s="228"/>
      <c r="N270" s="229"/>
      <c r="O270" s="84"/>
      <c r="P270" s="84"/>
      <c r="Q270" s="84"/>
      <c r="R270" s="84"/>
      <c r="S270" s="84"/>
      <c r="T270" s="85"/>
      <c r="U270" s="38"/>
      <c r="V270" s="38"/>
      <c r="W270" s="38"/>
      <c r="X270" s="38"/>
      <c r="Y270" s="38"/>
      <c r="Z270" s="38"/>
      <c r="AA270" s="38"/>
      <c r="AB270" s="38"/>
      <c r="AC270" s="38"/>
      <c r="AD270" s="38"/>
      <c r="AE270" s="38"/>
      <c r="AT270" s="17" t="s">
        <v>147</v>
      </c>
      <c r="AU270" s="17" t="s">
        <v>86</v>
      </c>
    </row>
    <row r="271" s="2" customFormat="1" ht="24.15" customHeight="1">
      <c r="A271" s="38"/>
      <c r="B271" s="39"/>
      <c r="C271" s="212" t="s">
        <v>773</v>
      </c>
      <c r="D271" s="212" t="s">
        <v>140</v>
      </c>
      <c r="E271" s="213" t="s">
        <v>1426</v>
      </c>
      <c r="F271" s="214" t="s">
        <v>1427</v>
      </c>
      <c r="G271" s="215" t="s">
        <v>201</v>
      </c>
      <c r="H271" s="216">
        <v>2</v>
      </c>
      <c r="I271" s="217"/>
      <c r="J271" s="218">
        <f>ROUND(I271*H271,2)</f>
        <v>0</v>
      </c>
      <c r="K271" s="214" t="s">
        <v>144</v>
      </c>
      <c r="L271" s="44"/>
      <c r="M271" s="219" t="s">
        <v>19</v>
      </c>
      <c r="N271" s="220" t="s">
        <v>47</v>
      </c>
      <c r="O271" s="84"/>
      <c r="P271" s="221">
        <f>O271*H271</f>
        <v>0</v>
      </c>
      <c r="Q271" s="221">
        <v>4.0000000000000003E-05</v>
      </c>
      <c r="R271" s="221">
        <f>Q271*H271</f>
        <v>8.0000000000000007E-05</v>
      </c>
      <c r="S271" s="221">
        <v>0</v>
      </c>
      <c r="T271" s="222">
        <f>S271*H271</f>
        <v>0</v>
      </c>
      <c r="U271" s="38"/>
      <c r="V271" s="38"/>
      <c r="W271" s="38"/>
      <c r="X271" s="38"/>
      <c r="Y271" s="38"/>
      <c r="Z271" s="38"/>
      <c r="AA271" s="38"/>
      <c r="AB271" s="38"/>
      <c r="AC271" s="38"/>
      <c r="AD271" s="38"/>
      <c r="AE271" s="38"/>
      <c r="AR271" s="223" t="s">
        <v>240</v>
      </c>
      <c r="AT271" s="223" t="s">
        <v>140</v>
      </c>
      <c r="AU271" s="223" t="s">
        <v>86</v>
      </c>
      <c r="AY271" s="17" t="s">
        <v>138</v>
      </c>
      <c r="BE271" s="224">
        <f>IF(N271="základní",J271,0)</f>
        <v>0</v>
      </c>
      <c r="BF271" s="224">
        <f>IF(N271="snížená",J271,0)</f>
        <v>0</v>
      </c>
      <c r="BG271" s="224">
        <f>IF(N271="zákl. přenesená",J271,0)</f>
        <v>0</v>
      </c>
      <c r="BH271" s="224">
        <f>IF(N271="sníž. přenesená",J271,0)</f>
        <v>0</v>
      </c>
      <c r="BI271" s="224">
        <f>IF(N271="nulová",J271,0)</f>
        <v>0</v>
      </c>
      <c r="BJ271" s="17" t="s">
        <v>84</v>
      </c>
      <c r="BK271" s="224">
        <f>ROUND(I271*H271,2)</f>
        <v>0</v>
      </c>
      <c r="BL271" s="17" t="s">
        <v>240</v>
      </c>
      <c r="BM271" s="223" t="s">
        <v>1428</v>
      </c>
    </row>
    <row r="272" s="2" customFormat="1">
      <c r="A272" s="38"/>
      <c r="B272" s="39"/>
      <c r="C272" s="40"/>
      <c r="D272" s="225" t="s">
        <v>147</v>
      </c>
      <c r="E272" s="40"/>
      <c r="F272" s="226" t="s">
        <v>1429</v>
      </c>
      <c r="G272" s="40"/>
      <c r="H272" s="40"/>
      <c r="I272" s="227"/>
      <c r="J272" s="40"/>
      <c r="K272" s="40"/>
      <c r="L272" s="44"/>
      <c r="M272" s="228"/>
      <c r="N272" s="229"/>
      <c r="O272" s="84"/>
      <c r="P272" s="84"/>
      <c r="Q272" s="84"/>
      <c r="R272" s="84"/>
      <c r="S272" s="84"/>
      <c r="T272" s="85"/>
      <c r="U272" s="38"/>
      <c r="V272" s="38"/>
      <c r="W272" s="38"/>
      <c r="X272" s="38"/>
      <c r="Y272" s="38"/>
      <c r="Z272" s="38"/>
      <c r="AA272" s="38"/>
      <c r="AB272" s="38"/>
      <c r="AC272" s="38"/>
      <c r="AD272" s="38"/>
      <c r="AE272" s="38"/>
      <c r="AT272" s="17" t="s">
        <v>147</v>
      </c>
      <c r="AU272" s="17" t="s">
        <v>86</v>
      </c>
    </row>
    <row r="273" s="2" customFormat="1" ht="33" customHeight="1">
      <c r="A273" s="38"/>
      <c r="B273" s="39"/>
      <c r="C273" s="266" t="s">
        <v>778</v>
      </c>
      <c r="D273" s="266" t="s">
        <v>367</v>
      </c>
      <c r="E273" s="267" t="s">
        <v>1430</v>
      </c>
      <c r="F273" s="268" t="s">
        <v>1431</v>
      </c>
      <c r="G273" s="269" t="s">
        <v>201</v>
      </c>
      <c r="H273" s="270">
        <v>2</v>
      </c>
      <c r="I273" s="271"/>
      <c r="J273" s="272">
        <f>ROUND(I273*H273,2)</f>
        <v>0</v>
      </c>
      <c r="K273" s="268" t="s">
        <v>19</v>
      </c>
      <c r="L273" s="273"/>
      <c r="M273" s="274" t="s">
        <v>19</v>
      </c>
      <c r="N273" s="275" t="s">
        <v>47</v>
      </c>
      <c r="O273" s="84"/>
      <c r="P273" s="221">
        <f>O273*H273</f>
        <v>0</v>
      </c>
      <c r="Q273" s="221">
        <v>0.0018</v>
      </c>
      <c r="R273" s="221">
        <f>Q273*H273</f>
        <v>0.0035999999999999999</v>
      </c>
      <c r="S273" s="221">
        <v>0</v>
      </c>
      <c r="T273" s="222">
        <f>S273*H273</f>
        <v>0</v>
      </c>
      <c r="U273" s="38"/>
      <c r="V273" s="38"/>
      <c r="W273" s="38"/>
      <c r="X273" s="38"/>
      <c r="Y273" s="38"/>
      <c r="Z273" s="38"/>
      <c r="AA273" s="38"/>
      <c r="AB273" s="38"/>
      <c r="AC273" s="38"/>
      <c r="AD273" s="38"/>
      <c r="AE273" s="38"/>
      <c r="AR273" s="223" t="s">
        <v>501</v>
      </c>
      <c r="AT273" s="223" t="s">
        <v>367</v>
      </c>
      <c r="AU273" s="223" t="s">
        <v>86</v>
      </c>
      <c r="AY273" s="17" t="s">
        <v>138</v>
      </c>
      <c r="BE273" s="224">
        <f>IF(N273="základní",J273,0)</f>
        <v>0</v>
      </c>
      <c r="BF273" s="224">
        <f>IF(N273="snížená",J273,0)</f>
        <v>0</v>
      </c>
      <c r="BG273" s="224">
        <f>IF(N273="zákl. přenesená",J273,0)</f>
        <v>0</v>
      </c>
      <c r="BH273" s="224">
        <f>IF(N273="sníž. přenesená",J273,0)</f>
        <v>0</v>
      </c>
      <c r="BI273" s="224">
        <f>IF(N273="nulová",J273,0)</f>
        <v>0</v>
      </c>
      <c r="BJ273" s="17" t="s">
        <v>84</v>
      </c>
      <c r="BK273" s="224">
        <f>ROUND(I273*H273,2)</f>
        <v>0</v>
      </c>
      <c r="BL273" s="17" t="s">
        <v>240</v>
      </c>
      <c r="BM273" s="223" t="s">
        <v>1432</v>
      </c>
    </row>
    <row r="274" s="2" customFormat="1" ht="16.5" customHeight="1">
      <c r="A274" s="38"/>
      <c r="B274" s="39"/>
      <c r="C274" s="212" t="s">
        <v>784</v>
      </c>
      <c r="D274" s="212" t="s">
        <v>140</v>
      </c>
      <c r="E274" s="213" t="s">
        <v>1433</v>
      </c>
      <c r="F274" s="214" t="s">
        <v>1434</v>
      </c>
      <c r="G274" s="215" t="s">
        <v>1251</v>
      </c>
      <c r="H274" s="216">
        <v>2</v>
      </c>
      <c r="I274" s="217"/>
      <c r="J274" s="218">
        <f>ROUND(I274*H274,2)</f>
        <v>0</v>
      </c>
      <c r="K274" s="214" t="s">
        <v>144</v>
      </c>
      <c r="L274" s="44"/>
      <c r="M274" s="219" t="s">
        <v>19</v>
      </c>
      <c r="N274" s="220" t="s">
        <v>47</v>
      </c>
      <c r="O274" s="84"/>
      <c r="P274" s="221">
        <f>O274*H274</f>
        <v>0</v>
      </c>
      <c r="Q274" s="221">
        <v>0.0018400000000000001</v>
      </c>
      <c r="R274" s="221">
        <f>Q274*H274</f>
        <v>0.0036800000000000001</v>
      </c>
      <c r="S274" s="221">
        <v>0</v>
      </c>
      <c r="T274" s="222">
        <f>S274*H274</f>
        <v>0</v>
      </c>
      <c r="U274" s="38"/>
      <c r="V274" s="38"/>
      <c r="W274" s="38"/>
      <c r="X274" s="38"/>
      <c r="Y274" s="38"/>
      <c r="Z274" s="38"/>
      <c r="AA274" s="38"/>
      <c r="AB274" s="38"/>
      <c r="AC274" s="38"/>
      <c r="AD274" s="38"/>
      <c r="AE274" s="38"/>
      <c r="AR274" s="223" t="s">
        <v>240</v>
      </c>
      <c r="AT274" s="223" t="s">
        <v>140</v>
      </c>
      <c r="AU274" s="223" t="s">
        <v>86</v>
      </c>
      <c r="AY274" s="17" t="s">
        <v>138</v>
      </c>
      <c r="BE274" s="224">
        <f>IF(N274="základní",J274,0)</f>
        <v>0</v>
      </c>
      <c r="BF274" s="224">
        <f>IF(N274="snížená",J274,0)</f>
        <v>0</v>
      </c>
      <c r="BG274" s="224">
        <f>IF(N274="zákl. přenesená",J274,0)</f>
        <v>0</v>
      </c>
      <c r="BH274" s="224">
        <f>IF(N274="sníž. přenesená",J274,0)</f>
        <v>0</v>
      </c>
      <c r="BI274" s="224">
        <f>IF(N274="nulová",J274,0)</f>
        <v>0</v>
      </c>
      <c r="BJ274" s="17" t="s">
        <v>84</v>
      </c>
      <c r="BK274" s="224">
        <f>ROUND(I274*H274,2)</f>
        <v>0</v>
      </c>
      <c r="BL274" s="17" t="s">
        <v>240</v>
      </c>
      <c r="BM274" s="223" t="s">
        <v>1435</v>
      </c>
    </row>
    <row r="275" s="2" customFormat="1">
      <c r="A275" s="38"/>
      <c r="B275" s="39"/>
      <c r="C275" s="40"/>
      <c r="D275" s="225" t="s">
        <v>147</v>
      </c>
      <c r="E275" s="40"/>
      <c r="F275" s="226" t="s">
        <v>1436</v>
      </c>
      <c r="G275" s="40"/>
      <c r="H275" s="40"/>
      <c r="I275" s="227"/>
      <c r="J275" s="40"/>
      <c r="K275" s="40"/>
      <c r="L275" s="44"/>
      <c r="M275" s="228"/>
      <c r="N275" s="229"/>
      <c r="O275" s="84"/>
      <c r="P275" s="84"/>
      <c r="Q275" s="84"/>
      <c r="R275" s="84"/>
      <c r="S275" s="84"/>
      <c r="T275" s="85"/>
      <c r="U275" s="38"/>
      <c r="V275" s="38"/>
      <c r="W275" s="38"/>
      <c r="X275" s="38"/>
      <c r="Y275" s="38"/>
      <c r="Z275" s="38"/>
      <c r="AA275" s="38"/>
      <c r="AB275" s="38"/>
      <c r="AC275" s="38"/>
      <c r="AD275" s="38"/>
      <c r="AE275" s="38"/>
      <c r="AT275" s="17" t="s">
        <v>147</v>
      </c>
      <c r="AU275" s="17" t="s">
        <v>86</v>
      </c>
    </row>
    <row r="276" s="2" customFormat="1">
      <c r="A276" s="38"/>
      <c r="B276" s="39"/>
      <c r="C276" s="40"/>
      <c r="D276" s="232" t="s">
        <v>1101</v>
      </c>
      <c r="E276" s="40"/>
      <c r="F276" s="276" t="s">
        <v>1437</v>
      </c>
      <c r="G276" s="40"/>
      <c r="H276" s="40"/>
      <c r="I276" s="227"/>
      <c r="J276" s="40"/>
      <c r="K276" s="40"/>
      <c r="L276" s="44"/>
      <c r="M276" s="228"/>
      <c r="N276" s="229"/>
      <c r="O276" s="84"/>
      <c r="P276" s="84"/>
      <c r="Q276" s="84"/>
      <c r="R276" s="84"/>
      <c r="S276" s="84"/>
      <c r="T276" s="85"/>
      <c r="U276" s="38"/>
      <c r="V276" s="38"/>
      <c r="W276" s="38"/>
      <c r="X276" s="38"/>
      <c r="Y276" s="38"/>
      <c r="Z276" s="38"/>
      <c r="AA276" s="38"/>
      <c r="AB276" s="38"/>
      <c r="AC276" s="38"/>
      <c r="AD276" s="38"/>
      <c r="AE276" s="38"/>
      <c r="AT276" s="17" t="s">
        <v>1101</v>
      </c>
      <c r="AU276" s="17" t="s">
        <v>86</v>
      </c>
    </row>
    <row r="277" s="2" customFormat="1" ht="24.15" customHeight="1">
      <c r="A277" s="38"/>
      <c r="B277" s="39"/>
      <c r="C277" s="212" t="s">
        <v>790</v>
      </c>
      <c r="D277" s="212" t="s">
        <v>140</v>
      </c>
      <c r="E277" s="213" t="s">
        <v>1438</v>
      </c>
      <c r="F277" s="214" t="s">
        <v>1439</v>
      </c>
      <c r="G277" s="215" t="s">
        <v>201</v>
      </c>
      <c r="H277" s="216">
        <v>1</v>
      </c>
      <c r="I277" s="217"/>
      <c r="J277" s="218">
        <f>ROUND(I277*H277,2)</f>
        <v>0</v>
      </c>
      <c r="K277" s="214" t="s">
        <v>144</v>
      </c>
      <c r="L277" s="44"/>
      <c r="M277" s="219" t="s">
        <v>19</v>
      </c>
      <c r="N277" s="220" t="s">
        <v>47</v>
      </c>
      <c r="O277" s="84"/>
      <c r="P277" s="221">
        <f>O277*H277</f>
        <v>0</v>
      </c>
      <c r="Q277" s="221">
        <v>0.00013999999999999999</v>
      </c>
      <c r="R277" s="221">
        <f>Q277*H277</f>
        <v>0.00013999999999999999</v>
      </c>
      <c r="S277" s="221">
        <v>0</v>
      </c>
      <c r="T277" s="222">
        <f>S277*H277</f>
        <v>0</v>
      </c>
      <c r="U277" s="38"/>
      <c r="V277" s="38"/>
      <c r="W277" s="38"/>
      <c r="X277" s="38"/>
      <c r="Y277" s="38"/>
      <c r="Z277" s="38"/>
      <c r="AA277" s="38"/>
      <c r="AB277" s="38"/>
      <c r="AC277" s="38"/>
      <c r="AD277" s="38"/>
      <c r="AE277" s="38"/>
      <c r="AR277" s="223" t="s">
        <v>240</v>
      </c>
      <c r="AT277" s="223" t="s">
        <v>140</v>
      </c>
      <c r="AU277" s="223" t="s">
        <v>86</v>
      </c>
      <c r="AY277" s="17" t="s">
        <v>138</v>
      </c>
      <c r="BE277" s="224">
        <f>IF(N277="základní",J277,0)</f>
        <v>0</v>
      </c>
      <c r="BF277" s="224">
        <f>IF(N277="snížená",J277,0)</f>
        <v>0</v>
      </c>
      <c r="BG277" s="224">
        <f>IF(N277="zákl. přenesená",J277,0)</f>
        <v>0</v>
      </c>
      <c r="BH277" s="224">
        <f>IF(N277="sníž. přenesená",J277,0)</f>
        <v>0</v>
      </c>
      <c r="BI277" s="224">
        <f>IF(N277="nulová",J277,0)</f>
        <v>0</v>
      </c>
      <c r="BJ277" s="17" t="s">
        <v>84</v>
      </c>
      <c r="BK277" s="224">
        <f>ROUND(I277*H277,2)</f>
        <v>0</v>
      </c>
      <c r="BL277" s="17" t="s">
        <v>240</v>
      </c>
      <c r="BM277" s="223" t="s">
        <v>1440</v>
      </c>
    </row>
    <row r="278" s="2" customFormat="1">
      <c r="A278" s="38"/>
      <c r="B278" s="39"/>
      <c r="C278" s="40"/>
      <c r="D278" s="225" t="s">
        <v>147</v>
      </c>
      <c r="E278" s="40"/>
      <c r="F278" s="226" t="s">
        <v>1441</v>
      </c>
      <c r="G278" s="40"/>
      <c r="H278" s="40"/>
      <c r="I278" s="227"/>
      <c r="J278" s="40"/>
      <c r="K278" s="40"/>
      <c r="L278" s="44"/>
      <c r="M278" s="228"/>
      <c r="N278" s="229"/>
      <c r="O278" s="84"/>
      <c r="P278" s="84"/>
      <c r="Q278" s="84"/>
      <c r="R278" s="84"/>
      <c r="S278" s="84"/>
      <c r="T278" s="85"/>
      <c r="U278" s="38"/>
      <c r="V278" s="38"/>
      <c r="W278" s="38"/>
      <c r="X278" s="38"/>
      <c r="Y278" s="38"/>
      <c r="Z278" s="38"/>
      <c r="AA278" s="38"/>
      <c r="AB278" s="38"/>
      <c r="AC278" s="38"/>
      <c r="AD278" s="38"/>
      <c r="AE278" s="38"/>
      <c r="AT278" s="17" t="s">
        <v>147</v>
      </c>
      <c r="AU278" s="17" t="s">
        <v>86</v>
      </c>
    </row>
    <row r="279" s="2" customFormat="1" ht="24.15" customHeight="1">
      <c r="A279" s="38"/>
      <c r="B279" s="39"/>
      <c r="C279" s="266" t="s">
        <v>795</v>
      </c>
      <c r="D279" s="266" t="s">
        <v>367</v>
      </c>
      <c r="E279" s="267" t="s">
        <v>1442</v>
      </c>
      <c r="F279" s="268" t="s">
        <v>1443</v>
      </c>
      <c r="G279" s="269" t="s">
        <v>201</v>
      </c>
      <c r="H279" s="270">
        <v>1</v>
      </c>
      <c r="I279" s="271"/>
      <c r="J279" s="272">
        <f>ROUND(I279*H279,2)</f>
        <v>0</v>
      </c>
      <c r="K279" s="268" t="s">
        <v>144</v>
      </c>
      <c r="L279" s="273"/>
      <c r="M279" s="274" t="s">
        <v>19</v>
      </c>
      <c r="N279" s="275" t="s">
        <v>47</v>
      </c>
      <c r="O279" s="84"/>
      <c r="P279" s="221">
        <f>O279*H279</f>
        <v>0</v>
      </c>
      <c r="Q279" s="221">
        <v>0.0053800000000000002</v>
      </c>
      <c r="R279" s="221">
        <f>Q279*H279</f>
        <v>0.0053800000000000002</v>
      </c>
      <c r="S279" s="221">
        <v>0</v>
      </c>
      <c r="T279" s="222">
        <f>S279*H279</f>
        <v>0</v>
      </c>
      <c r="U279" s="38"/>
      <c r="V279" s="38"/>
      <c r="W279" s="38"/>
      <c r="X279" s="38"/>
      <c r="Y279" s="38"/>
      <c r="Z279" s="38"/>
      <c r="AA279" s="38"/>
      <c r="AB279" s="38"/>
      <c r="AC279" s="38"/>
      <c r="AD279" s="38"/>
      <c r="AE279" s="38"/>
      <c r="AR279" s="223" t="s">
        <v>501</v>
      </c>
      <c r="AT279" s="223" t="s">
        <v>367</v>
      </c>
      <c r="AU279" s="223" t="s">
        <v>86</v>
      </c>
      <c r="AY279" s="17" t="s">
        <v>138</v>
      </c>
      <c r="BE279" s="224">
        <f>IF(N279="základní",J279,0)</f>
        <v>0</v>
      </c>
      <c r="BF279" s="224">
        <f>IF(N279="snížená",J279,0)</f>
        <v>0</v>
      </c>
      <c r="BG279" s="224">
        <f>IF(N279="zákl. přenesená",J279,0)</f>
        <v>0</v>
      </c>
      <c r="BH279" s="224">
        <f>IF(N279="sníž. přenesená",J279,0)</f>
        <v>0</v>
      </c>
      <c r="BI279" s="224">
        <f>IF(N279="nulová",J279,0)</f>
        <v>0</v>
      </c>
      <c r="BJ279" s="17" t="s">
        <v>84</v>
      </c>
      <c r="BK279" s="224">
        <f>ROUND(I279*H279,2)</f>
        <v>0</v>
      </c>
      <c r="BL279" s="17" t="s">
        <v>240</v>
      </c>
      <c r="BM279" s="223" t="s">
        <v>1444</v>
      </c>
    </row>
    <row r="280" s="2" customFormat="1">
      <c r="A280" s="38"/>
      <c r="B280" s="39"/>
      <c r="C280" s="40"/>
      <c r="D280" s="232" t="s">
        <v>1101</v>
      </c>
      <c r="E280" s="40"/>
      <c r="F280" s="276" t="s">
        <v>1445</v>
      </c>
      <c r="G280" s="40"/>
      <c r="H280" s="40"/>
      <c r="I280" s="227"/>
      <c r="J280" s="40"/>
      <c r="K280" s="40"/>
      <c r="L280" s="44"/>
      <c r="M280" s="228"/>
      <c r="N280" s="229"/>
      <c r="O280" s="84"/>
      <c r="P280" s="84"/>
      <c r="Q280" s="84"/>
      <c r="R280" s="84"/>
      <c r="S280" s="84"/>
      <c r="T280" s="85"/>
      <c r="U280" s="38"/>
      <c r="V280" s="38"/>
      <c r="W280" s="38"/>
      <c r="X280" s="38"/>
      <c r="Y280" s="38"/>
      <c r="Z280" s="38"/>
      <c r="AA280" s="38"/>
      <c r="AB280" s="38"/>
      <c r="AC280" s="38"/>
      <c r="AD280" s="38"/>
      <c r="AE280" s="38"/>
      <c r="AT280" s="17" t="s">
        <v>1101</v>
      </c>
      <c r="AU280" s="17" t="s">
        <v>86</v>
      </c>
    </row>
    <row r="281" s="2" customFormat="1" ht="24.15" customHeight="1">
      <c r="A281" s="38"/>
      <c r="B281" s="39"/>
      <c r="C281" s="212" t="s">
        <v>799</v>
      </c>
      <c r="D281" s="212" t="s">
        <v>140</v>
      </c>
      <c r="E281" s="213" t="s">
        <v>1446</v>
      </c>
      <c r="F281" s="214" t="s">
        <v>1447</v>
      </c>
      <c r="G281" s="215" t="s">
        <v>201</v>
      </c>
      <c r="H281" s="216">
        <v>3</v>
      </c>
      <c r="I281" s="217"/>
      <c r="J281" s="218">
        <f>ROUND(I281*H281,2)</f>
        <v>0</v>
      </c>
      <c r="K281" s="214" t="s">
        <v>144</v>
      </c>
      <c r="L281" s="44"/>
      <c r="M281" s="219" t="s">
        <v>19</v>
      </c>
      <c r="N281" s="220" t="s">
        <v>47</v>
      </c>
      <c r="O281" s="84"/>
      <c r="P281" s="221">
        <f>O281*H281</f>
        <v>0</v>
      </c>
      <c r="Q281" s="221">
        <v>0.00024000000000000001</v>
      </c>
      <c r="R281" s="221">
        <f>Q281*H281</f>
        <v>0.00072000000000000005</v>
      </c>
      <c r="S281" s="221">
        <v>0</v>
      </c>
      <c r="T281" s="222">
        <f>S281*H281</f>
        <v>0</v>
      </c>
      <c r="U281" s="38"/>
      <c r="V281" s="38"/>
      <c r="W281" s="38"/>
      <c r="X281" s="38"/>
      <c r="Y281" s="38"/>
      <c r="Z281" s="38"/>
      <c r="AA281" s="38"/>
      <c r="AB281" s="38"/>
      <c r="AC281" s="38"/>
      <c r="AD281" s="38"/>
      <c r="AE281" s="38"/>
      <c r="AR281" s="223" t="s">
        <v>240</v>
      </c>
      <c r="AT281" s="223" t="s">
        <v>140</v>
      </c>
      <c r="AU281" s="223" t="s">
        <v>86</v>
      </c>
      <c r="AY281" s="17" t="s">
        <v>138</v>
      </c>
      <c r="BE281" s="224">
        <f>IF(N281="základní",J281,0)</f>
        <v>0</v>
      </c>
      <c r="BF281" s="224">
        <f>IF(N281="snížená",J281,0)</f>
        <v>0</v>
      </c>
      <c r="BG281" s="224">
        <f>IF(N281="zákl. přenesená",J281,0)</f>
        <v>0</v>
      </c>
      <c r="BH281" s="224">
        <f>IF(N281="sníž. přenesená",J281,0)</f>
        <v>0</v>
      </c>
      <c r="BI281" s="224">
        <f>IF(N281="nulová",J281,0)</f>
        <v>0</v>
      </c>
      <c r="BJ281" s="17" t="s">
        <v>84</v>
      </c>
      <c r="BK281" s="224">
        <f>ROUND(I281*H281,2)</f>
        <v>0</v>
      </c>
      <c r="BL281" s="17" t="s">
        <v>240</v>
      </c>
      <c r="BM281" s="223" t="s">
        <v>1448</v>
      </c>
    </row>
    <row r="282" s="2" customFormat="1">
      <c r="A282" s="38"/>
      <c r="B282" s="39"/>
      <c r="C282" s="40"/>
      <c r="D282" s="225" t="s">
        <v>147</v>
      </c>
      <c r="E282" s="40"/>
      <c r="F282" s="226" t="s">
        <v>1449</v>
      </c>
      <c r="G282" s="40"/>
      <c r="H282" s="40"/>
      <c r="I282" s="227"/>
      <c r="J282" s="40"/>
      <c r="K282" s="40"/>
      <c r="L282" s="44"/>
      <c r="M282" s="228"/>
      <c r="N282" s="229"/>
      <c r="O282" s="84"/>
      <c r="P282" s="84"/>
      <c r="Q282" s="84"/>
      <c r="R282" s="84"/>
      <c r="S282" s="84"/>
      <c r="T282" s="85"/>
      <c r="U282" s="38"/>
      <c r="V282" s="38"/>
      <c r="W282" s="38"/>
      <c r="X282" s="38"/>
      <c r="Y282" s="38"/>
      <c r="Z282" s="38"/>
      <c r="AA282" s="38"/>
      <c r="AB282" s="38"/>
      <c r="AC282" s="38"/>
      <c r="AD282" s="38"/>
      <c r="AE282" s="38"/>
      <c r="AT282" s="17" t="s">
        <v>147</v>
      </c>
      <c r="AU282" s="17" t="s">
        <v>86</v>
      </c>
    </row>
    <row r="283" s="2" customFormat="1" ht="24.15" customHeight="1">
      <c r="A283" s="38"/>
      <c r="B283" s="39"/>
      <c r="C283" s="212" t="s">
        <v>805</v>
      </c>
      <c r="D283" s="212" t="s">
        <v>140</v>
      </c>
      <c r="E283" s="213" t="s">
        <v>1450</v>
      </c>
      <c r="F283" s="214" t="s">
        <v>1451</v>
      </c>
      <c r="G283" s="215" t="s">
        <v>201</v>
      </c>
      <c r="H283" s="216">
        <v>2</v>
      </c>
      <c r="I283" s="217"/>
      <c r="J283" s="218">
        <f>ROUND(I283*H283,2)</f>
        <v>0</v>
      </c>
      <c r="K283" s="214" t="s">
        <v>144</v>
      </c>
      <c r="L283" s="44"/>
      <c r="M283" s="219" t="s">
        <v>19</v>
      </c>
      <c r="N283" s="220" t="s">
        <v>47</v>
      </c>
      <c r="O283" s="84"/>
      <c r="P283" s="221">
        <f>O283*H283</f>
        <v>0</v>
      </c>
      <c r="Q283" s="221">
        <v>0.00055000000000000003</v>
      </c>
      <c r="R283" s="221">
        <f>Q283*H283</f>
        <v>0.0011000000000000001</v>
      </c>
      <c r="S283" s="221">
        <v>0</v>
      </c>
      <c r="T283" s="222">
        <f>S283*H283</f>
        <v>0</v>
      </c>
      <c r="U283" s="38"/>
      <c r="V283" s="38"/>
      <c r="W283" s="38"/>
      <c r="X283" s="38"/>
      <c r="Y283" s="38"/>
      <c r="Z283" s="38"/>
      <c r="AA283" s="38"/>
      <c r="AB283" s="38"/>
      <c r="AC283" s="38"/>
      <c r="AD283" s="38"/>
      <c r="AE283" s="38"/>
      <c r="AR283" s="223" t="s">
        <v>240</v>
      </c>
      <c r="AT283" s="223" t="s">
        <v>140</v>
      </c>
      <c r="AU283" s="223" t="s">
        <v>86</v>
      </c>
      <c r="AY283" s="17" t="s">
        <v>138</v>
      </c>
      <c r="BE283" s="224">
        <f>IF(N283="základní",J283,0)</f>
        <v>0</v>
      </c>
      <c r="BF283" s="224">
        <f>IF(N283="snížená",J283,0)</f>
        <v>0</v>
      </c>
      <c r="BG283" s="224">
        <f>IF(N283="zákl. přenesená",J283,0)</f>
        <v>0</v>
      </c>
      <c r="BH283" s="224">
        <f>IF(N283="sníž. přenesená",J283,0)</f>
        <v>0</v>
      </c>
      <c r="BI283" s="224">
        <f>IF(N283="nulová",J283,0)</f>
        <v>0</v>
      </c>
      <c r="BJ283" s="17" t="s">
        <v>84</v>
      </c>
      <c r="BK283" s="224">
        <f>ROUND(I283*H283,2)</f>
        <v>0</v>
      </c>
      <c r="BL283" s="17" t="s">
        <v>240</v>
      </c>
      <c r="BM283" s="223" t="s">
        <v>1452</v>
      </c>
    </row>
    <row r="284" s="2" customFormat="1">
      <c r="A284" s="38"/>
      <c r="B284" s="39"/>
      <c r="C284" s="40"/>
      <c r="D284" s="225" t="s">
        <v>147</v>
      </c>
      <c r="E284" s="40"/>
      <c r="F284" s="226" t="s">
        <v>1453</v>
      </c>
      <c r="G284" s="40"/>
      <c r="H284" s="40"/>
      <c r="I284" s="227"/>
      <c r="J284" s="40"/>
      <c r="K284" s="40"/>
      <c r="L284" s="44"/>
      <c r="M284" s="228"/>
      <c r="N284" s="229"/>
      <c r="O284" s="84"/>
      <c r="P284" s="84"/>
      <c r="Q284" s="84"/>
      <c r="R284" s="84"/>
      <c r="S284" s="84"/>
      <c r="T284" s="85"/>
      <c r="U284" s="38"/>
      <c r="V284" s="38"/>
      <c r="W284" s="38"/>
      <c r="X284" s="38"/>
      <c r="Y284" s="38"/>
      <c r="Z284" s="38"/>
      <c r="AA284" s="38"/>
      <c r="AB284" s="38"/>
      <c r="AC284" s="38"/>
      <c r="AD284" s="38"/>
      <c r="AE284" s="38"/>
      <c r="AT284" s="17" t="s">
        <v>147</v>
      </c>
      <c r="AU284" s="17" t="s">
        <v>86</v>
      </c>
    </row>
    <row r="285" s="2" customFormat="1" ht="24.15" customHeight="1">
      <c r="A285" s="38"/>
      <c r="B285" s="39"/>
      <c r="C285" s="212" t="s">
        <v>810</v>
      </c>
      <c r="D285" s="212" t="s">
        <v>140</v>
      </c>
      <c r="E285" s="213" t="s">
        <v>1454</v>
      </c>
      <c r="F285" s="214" t="s">
        <v>1455</v>
      </c>
      <c r="G285" s="215" t="s">
        <v>201</v>
      </c>
      <c r="H285" s="216">
        <v>1</v>
      </c>
      <c r="I285" s="217"/>
      <c r="J285" s="218">
        <f>ROUND(I285*H285,2)</f>
        <v>0</v>
      </c>
      <c r="K285" s="214" t="s">
        <v>144</v>
      </c>
      <c r="L285" s="44"/>
      <c r="M285" s="219" t="s">
        <v>19</v>
      </c>
      <c r="N285" s="220" t="s">
        <v>47</v>
      </c>
      <c r="O285" s="84"/>
      <c r="P285" s="221">
        <f>O285*H285</f>
        <v>0</v>
      </c>
      <c r="Q285" s="221">
        <v>0.00027999999999999998</v>
      </c>
      <c r="R285" s="221">
        <f>Q285*H285</f>
        <v>0.00027999999999999998</v>
      </c>
      <c r="S285" s="221">
        <v>0</v>
      </c>
      <c r="T285" s="222">
        <f>S285*H285</f>
        <v>0</v>
      </c>
      <c r="U285" s="38"/>
      <c r="V285" s="38"/>
      <c r="W285" s="38"/>
      <c r="X285" s="38"/>
      <c r="Y285" s="38"/>
      <c r="Z285" s="38"/>
      <c r="AA285" s="38"/>
      <c r="AB285" s="38"/>
      <c r="AC285" s="38"/>
      <c r="AD285" s="38"/>
      <c r="AE285" s="38"/>
      <c r="AR285" s="223" t="s">
        <v>240</v>
      </c>
      <c r="AT285" s="223" t="s">
        <v>140</v>
      </c>
      <c r="AU285" s="223" t="s">
        <v>86</v>
      </c>
      <c r="AY285" s="17" t="s">
        <v>138</v>
      </c>
      <c r="BE285" s="224">
        <f>IF(N285="základní",J285,0)</f>
        <v>0</v>
      </c>
      <c r="BF285" s="224">
        <f>IF(N285="snížená",J285,0)</f>
        <v>0</v>
      </c>
      <c r="BG285" s="224">
        <f>IF(N285="zákl. přenesená",J285,0)</f>
        <v>0</v>
      </c>
      <c r="BH285" s="224">
        <f>IF(N285="sníž. přenesená",J285,0)</f>
        <v>0</v>
      </c>
      <c r="BI285" s="224">
        <f>IF(N285="nulová",J285,0)</f>
        <v>0</v>
      </c>
      <c r="BJ285" s="17" t="s">
        <v>84</v>
      </c>
      <c r="BK285" s="224">
        <f>ROUND(I285*H285,2)</f>
        <v>0</v>
      </c>
      <c r="BL285" s="17" t="s">
        <v>240</v>
      </c>
      <c r="BM285" s="223" t="s">
        <v>1456</v>
      </c>
    </row>
    <row r="286" s="2" customFormat="1">
      <c r="A286" s="38"/>
      <c r="B286" s="39"/>
      <c r="C286" s="40"/>
      <c r="D286" s="225" t="s">
        <v>147</v>
      </c>
      <c r="E286" s="40"/>
      <c r="F286" s="226" t="s">
        <v>1457</v>
      </c>
      <c r="G286" s="40"/>
      <c r="H286" s="40"/>
      <c r="I286" s="227"/>
      <c r="J286" s="40"/>
      <c r="K286" s="40"/>
      <c r="L286" s="44"/>
      <c r="M286" s="228"/>
      <c r="N286" s="229"/>
      <c r="O286" s="84"/>
      <c r="P286" s="84"/>
      <c r="Q286" s="84"/>
      <c r="R286" s="84"/>
      <c r="S286" s="84"/>
      <c r="T286" s="85"/>
      <c r="U286" s="38"/>
      <c r="V286" s="38"/>
      <c r="W286" s="38"/>
      <c r="X286" s="38"/>
      <c r="Y286" s="38"/>
      <c r="Z286" s="38"/>
      <c r="AA286" s="38"/>
      <c r="AB286" s="38"/>
      <c r="AC286" s="38"/>
      <c r="AD286" s="38"/>
      <c r="AE286" s="38"/>
      <c r="AT286" s="17" t="s">
        <v>147</v>
      </c>
      <c r="AU286" s="17" t="s">
        <v>86</v>
      </c>
    </row>
    <row r="287" s="2" customFormat="1" ht="16.5" customHeight="1">
      <c r="A287" s="38"/>
      <c r="B287" s="39"/>
      <c r="C287" s="212" t="s">
        <v>815</v>
      </c>
      <c r="D287" s="212" t="s">
        <v>140</v>
      </c>
      <c r="E287" s="213" t="s">
        <v>1458</v>
      </c>
      <c r="F287" s="214" t="s">
        <v>1459</v>
      </c>
      <c r="G287" s="215" t="s">
        <v>201</v>
      </c>
      <c r="H287" s="216">
        <v>3</v>
      </c>
      <c r="I287" s="217"/>
      <c r="J287" s="218">
        <f>ROUND(I287*H287,2)</f>
        <v>0</v>
      </c>
      <c r="K287" s="214" t="s">
        <v>144</v>
      </c>
      <c r="L287" s="44"/>
      <c r="M287" s="219" t="s">
        <v>19</v>
      </c>
      <c r="N287" s="220" t="s">
        <v>47</v>
      </c>
      <c r="O287" s="84"/>
      <c r="P287" s="221">
        <f>O287*H287</f>
        <v>0</v>
      </c>
      <c r="Q287" s="221">
        <v>9.0000000000000006E-05</v>
      </c>
      <c r="R287" s="221">
        <f>Q287*H287</f>
        <v>0.00027</v>
      </c>
      <c r="S287" s="221">
        <v>0</v>
      </c>
      <c r="T287" s="222">
        <f>S287*H287</f>
        <v>0</v>
      </c>
      <c r="U287" s="38"/>
      <c r="V287" s="38"/>
      <c r="W287" s="38"/>
      <c r="X287" s="38"/>
      <c r="Y287" s="38"/>
      <c r="Z287" s="38"/>
      <c r="AA287" s="38"/>
      <c r="AB287" s="38"/>
      <c r="AC287" s="38"/>
      <c r="AD287" s="38"/>
      <c r="AE287" s="38"/>
      <c r="AR287" s="223" t="s">
        <v>240</v>
      </c>
      <c r="AT287" s="223" t="s">
        <v>140</v>
      </c>
      <c r="AU287" s="223" t="s">
        <v>86</v>
      </c>
      <c r="AY287" s="17" t="s">
        <v>138</v>
      </c>
      <c r="BE287" s="224">
        <f>IF(N287="základní",J287,0)</f>
        <v>0</v>
      </c>
      <c r="BF287" s="224">
        <f>IF(N287="snížená",J287,0)</f>
        <v>0</v>
      </c>
      <c r="BG287" s="224">
        <f>IF(N287="zákl. přenesená",J287,0)</f>
        <v>0</v>
      </c>
      <c r="BH287" s="224">
        <f>IF(N287="sníž. přenesená",J287,0)</f>
        <v>0</v>
      </c>
      <c r="BI287" s="224">
        <f>IF(N287="nulová",J287,0)</f>
        <v>0</v>
      </c>
      <c r="BJ287" s="17" t="s">
        <v>84</v>
      </c>
      <c r="BK287" s="224">
        <f>ROUND(I287*H287,2)</f>
        <v>0</v>
      </c>
      <c r="BL287" s="17" t="s">
        <v>240</v>
      </c>
      <c r="BM287" s="223" t="s">
        <v>1460</v>
      </c>
    </row>
    <row r="288" s="2" customFormat="1">
      <c r="A288" s="38"/>
      <c r="B288" s="39"/>
      <c r="C288" s="40"/>
      <c r="D288" s="225" t="s">
        <v>147</v>
      </c>
      <c r="E288" s="40"/>
      <c r="F288" s="226" t="s">
        <v>1461</v>
      </c>
      <c r="G288" s="40"/>
      <c r="H288" s="40"/>
      <c r="I288" s="227"/>
      <c r="J288" s="40"/>
      <c r="K288" s="40"/>
      <c r="L288" s="44"/>
      <c r="M288" s="228"/>
      <c r="N288" s="229"/>
      <c r="O288" s="84"/>
      <c r="P288" s="84"/>
      <c r="Q288" s="84"/>
      <c r="R288" s="84"/>
      <c r="S288" s="84"/>
      <c r="T288" s="85"/>
      <c r="U288" s="38"/>
      <c r="V288" s="38"/>
      <c r="W288" s="38"/>
      <c r="X288" s="38"/>
      <c r="Y288" s="38"/>
      <c r="Z288" s="38"/>
      <c r="AA288" s="38"/>
      <c r="AB288" s="38"/>
      <c r="AC288" s="38"/>
      <c r="AD288" s="38"/>
      <c r="AE288" s="38"/>
      <c r="AT288" s="17" t="s">
        <v>147</v>
      </c>
      <c r="AU288" s="17" t="s">
        <v>86</v>
      </c>
    </row>
    <row r="289" s="2" customFormat="1">
      <c r="A289" s="38"/>
      <c r="B289" s="39"/>
      <c r="C289" s="40"/>
      <c r="D289" s="232" t="s">
        <v>1101</v>
      </c>
      <c r="E289" s="40"/>
      <c r="F289" s="276" t="s">
        <v>1462</v>
      </c>
      <c r="G289" s="40"/>
      <c r="H289" s="40"/>
      <c r="I289" s="227"/>
      <c r="J289" s="40"/>
      <c r="K289" s="40"/>
      <c r="L289" s="44"/>
      <c r="M289" s="228"/>
      <c r="N289" s="229"/>
      <c r="O289" s="84"/>
      <c r="P289" s="84"/>
      <c r="Q289" s="84"/>
      <c r="R289" s="84"/>
      <c r="S289" s="84"/>
      <c r="T289" s="85"/>
      <c r="U289" s="38"/>
      <c r="V289" s="38"/>
      <c r="W289" s="38"/>
      <c r="X289" s="38"/>
      <c r="Y289" s="38"/>
      <c r="Z289" s="38"/>
      <c r="AA289" s="38"/>
      <c r="AB289" s="38"/>
      <c r="AC289" s="38"/>
      <c r="AD289" s="38"/>
      <c r="AE289" s="38"/>
      <c r="AT289" s="17" t="s">
        <v>1101</v>
      </c>
      <c r="AU289" s="17" t="s">
        <v>86</v>
      </c>
    </row>
    <row r="290" s="2" customFormat="1" ht="16.5" customHeight="1">
      <c r="A290" s="38"/>
      <c r="B290" s="39"/>
      <c r="C290" s="212" t="s">
        <v>819</v>
      </c>
      <c r="D290" s="212" t="s">
        <v>140</v>
      </c>
      <c r="E290" s="213" t="s">
        <v>1463</v>
      </c>
      <c r="F290" s="214" t="s">
        <v>1464</v>
      </c>
      <c r="G290" s="215" t="s">
        <v>201</v>
      </c>
      <c r="H290" s="216">
        <v>1</v>
      </c>
      <c r="I290" s="217"/>
      <c r="J290" s="218">
        <f>ROUND(I290*H290,2)</f>
        <v>0</v>
      </c>
      <c r="K290" s="214" t="s">
        <v>144</v>
      </c>
      <c r="L290" s="44"/>
      <c r="M290" s="219" t="s">
        <v>19</v>
      </c>
      <c r="N290" s="220" t="s">
        <v>47</v>
      </c>
      <c r="O290" s="84"/>
      <c r="P290" s="221">
        <f>O290*H290</f>
        <v>0</v>
      </c>
      <c r="Q290" s="221">
        <v>0.00031</v>
      </c>
      <c r="R290" s="221">
        <f>Q290*H290</f>
        <v>0.00031</v>
      </c>
      <c r="S290" s="221">
        <v>0</v>
      </c>
      <c r="T290" s="222">
        <f>S290*H290</f>
        <v>0</v>
      </c>
      <c r="U290" s="38"/>
      <c r="V290" s="38"/>
      <c r="W290" s="38"/>
      <c r="X290" s="38"/>
      <c r="Y290" s="38"/>
      <c r="Z290" s="38"/>
      <c r="AA290" s="38"/>
      <c r="AB290" s="38"/>
      <c r="AC290" s="38"/>
      <c r="AD290" s="38"/>
      <c r="AE290" s="38"/>
      <c r="AR290" s="223" t="s">
        <v>240</v>
      </c>
      <c r="AT290" s="223" t="s">
        <v>140</v>
      </c>
      <c r="AU290" s="223" t="s">
        <v>86</v>
      </c>
      <c r="AY290" s="17" t="s">
        <v>138</v>
      </c>
      <c r="BE290" s="224">
        <f>IF(N290="základní",J290,0)</f>
        <v>0</v>
      </c>
      <c r="BF290" s="224">
        <f>IF(N290="snížená",J290,0)</f>
        <v>0</v>
      </c>
      <c r="BG290" s="224">
        <f>IF(N290="zákl. přenesená",J290,0)</f>
        <v>0</v>
      </c>
      <c r="BH290" s="224">
        <f>IF(N290="sníž. přenesená",J290,0)</f>
        <v>0</v>
      </c>
      <c r="BI290" s="224">
        <f>IF(N290="nulová",J290,0)</f>
        <v>0</v>
      </c>
      <c r="BJ290" s="17" t="s">
        <v>84</v>
      </c>
      <c r="BK290" s="224">
        <f>ROUND(I290*H290,2)</f>
        <v>0</v>
      </c>
      <c r="BL290" s="17" t="s">
        <v>240</v>
      </c>
      <c r="BM290" s="223" t="s">
        <v>1465</v>
      </c>
    </row>
    <row r="291" s="2" customFormat="1">
      <c r="A291" s="38"/>
      <c r="B291" s="39"/>
      <c r="C291" s="40"/>
      <c r="D291" s="225" t="s">
        <v>147</v>
      </c>
      <c r="E291" s="40"/>
      <c r="F291" s="226" t="s">
        <v>1466</v>
      </c>
      <c r="G291" s="40"/>
      <c r="H291" s="40"/>
      <c r="I291" s="227"/>
      <c r="J291" s="40"/>
      <c r="K291" s="40"/>
      <c r="L291" s="44"/>
      <c r="M291" s="228"/>
      <c r="N291" s="229"/>
      <c r="O291" s="84"/>
      <c r="P291" s="84"/>
      <c r="Q291" s="84"/>
      <c r="R291" s="84"/>
      <c r="S291" s="84"/>
      <c r="T291" s="85"/>
      <c r="U291" s="38"/>
      <c r="V291" s="38"/>
      <c r="W291" s="38"/>
      <c r="X291" s="38"/>
      <c r="Y291" s="38"/>
      <c r="Z291" s="38"/>
      <c r="AA291" s="38"/>
      <c r="AB291" s="38"/>
      <c r="AC291" s="38"/>
      <c r="AD291" s="38"/>
      <c r="AE291" s="38"/>
      <c r="AT291" s="17" t="s">
        <v>147</v>
      </c>
      <c r="AU291" s="17" t="s">
        <v>86</v>
      </c>
    </row>
    <row r="292" s="2" customFormat="1">
      <c r="A292" s="38"/>
      <c r="B292" s="39"/>
      <c r="C292" s="40"/>
      <c r="D292" s="232" t="s">
        <v>1101</v>
      </c>
      <c r="E292" s="40"/>
      <c r="F292" s="276" t="s">
        <v>1467</v>
      </c>
      <c r="G292" s="40"/>
      <c r="H292" s="40"/>
      <c r="I292" s="227"/>
      <c r="J292" s="40"/>
      <c r="K292" s="40"/>
      <c r="L292" s="44"/>
      <c r="M292" s="228"/>
      <c r="N292" s="229"/>
      <c r="O292" s="84"/>
      <c r="P292" s="84"/>
      <c r="Q292" s="84"/>
      <c r="R292" s="84"/>
      <c r="S292" s="84"/>
      <c r="T292" s="85"/>
      <c r="U292" s="38"/>
      <c r="V292" s="38"/>
      <c r="W292" s="38"/>
      <c r="X292" s="38"/>
      <c r="Y292" s="38"/>
      <c r="Z292" s="38"/>
      <c r="AA292" s="38"/>
      <c r="AB292" s="38"/>
      <c r="AC292" s="38"/>
      <c r="AD292" s="38"/>
      <c r="AE292" s="38"/>
      <c r="AT292" s="17" t="s">
        <v>1101</v>
      </c>
      <c r="AU292" s="17" t="s">
        <v>86</v>
      </c>
    </row>
    <row r="293" s="2" customFormat="1" ht="49.05" customHeight="1">
      <c r="A293" s="38"/>
      <c r="B293" s="39"/>
      <c r="C293" s="212" t="s">
        <v>824</v>
      </c>
      <c r="D293" s="212" t="s">
        <v>140</v>
      </c>
      <c r="E293" s="213" t="s">
        <v>1468</v>
      </c>
      <c r="F293" s="214" t="s">
        <v>1469</v>
      </c>
      <c r="G293" s="215" t="s">
        <v>209</v>
      </c>
      <c r="H293" s="216">
        <v>0.20799999999999999</v>
      </c>
      <c r="I293" s="217"/>
      <c r="J293" s="218">
        <f>ROUND(I293*H293,2)</f>
        <v>0</v>
      </c>
      <c r="K293" s="214" t="s">
        <v>144</v>
      </c>
      <c r="L293" s="44"/>
      <c r="M293" s="219" t="s">
        <v>19</v>
      </c>
      <c r="N293" s="220" t="s">
        <v>47</v>
      </c>
      <c r="O293" s="84"/>
      <c r="P293" s="221">
        <f>O293*H293</f>
        <v>0</v>
      </c>
      <c r="Q293" s="221">
        <v>0</v>
      </c>
      <c r="R293" s="221">
        <f>Q293*H293</f>
        <v>0</v>
      </c>
      <c r="S293" s="221">
        <v>0</v>
      </c>
      <c r="T293" s="222">
        <f>S293*H293</f>
        <v>0</v>
      </c>
      <c r="U293" s="38"/>
      <c r="V293" s="38"/>
      <c r="W293" s="38"/>
      <c r="X293" s="38"/>
      <c r="Y293" s="38"/>
      <c r="Z293" s="38"/>
      <c r="AA293" s="38"/>
      <c r="AB293" s="38"/>
      <c r="AC293" s="38"/>
      <c r="AD293" s="38"/>
      <c r="AE293" s="38"/>
      <c r="AR293" s="223" t="s">
        <v>240</v>
      </c>
      <c r="AT293" s="223" t="s">
        <v>140</v>
      </c>
      <c r="AU293" s="223" t="s">
        <v>86</v>
      </c>
      <c r="AY293" s="17" t="s">
        <v>138</v>
      </c>
      <c r="BE293" s="224">
        <f>IF(N293="základní",J293,0)</f>
        <v>0</v>
      </c>
      <c r="BF293" s="224">
        <f>IF(N293="snížená",J293,0)</f>
        <v>0</v>
      </c>
      <c r="BG293" s="224">
        <f>IF(N293="zákl. přenesená",J293,0)</f>
        <v>0</v>
      </c>
      <c r="BH293" s="224">
        <f>IF(N293="sníž. přenesená",J293,0)</f>
        <v>0</v>
      </c>
      <c r="BI293" s="224">
        <f>IF(N293="nulová",J293,0)</f>
        <v>0</v>
      </c>
      <c r="BJ293" s="17" t="s">
        <v>84</v>
      </c>
      <c r="BK293" s="224">
        <f>ROUND(I293*H293,2)</f>
        <v>0</v>
      </c>
      <c r="BL293" s="17" t="s">
        <v>240</v>
      </c>
      <c r="BM293" s="223" t="s">
        <v>1470</v>
      </c>
    </row>
    <row r="294" s="2" customFormat="1">
      <c r="A294" s="38"/>
      <c r="B294" s="39"/>
      <c r="C294" s="40"/>
      <c r="D294" s="225" t="s">
        <v>147</v>
      </c>
      <c r="E294" s="40"/>
      <c r="F294" s="226" t="s">
        <v>1471</v>
      </c>
      <c r="G294" s="40"/>
      <c r="H294" s="40"/>
      <c r="I294" s="227"/>
      <c r="J294" s="40"/>
      <c r="K294" s="40"/>
      <c r="L294" s="44"/>
      <c r="M294" s="228"/>
      <c r="N294" s="229"/>
      <c r="O294" s="84"/>
      <c r="P294" s="84"/>
      <c r="Q294" s="84"/>
      <c r="R294" s="84"/>
      <c r="S294" s="84"/>
      <c r="T294" s="85"/>
      <c r="U294" s="38"/>
      <c r="V294" s="38"/>
      <c r="W294" s="38"/>
      <c r="X294" s="38"/>
      <c r="Y294" s="38"/>
      <c r="Z294" s="38"/>
      <c r="AA294" s="38"/>
      <c r="AB294" s="38"/>
      <c r="AC294" s="38"/>
      <c r="AD294" s="38"/>
      <c r="AE294" s="38"/>
      <c r="AT294" s="17" t="s">
        <v>147</v>
      </c>
      <c r="AU294" s="17" t="s">
        <v>86</v>
      </c>
    </row>
    <row r="295" s="12" customFormat="1" ht="22.8" customHeight="1">
      <c r="A295" s="12"/>
      <c r="B295" s="196"/>
      <c r="C295" s="197"/>
      <c r="D295" s="198" t="s">
        <v>75</v>
      </c>
      <c r="E295" s="210" t="s">
        <v>1472</v>
      </c>
      <c r="F295" s="210" t="s">
        <v>1473</v>
      </c>
      <c r="G295" s="197"/>
      <c r="H295" s="197"/>
      <c r="I295" s="200"/>
      <c r="J295" s="211">
        <f>BK295</f>
        <v>0</v>
      </c>
      <c r="K295" s="197"/>
      <c r="L295" s="202"/>
      <c r="M295" s="203"/>
      <c r="N295" s="204"/>
      <c r="O295" s="204"/>
      <c r="P295" s="205">
        <f>SUM(P296:P309)</f>
        <v>0</v>
      </c>
      <c r="Q295" s="204"/>
      <c r="R295" s="205">
        <f>SUM(R296:R309)</f>
        <v>0.084000000000000005</v>
      </c>
      <c r="S295" s="204"/>
      <c r="T295" s="206">
        <f>SUM(T296:T309)</f>
        <v>0</v>
      </c>
      <c r="U295" s="12"/>
      <c r="V295" s="12"/>
      <c r="W295" s="12"/>
      <c r="X295" s="12"/>
      <c r="Y295" s="12"/>
      <c r="Z295" s="12"/>
      <c r="AA295" s="12"/>
      <c r="AB295" s="12"/>
      <c r="AC295" s="12"/>
      <c r="AD295" s="12"/>
      <c r="AE295" s="12"/>
      <c r="AR295" s="207" t="s">
        <v>86</v>
      </c>
      <c r="AT295" s="208" t="s">
        <v>75</v>
      </c>
      <c r="AU295" s="208" t="s">
        <v>84</v>
      </c>
      <c r="AY295" s="207" t="s">
        <v>138</v>
      </c>
      <c r="BK295" s="209">
        <f>SUM(BK296:BK309)</f>
        <v>0</v>
      </c>
    </row>
    <row r="296" s="2" customFormat="1" ht="37.8" customHeight="1">
      <c r="A296" s="38"/>
      <c r="B296" s="39"/>
      <c r="C296" s="212" t="s">
        <v>828</v>
      </c>
      <c r="D296" s="212" t="s">
        <v>140</v>
      </c>
      <c r="E296" s="213" t="s">
        <v>1474</v>
      </c>
      <c r="F296" s="214" t="s">
        <v>1475</v>
      </c>
      <c r="G296" s="215" t="s">
        <v>1251</v>
      </c>
      <c r="H296" s="216">
        <v>1</v>
      </c>
      <c r="I296" s="217"/>
      <c r="J296" s="218">
        <f>ROUND(I296*H296,2)</f>
        <v>0</v>
      </c>
      <c r="K296" s="214" t="s">
        <v>144</v>
      </c>
      <c r="L296" s="44"/>
      <c r="M296" s="219" t="s">
        <v>19</v>
      </c>
      <c r="N296" s="220" t="s">
        <v>47</v>
      </c>
      <c r="O296" s="84"/>
      <c r="P296" s="221">
        <f>O296*H296</f>
        <v>0</v>
      </c>
      <c r="Q296" s="221">
        <v>0.0077000000000000002</v>
      </c>
      <c r="R296" s="221">
        <f>Q296*H296</f>
        <v>0.0077000000000000002</v>
      </c>
      <c r="S296" s="221">
        <v>0</v>
      </c>
      <c r="T296" s="222">
        <f>S296*H296</f>
        <v>0</v>
      </c>
      <c r="U296" s="38"/>
      <c r="V296" s="38"/>
      <c r="W296" s="38"/>
      <c r="X296" s="38"/>
      <c r="Y296" s="38"/>
      <c r="Z296" s="38"/>
      <c r="AA296" s="38"/>
      <c r="AB296" s="38"/>
      <c r="AC296" s="38"/>
      <c r="AD296" s="38"/>
      <c r="AE296" s="38"/>
      <c r="AR296" s="223" t="s">
        <v>240</v>
      </c>
      <c r="AT296" s="223" t="s">
        <v>140</v>
      </c>
      <c r="AU296" s="223" t="s">
        <v>86</v>
      </c>
      <c r="AY296" s="17" t="s">
        <v>138</v>
      </c>
      <c r="BE296" s="224">
        <f>IF(N296="základní",J296,0)</f>
        <v>0</v>
      </c>
      <c r="BF296" s="224">
        <f>IF(N296="snížená",J296,0)</f>
        <v>0</v>
      </c>
      <c r="BG296" s="224">
        <f>IF(N296="zákl. přenesená",J296,0)</f>
        <v>0</v>
      </c>
      <c r="BH296" s="224">
        <f>IF(N296="sníž. přenesená",J296,0)</f>
        <v>0</v>
      </c>
      <c r="BI296" s="224">
        <f>IF(N296="nulová",J296,0)</f>
        <v>0</v>
      </c>
      <c r="BJ296" s="17" t="s">
        <v>84</v>
      </c>
      <c r="BK296" s="224">
        <f>ROUND(I296*H296,2)</f>
        <v>0</v>
      </c>
      <c r="BL296" s="17" t="s">
        <v>240</v>
      </c>
      <c r="BM296" s="223" t="s">
        <v>1476</v>
      </c>
    </row>
    <row r="297" s="2" customFormat="1">
      <c r="A297" s="38"/>
      <c r="B297" s="39"/>
      <c r="C297" s="40"/>
      <c r="D297" s="225" t="s">
        <v>147</v>
      </c>
      <c r="E297" s="40"/>
      <c r="F297" s="226" t="s">
        <v>1477</v>
      </c>
      <c r="G297" s="40"/>
      <c r="H297" s="40"/>
      <c r="I297" s="227"/>
      <c r="J297" s="40"/>
      <c r="K297" s="40"/>
      <c r="L297" s="44"/>
      <c r="M297" s="228"/>
      <c r="N297" s="229"/>
      <c r="O297" s="84"/>
      <c r="P297" s="84"/>
      <c r="Q297" s="84"/>
      <c r="R297" s="84"/>
      <c r="S297" s="84"/>
      <c r="T297" s="85"/>
      <c r="U297" s="38"/>
      <c r="V297" s="38"/>
      <c r="W297" s="38"/>
      <c r="X297" s="38"/>
      <c r="Y297" s="38"/>
      <c r="Z297" s="38"/>
      <c r="AA297" s="38"/>
      <c r="AB297" s="38"/>
      <c r="AC297" s="38"/>
      <c r="AD297" s="38"/>
      <c r="AE297" s="38"/>
      <c r="AT297" s="17" t="s">
        <v>147</v>
      </c>
      <c r="AU297" s="17" t="s">
        <v>86</v>
      </c>
    </row>
    <row r="298" s="2" customFormat="1" ht="37.8" customHeight="1">
      <c r="A298" s="38"/>
      <c r="B298" s="39"/>
      <c r="C298" s="212" t="s">
        <v>833</v>
      </c>
      <c r="D298" s="212" t="s">
        <v>140</v>
      </c>
      <c r="E298" s="213" t="s">
        <v>1478</v>
      </c>
      <c r="F298" s="214" t="s">
        <v>1479</v>
      </c>
      <c r="G298" s="215" t="s">
        <v>1251</v>
      </c>
      <c r="H298" s="216">
        <v>2</v>
      </c>
      <c r="I298" s="217"/>
      <c r="J298" s="218">
        <f>ROUND(I298*H298,2)</f>
        <v>0</v>
      </c>
      <c r="K298" s="214" t="s">
        <v>144</v>
      </c>
      <c r="L298" s="44"/>
      <c r="M298" s="219" t="s">
        <v>19</v>
      </c>
      <c r="N298" s="220" t="s">
        <v>47</v>
      </c>
      <c r="O298" s="84"/>
      <c r="P298" s="221">
        <f>O298*H298</f>
        <v>0</v>
      </c>
      <c r="Q298" s="221">
        <v>0.0117</v>
      </c>
      <c r="R298" s="221">
        <f>Q298*H298</f>
        <v>0.023400000000000001</v>
      </c>
      <c r="S298" s="221">
        <v>0</v>
      </c>
      <c r="T298" s="222">
        <f>S298*H298</f>
        <v>0</v>
      </c>
      <c r="U298" s="38"/>
      <c r="V298" s="38"/>
      <c r="W298" s="38"/>
      <c r="X298" s="38"/>
      <c r="Y298" s="38"/>
      <c r="Z298" s="38"/>
      <c r="AA298" s="38"/>
      <c r="AB298" s="38"/>
      <c r="AC298" s="38"/>
      <c r="AD298" s="38"/>
      <c r="AE298" s="38"/>
      <c r="AR298" s="223" t="s">
        <v>240</v>
      </c>
      <c r="AT298" s="223" t="s">
        <v>140</v>
      </c>
      <c r="AU298" s="223" t="s">
        <v>86</v>
      </c>
      <c r="AY298" s="17" t="s">
        <v>138</v>
      </c>
      <c r="BE298" s="224">
        <f>IF(N298="základní",J298,0)</f>
        <v>0</v>
      </c>
      <c r="BF298" s="224">
        <f>IF(N298="snížená",J298,0)</f>
        <v>0</v>
      </c>
      <c r="BG298" s="224">
        <f>IF(N298="zákl. přenesená",J298,0)</f>
        <v>0</v>
      </c>
      <c r="BH298" s="224">
        <f>IF(N298="sníž. přenesená",J298,0)</f>
        <v>0</v>
      </c>
      <c r="BI298" s="224">
        <f>IF(N298="nulová",J298,0)</f>
        <v>0</v>
      </c>
      <c r="BJ298" s="17" t="s">
        <v>84</v>
      </c>
      <c r="BK298" s="224">
        <f>ROUND(I298*H298,2)</f>
        <v>0</v>
      </c>
      <c r="BL298" s="17" t="s">
        <v>240</v>
      </c>
      <c r="BM298" s="223" t="s">
        <v>1480</v>
      </c>
    </row>
    <row r="299" s="2" customFormat="1">
      <c r="A299" s="38"/>
      <c r="B299" s="39"/>
      <c r="C299" s="40"/>
      <c r="D299" s="225" t="s">
        <v>147</v>
      </c>
      <c r="E299" s="40"/>
      <c r="F299" s="226" t="s">
        <v>1481</v>
      </c>
      <c r="G299" s="40"/>
      <c r="H299" s="40"/>
      <c r="I299" s="227"/>
      <c r="J299" s="40"/>
      <c r="K299" s="40"/>
      <c r="L299" s="44"/>
      <c r="M299" s="228"/>
      <c r="N299" s="229"/>
      <c r="O299" s="84"/>
      <c r="P299" s="84"/>
      <c r="Q299" s="84"/>
      <c r="R299" s="84"/>
      <c r="S299" s="84"/>
      <c r="T299" s="85"/>
      <c r="U299" s="38"/>
      <c r="V299" s="38"/>
      <c r="W299" s="38"/>
      <c r="X299" s="38"/>
      <c r="Y299" s="38"/>
      <c r="Z299" s="38"/>
      <c r="AA299" s="38"/>
      <c r="AB299" s="38"/>
      <c r="AC299" s="38"/>
      <c r="AD299" s="38"/>
      <c r="AE299" s="38"/>
      <c r="AT299" s="17" t="s">
        <v>147</v>
      </c>
      <c r="AU299" s="17" t="s">
        <v>86</v>
      </c>
    </row>
    <row r="300" s="2" customFormat="1" ht="37.8" customHeight="1">
      <c r="A300" s="38"/>
      <c r="B300" s="39"/>
      <c r="C300" s="212" t="s">
        <v>838</v>
      </c>
      <c r="D300" s="212" t="s">
        <v>140</v>
      </c>
      <c r="E300" s="213" t="s">
        <v>1482</v>
      </c>
      <c r="F300" s="214" t="s">
        <v>1483</v>
      </c>
      <c r="G300" s="215" t="s">
        <v>1251</v>
      </c>
      <c r="H300" s="216">
        <v>2</v>
      </c>
      <c r="I300" s="217"/>
      <c r="J300" s="218">
        <f>ROUND(I300*H300,2)</f>
        <v>0</v>
      </c>
      <c r="K300" s="214" t="s">
        <v>144</v>
      </c>
      <c r="L300" s="44"/>
      <c r="M300" s="219" t="s">
        <v>19</v>
      </c>
      <c r="N300" s="220" t="s">
        <v>47</v>
      </c>
      <c r="O300" s="84"/>
      <c r="P300" s="221">
        <f>O300*H300</f>
        <v>0</v>
      </c>
      <c r="Q300" s="221">
        <v>0.016650000000000002</v>
      </c>
      <c r="R300" s="221">
        <f>Q300*H300</f>
        <v>0.033300000000000003</v>
      </c>
      <c r="S300" s="221">
        <v>0</v>
      </c>
      <c r="T300" s="222">
        <f>S300*H300</f>
        <v>0</v>
      </c>
      <c r="U300" s="38"/>
      <c r="V300" s="38"/>
      <c r="W300" s="38"/>
      <c r="X300" s="38"/>
      <c r="Y300" s="38"/>
      <c r="Z300" s="38"/>
      <c r="AA300" s="38"/>
      <c r="AB300" s="38"/>
      <c r="AC300" s="38"/>
      <c r="AD300" s="38"/>
      <c r="AE300" s="38"/>
      <c r="AR300" s="223" t="s">
        <v>240</v>
      </c>
      <c r="AT300" s="223" t="s">
        <v>140</v>
      </c>
      <c r="AU300" s="223" t="s">
        <v>86</v>
      </c>
      <c r="AY300" s="17" t="s">
        <v>138</v>
      </c>
      <c r="BE300" s="224">
        <f>IF(N300="základní",J300,0)</f>
        <v>0</v>
      </c>
      <c r="BF300" s="224">
        <f>IF(N300="snížená",J300,0)</f>
        <v>0</v>
      </c>
      <c r="BG300" s="224">
        <f>IF(N300="zákl. přenesená",J300,0)</f>
        <v>0</v>
      </c>
      <c r="BH300" s="224">
        <f>IF(N300="sníž. přenesená",J300,0)</f>
        <v>0</v>
      </c>
      <c r="BI300" s="224">
        <f>IF(N300="nulová",J300,0)</f>
        <v>0</v>
      </c>
      <c r="BJ300" s="17" t="s">
        <v>84</v>
      </c>
      <c r="BK300" s="224">
        <f>ROUND(I300*H300,2)</f>
        <v>0</v>
      </c>
      <c r="BL300" s="17" t="s">
        <v>240</v>
      </c>
      <c r="BM300" s="223" t="s">
        <v>1484</v>
      </c>
    </row>
    <row r="301" s="2" customFormat="1">
      <c r="A301" s="38"/>
      <c r="B301" s="39"/>
      <c r="C301" s="40"/>
      <c r="D301" s="225" t="s">
        <v>147</v>
      </c>
      <c r="E301" s="40"/>
      <c r="F301" s="226" t="s">
        <v>1485</v>
      </c>
      <c r="G301" s="40"/>
      <c r="H301" s="40"/>
      <c r="I301" s="227"/>
      <c r="J301" s="40"/>
      <c r="K301" s="40"/>
      <c r="L301" s="44"/>
      <c r="M301" s="228"/>
      <c r="N301" s="229"/>
      <c r="O301" s="84"/>
      <c r="P301" s="84"/>
      <c r="Q301" s="84"/>
      <c r="R301" s="84"/>
      <c r="S301" s="84"/>
      <c r="T301" s="85"/>
      <c r="U301" s="38"/>
      <c r="V301" s="38"/>
      <c r="W301" s="38"/>
      <c r="X301" s="38"/>
      <c r="Y301" s="38"/>
      <c r="Z301" s="38"/>
      <c r="AA301" s="38"/>
      <c r="AB301" s="38"/>
      <c r="AC301" s="38"/>
      <c r="AD301" s="38"/>
      <c r="AE301" s="38"/>
      <c r="AT301" s="17" t="s">
        <v>147</v>
      </c>
      <c r="AU301" s="17" t="s">
        <v>86</v>
      </c>
    </row>
    <row r="302" s="2" customFormat="1" ht="49.05" customHeight="1">
      <c r="A302" s="38"/>
      <c r="B302" s="39"/>
      <c r="C302" s="212" t="s">
        <v>844</v>
      </c>
      <c r="D302" s="212" t="s">
        <v>140</v>
      </c>
      <c r="E302" s="213" t="s">
        <v>1486</v>
      </c>
      <c r="F302" s="214" t="s">
        <v>1487</v>
      </c>
      <c r="G302" s="215" t="s">
        <v>1251</v>
      </c>
      <c r="H302" s="216">
        <v>1</v>
      </c>
      <c r="I302" s="217"/>
      <c r="J302" s="218">
        <f>ROUND(I302*H302,2)</f>
        <v>0</v>
      </c>
      <c r="K302" s="214" t="s">
        <v>144</v>
      </c>
      <c r="L302" s="44"/>
      <c r="M302" s="219" t="s">
        <v>19</v>
      </c>
      <c r="N302" s="220" t="s">
        <v>47</v>
      </c>
      <c r="O302" s="84"/>
      <c r="P302" s="221">
        <f>O302*H302</f>
        <v>0</v>
      </c>
      <c r="Q302" s="221">
        <v>0.017649999999999999</v>
      </c>
      <c r="R302" s="221">
        <f>Q302*H302</f>
        <v>0.017649999999999999</v>
      </c>
      <c r="S302" s="221">
        <v>0</v>
      </c>
      <c r="T302" s="222">
        <f>S302*H302</f>
        <v>0</v>
      </c>
      <c r="U302" s="38"/>
      <c r="V302" s="38"/>
      <c r="W302" s="38"/>
      <c r="X302" s="38"/>
      <c r="Y302" s="38"/>
      <c r="Z302" s="38"/>
      <c r="AA302" s="38"/>
      <c r="AB302" s="38"/>
      <c r="AC302" s="38"/>
      <c r="AD302" s="38"/>
      <c r="AE302" s="38"/>
      <c r="AR302" s="223" t="s">
        <v>240</v>
      </c>
      <c r="AT302" s="223" t="s">
        <v>140</v>
      </c>
      <c r="AU302" s="223" t="s">
        <v>86</v>
      </c>
      <c r="AY302" s="17" t="s">
        <v>138</v>
      </c>
      <c r="BE302" s="224">
        <f>IF(N302="základní",J302,0)</f>
        <v>0</v>
      </c>
      <c r="BF302" s="224">
        <f>IF(N302="snížená",J302,0)</f>
        <v>0</v>
      </c>
      <c r="BG302" s="224">
        <f>IF(N302="zákl. přenesená",J302,0)</f>
        <v>0</v>
      </c>
      <c r="BH302" s="224">
        <f>IF(N302="sníž. přenesená",J302,0)</f>
        <v>0</v>
      </c>
      <c r="BI302" s="224">
        <f>IF(N302="nulová",J302,0)</f>
        <v>0</v>
      </c>
      <c r="BJ302" s="17" t="s">
        <v>84</v>
      </c>
      <c r="BK302" s="224">
        <f>ROUND(I302*H302,2)</f>
        <v>0</v>
      </c>
      <c r="BL302" s="17" t="s">
        <v>240</v>
      </c>
      <c r="BM302" s="223" t="s">
        <v>1488</v>
      </c>
    </row>
    <row r="303" s="2" customFormat="1">
      <c r="A303" s="38"/>
      <c r="B303" s="39"/>
      <c r="C303" s="40"/>
      <c r="D303" s="225" t="s">
        <v>147</v>
      </c>
      <c r="E303" s="40"/>
      <c r="F303" s="226" t="s">
        <v>1489</v>
      </c>
      <c r="G303" s="40"/>
      <c r="H303" s="40"/>
      <c r="I303" s="227"/>
      <c r="J303" s="40"/>
      <c r="K303" s="40"/>
      <c r="L303" s="44"/>
      <c r="M303" s="228"/>
      <c r="N303" s="229"/>
      <c r="O303" s="84"/>
      <c r="P303" s="84"/>
      <c r="Q303" s="84"/>
      <c r="R303" s="84"/>
      <c r="S303" s="84"/>
      <c r="T303" s="85"/>
      <c r="U303" s="38"/>
      <c r="V303" s="38"/>
      <c r="W303" s="38"/>
      <c r="X303" s="38"/>
      <c r="Y303" s="38"/>
      <c r="Z303" s="38"/>
      <c r="AA303" s="38"/>
      <c r="AB303" s="38"/>
      <c r="AC303" s="38"/>
      <c r="AD303" s="38"/>
      <c r="AE303" s="38"/>
      <c r="AT303" s="17" t="s">
        <v>147</v>
      </c>
      <c r="AU303" s="17" t="s">
        <v>86</v>
      </c>
    </row>
    <row r="304" s="2" customFormat="1" ht="24.15" customHeight="1">
      <c r="A304" s="38"/>
      <c r="B304" s="39"/>
      <c r="C304" s="212" t="s">
        <v>849</v>
      </c>
      <c r="D304" s="212" t="s">
        <v>140</v>
      </c>
      <c r="E304" s="213" t="s">
        <v>1490</v>
      </c>
      <c r="F304" s="214" t="s">
        <v>1491</v>
      </c>
      <c r="G304" s="215" t="s">
        <v>1251</v>
      </c>
      <c r="H304" s="216">
        <v>3</v>
      </c>
      <c r="I304" s="217"/>
      <c r="J304" s="218">
        <f>ROUND(I304*H304,2)</f>
        <v>0</v>
      </c>
      <c r="K304" s="214" t="s">
        <v>144</v>
      </c>
      <c r="L304" s="44"/>
      <c r="M304" s="219" t="s">
        <v>19</v>
      </c>
      <c r="N304" s="220" t="s">
        <v>47</v>
      </c>
      <c r="O304" s="84"/>
      <c r="P304" s="221">
        <f>O304*H304</f>
        <v>0</v>
      </c>
      <c r="Q304" s="221">
        <v>0.00014999999999999999</v>
      </c>
      <c r="R304" s="221">
        <f>Q304*H304</f>
        <v>0.00044999999999999999</v>
      </c>
      <c r="S304" s="221">
        <v>0</v>
      </c>
      <c r="T304" s="222">
        <f>S304*H304</f>
        <v>0</v>
      </c>
      <c r="U304" s="38"/>
      <c r="V304" s="38"/>
      <c r="W304" s="38"/>
      <c r="X304" s="38"/>
      <c r="Y304" s="38"/>
      <c r="Z304" s="38"/>
      <c r="AA304" s="38"/>
      <c r="AB304" s="38"/>
      <c r="AC304" s="38"/>
      <c r="AD304" s="38"/>
      <c r="AE304" s="38"/>
      <c r="AR304" s="223" t="s">
        <v>240</v>
      </c>
      <c r="AT304" s="223" t="s">
        <v>140</v>
      </c>
      <c r="AU304" s="223" t="s">
        <v>86</v>
      </c>
      <c r="AY304" s="17" t="s">
        <v>138</v>
      </c>
      <c r="BE304" s="224">
        <f>IF(N304="základní",J304,0)</f>
        <v>0</v>
      </c>
      <c r="BF304" s="224">
        <f>IF(N304="snížená",J304,0)</f>
        <v>0</v>
      </c>
      <c r="BG304" s="224">
        <f>IF(N304="zákl. přenesená",J304,0)</f>
        <v>0</v>
      </c>
      <c r="BH304" s="224">
        <f>IF(N304="sníž. přenesená",J304,0)</f>
        <v>0</v>
      </c>
      <c r="BI304" s="224">
        <f>IF(N304="nulová",J304,0)</f>
        <v>0</v>
      </c>
      <c r="BJ304" s="17" t="s">
        <v>84</v>
      </c>
      <c r="BK304" s="224">
        <f>ROUND(I304*H304,2)</f>
        <v>0</v>
      </c>
      <c r="BL304" s="17" t="s">
        <v>240</v>
      </c>
      <c r="BM304" s="223" t="s">
        <v>1492</v>
      </c>
    </row>
    <row r="305" s="2" customFormat="1">
      <c r="A305" s="38"/>
      <c r="B305" s="39"/>
      <c r="C305" s="40"/>
      <c r="D305" s="225" t="s">
        <v>147</v>
      </c>
      <c r="E305" s="40"/>
      <c r="F305" s="226" t="s">
        <v>1493</v>
      </c>
      <c r="G305" s="40"/>
      <c r="H305" s="40"/>
      <c r="I305" s="227"/>
      <c r="J305" s="40"/>
      <c r="K305" s="40"/>
      <c r="L305" s="44"/>
      <c r="M305" s="228"/>
      <c r="N305" s="229"/>
      <c r="O305" s="84"/>
      <c r="P305" s="84"/>
      <c r="Q305" s="84"/>
      <c r="R305" s="84"/>
      <c r="S305" s="84"/>
      <c r="T305" s="85"/>
      <c r="U305" s="38"/>
      <c r="V305" s="38"/>
      <c r="W305" s="38"/>
      <c r="X305" s="38"/>
      <c r="Y305" s="38"/>
      <c r="Z305" s="38"/>
      <c r="AA305" s="38"/>
      <c r="AB305" s="38"/>
      <c r="AC305" s="38"/>
      <c r="AD305" s="38"/>
      <c r="AE305" s="38"/>
      <c r="AT305" s="17" t="s">
        <v>147</v>
      </c>
      <c r="AU305" s="17" t="s">
        <v>86</v>
      </c>
    </row>
    <row r="306" s="2" customFormat="1" ht="24.15" customHeight="1">
      <c r="A306" s="38"/>
      <c r="B306" s="39"/>
      <c r="C306" s="212" t="s">
        <v>854</v>
      </c>
      <c r="D306" s="212" t="s">
        <v>140</v>
      </c>
      <c r="E306" s="213" t="s">
        <v>1494</v>
      </c>
      <c r="F306" s="214" t="s">
        <v>1495</v>
      </c>
      <c r="G306" s="215" t="s">
        <v>1251</v>
      </c>
      <c r="H306" s="216">
        <v>3</v>
      </c>
      <c r="I306" s="217"/>
      <c r="J306" s="218">
        <f>ROUND(I306*H306,2)</f>
        <v>0</v>
      </c>
      <c r="K306" s="214" t="s">
        <v>144</v>
      </c>
      <c r="L306" s="44"/>
      <c r="M306" s="219" t="s">
        <v>19</v>
      </c>
      <c r="N306" s="220" t="s">
        <v>47</v>
      </c>
      <c r="O306" s="84"/>
      <c r="P306" s="221">
        <f>O306*H306</f>
        <v>0</v>
      </c>
      <c r="Q306" s="221">
        <v>0.00050000000000000001</v>
      </c>
      <c r="R306" s="221">
        <f>Q306*H306</f>
        <v>0.0015</v>
      </c>
      <c r="S306" s="221">
        <v>0</v>
      </c>
      <c r="T306" s="222">
        <f>S306*H306</f>
        <v>0</v>
      </c>
      <c r="U306" s="38"/>
      <c r="V306" s="38"/>
      <c r="W306" s="38"/>
      <c r="X306" s="38"/>
      <c r="Y306" s="38"/>
      <c r="Z306" s="38"/>
      <c r="AA306" s="38"/>
      <c r="AB306" s="38"/>
      <c r="AC306" s="38"/>
      <c r="AD306" s="38"/>
      <c r="AE306" s="38"/>
      <c r="AR306" s="223" t="s">
        <v>240</v>
      </c>
      <c r="AT306" s="223" t="s">
        <v>140</v>
      </c>
      <c r="AU306" s="223" t="s">
        <v>86</v>
      </c>
      <c r="AY306" s="17" t="s">
        <v>138</v>
      </c>
      <c r="BE306" s="224">
        <f>IF(N306="základní",J306,0)</f>
        <v>0</v>
      </c>
      <c r="BF306" s="224">
        <f>IF(N306="snížená",J306,0)</f>
        <v>0</v>
      </c>
      <c r="BG306" s="224">
        <f>IF(N306="zákl. přenesená",J306,0)</f>
        <v>0</v>
      </c>
      <c r="BH306" s="224">
        <f>IF(N306="sníž. přenesená",J306,0)</f>
        <v>0</v>
      </c>
      <c r="BI306" s="224">
        <f>IF(N306="nulová",J306,0)</f>
        <v>0</v>
      </c>
      <c r="BJ306" s="17" t="s">
        <v>84</v>
      </c>
      <c r="BK306" s="224">
        <f>ROUND(I306*H306,2)</f>
        <v>0</v>
      </c>
      <c r="BL306" s="17" t="s">
        <v>240</v>
      </c>
      <c r="BM306" s="223" t="s">
        <v>1496</v>
      </c>
    </row>
    <row r="307" s="2" customFormat="1">
      <c r="A307" s="38"/>
      <c r="B307" s="39"/>
      <c r="C307" s="40"/>
      <c r="D307" s="225" t="s">
        <v>147</v>
      </c>
      <c r="E307" s="40"/>
      <c r="F307" s="226" t="s">
        <v>1497</v>
      </c>
      <c r="G307" s="40"/>
      <c r="H307" s="40"/>
      <c r="I307" s="227"/>
      <c r="J307" s="40"/>
      <c r="K307" s="40"/>
      <c r="L307" s="44"/>
      <c r="M307" s="228"/>
      <c r="N307" s="229"/>
      <c r="O307" s="84"/>
      <c r="P307" s="84"/>
      <c r="Q307" s="84"/>
      <c r="R307" s="84"/>
      <c r="S307" s="84"/>
      <c r="T307" s="85"/>
      <c r="U307" s="38"/>
      <c r="V307" s="38"/>
      <c r="W307" s="38"/>
      <c r="X307" s="38"/>
      <c r="Y307" s="38"/>
      <c r="Z307" s="38"/>
      <c r="AA307" s="38"/>
      <c r="AB307" s="38"/>
      <c r="AC307" s="38"/>
      <c r="AD307" s="38"/>
      <c r="AE307" s="38"/>
      <c r="AT307" s="17" t="s">
        <v>147</v>
      </c>
      <c r="AU307" s="17" t="s">
        <v>86</v>
      </c>
    </row>
    <row r="308" s="2" customFormat="1" ht="49.05" customHeight="1">
      <c r="A308" s="38"/>
      <c r="B308" s="39"/>
      <c r="C308" s="212" t="s">
        <v>862</v>
      </c>
      <c r="D308" s="212" t="s">
        <v>140</v>
      </c>
      <c r="E308" s="213" t="s">
        <v>1498</v>
      </c>
      <c r="F308" s="214" t="s">
        <v>1499</v>
      </c>
      <c r="G308" s="215" t="s">
        <v>209</v>
      </c>
      <c r="H308" s="216">
        <v>0.084000000000000005</v>
      </c>
      <c r="I308" s="217"/>
      <c r="J308" s="218">
        <f>ROUND(I308*H308,2)</f>
        <v>0</v>
      </c>
      <c r="K308" s="214" t="s">
        <v>144</v>
      </c>
      <c r="L308" s="44"/>
      <c r="M308" s="219" t="s">
        <v>19</v>
      </c>
      <c r="N308" s="220" t="s">
        <v>47</v>
      </c>
      <c r="O308" s="84"/>
      <c r="P308" s="221">
        <f>O308*H308</f>
        <v>0</v>
      </c>
      <c r="Q308" s="221">
        <v>0</v>
      </c>
      <c r="R308" s="221">
        <f>Q308*H308</f>
        <v>0</v>
      </c>
      <c r="S308" s="221">
        <v>0</v>
      </c>
      <c r="T308" s="222">
        <f>S308*H308</f>
        <v>0</v>
      </c>
      <c r="U308" s="38"/>
      <c r="V308" s="38"/>
      <c r="W308" s="38"/>
      <c r="X308" s="38"/>
      <c r="Y308" s="38"/>
      <c r="Z308" s="38"/>
      <c r="AA308" s="38"/>
      <c r="AB308" s="38"/>
      <c r="AC308" s="38"/>
      <c r="AD308" s="38"/>
      <c r="AE308" s="38"/>
      <c r="AR308" s="223" t="s">
        <v>240</v>
      </c>
      <c r="AT308" s="223" t="s">
        <v>140</v>
      </c>
      <c r="AU308" s="223" t="s">
        <v>86</v>
      </c>
      <c r="AY308" s="17" t="s">
        <v>138</v>
      </c>
      <c r="BE308" s="224">
        <f>IF(N308="základní",J308,0)</f>
        <v>0</v>
      </c>
      <c r="BF308" s="224">
        <f>IF(N308="snížená",J308,0)</f>
        <v>0</v>
      </c>
      <c r="BG308" s="224">
        <f>IF(N308="zákl. přenesená",J308,0)</f>
        <v>0</v>
      </c>
      <c r="BH308" s="224">
        <f>IF(N308="sníž. přenesená",J308,0)</f>
        <v>0</v>
      </c>
      <c r="BI308" s="224">
        <f>IF(N308="nulová",J308,0)</f>
        <v>0</v>
      </c>
      <c r="BJ308" s="17" t="s">
        <v>84</v>
      </c>
      <c r="BK308" s="224">
        <f>ROUND(I308*H308,2)</f>
        <v>0</v>
      </c>
      <c r="BL308" s="17" t="s">
        <v>240</v>
      </c>
      <c r="BM308" s="223" t="s">
        <v>1500</v>
      </c>
    </row>
    <row r="309" s="2" customFormat="1">
      <c r="A309" s="38"/>
      <c r="B309" s="39"/>
      <c r="C309" s="40"/>
      <c r="D309" s="225" t="s">
        <v>147</v>
      </c>
      <c r="E309" s="40"/>
      <c r="F309" s="226" t="s">
        <v>1501</v>
      </c>
      <c r="G309" s="40"/>
      <c r="H309" s="40"/>
      <c r="I309" s="227"/>
      <c r="J309" s="40"/>
      <c r="K309" s="40"/>
      <c r="L309" s="44"/>
      <c r="M309" s="228"/>
      <c r="N309" s="229"/>
      <c r="O309" s="84"/>
      <c r="P309" s="84"/>
      <c r="Q309" s="84"/>
      <c r="R309" s="84"/>
      <c r="S309" s="84"/>
      <c r="T309" s="85"/>
      <c r="U309" s="38"/>
      <c r="V309" s="38"/>
      <c r="W309" s="38"/>
      <c r="X309" s="38"/>
      <c r="Y309" s="38"/>
      <c r="Z309" s="38"/>
      <c r="AA309" s="38"/>
      <c r="AB309" s="38"/>
      <c r="AC309" s="38"/>
      <c r="AD309" s="38"/>
      <c r="AE309" s="38"/>
      <c r="AT309" s="17" t="s">
        <v>147</v>
      </c>
      <c r="AU309" s="17" t="s">
        <v>86</v>
      </c>
    </row>
    <row r="310" s="12" customFormat="1" ht="22.8" customHeight="1">
      <c r="A310" s="12"/>
      <c r="B310" s="196"/>
      <c r="C310" s="197"/>
      <c r="D310" s="198" t="s">
        <v>75</v>
      </c>
      <c r="E310" s="210" t="s">
        <v>1502</v>
      </c>
      <c r="F310" s="210" t="s">
        <v>1503</v>
      </c>
      <c r="G310" s="197"/>
      <c r="H310" s="197"/>
      <c r="I310" s="200"/>
      <c r="J310" s="211">
        <f>BK310</f>
        <v>0</v>
      </c>
      <c r="K310" s="197"/>
      <c r="L310" s="202"/>
      <c r="M310" s="203"/>
      <c r="N310" s="204"/>
      <c r="O310" s="204"/>
      <c r="P310" s="205">
        <f>SUM(P311:P325)</f>
        <v>0</v>
      </c>
      <c r="Q310" s="204"/>
      <c r="R310" s="205">
        <f>SUM(R311:R325)</f>
        <v>0.00085999999999999998</v>
      </c>
      <c r="S310" s="204"/>
      <c r="T310" s="206">
        <f>SUM(T311:T325)</f>
        <v>0</v>
      </c>
      <c r="U310" s="12"/>
      <c r="V310" s="12"/>
      <c r="W310" s="12"/>
      <c r="X310" s="12"/>
      <c r="Y310" s="12"/>
      <c r="Z310" s="12"/>
      <c r="AA310" s="12"/>
      <c r="AB310" s="12"/>
      <c r="AC310" s="12"/>
      <c r="AD310" s="12"/>
      <c r="AE310" s="12"/>
      <c r="AR310" s="207" t="s">
        <v>86</v>
      </c>
      <c r="AT310" s="208" t="s">
        <v>75</v>
      </c>
      <c r="AU310" s="208" t="s">
        <v>84</v>
      </c>
      <c r="AY310" s="207" t="s">
        <v>138</v>
      </c>
      <c r="BK310" s="209">
        <f>SUM(BK311:BK325)</f>
        <v>0</v>
      </c>
    </row>
    <row r="311" s="2" customFormat="1" ht="37.8" customHeight="1">
      <c r="A311" s="38"/>
      <c r="B311" s="39"/>
      <c r="C311" s="212" t="s">
        <v>867</v>
      </c>
      <c r="D311" s="212" t="s">
        <v>140</v>
      </c>
      <c r="E311" s="213" t="s">
        <v>1504</v>
      </c>
      <c r="F311" s="214" t="s">
        <v>1505</v>
      </c>
      <c r="G311" s="215" t="s">
        <v>201</v>
      </c>
      <c r="H311" s="216">
        <v>2</v>
      </c>
      <c r="I311" s="217"/>
      <c r="J311" s="218">
        <f>ROUND(I311*H311,2)</f>
        <v>0</v>
      </c>
      <c r="K311" s="214" t="s">
        <v>144</v>
      </c>
      <c r="L311" s="44"/>
      <c r="M311" s="219" t="s">
        <v>19</v>
      </c>
      <c r="N311" s="220" t="s">
        <v>47</v>
      </c>
      <c r="O311" s="84"/>
      <c r="P311" s="221">
        <f>O311*H311</f>
        <v>0</v>
      </c>
      <c r="Q311" s="221">
        <v>0</v>
      </c>
      <c r="R311" s="221">
        <f>Q311*H311</f>
        <v>0</v>
      </c>
      <c r="S311" s="221">
        <v>0</v>
      </c>
      <c r="T311" s="222">
        <f>S311*H311</f>
        <v>0</v>
      </c>
      <c r="U311" s="38"/>
      <c r="V311" s="38"/>
      <c r="W311" s="38"/>
      <c r="X311" s="38"/>
      <c r="Y311" s="38"/>
      <c r="Z311" s="38"/>
      <c r="AA311" s="38"/>
      <c r="AB311" s="38"/>
      <c r="AC311" s="38"/>
      <c r="AD311" s="38"/>
      <c r="AE311" s="38"/>
      <c r="AR311" s="223" t="s">
        <v>240</v>
      </c>
      <c r="AT311" s="223" t="s">
        <v>140</v>
      </c>
      <c r="AU311" s="223" t="s">
        <v>86</v>
      </c>
      <c r="AY311" s="17" t="s">
        <v>138</v>
      </c>
      <c r="BE311" s="224">
        <f>IF(N311="základní",J311,0)</f>
        <v>0</v>
      </c>
      <c r="BF311" s="224">
        <f>IF(N311="snížená",J311,0)</f>
        <v>0</v>
      </c>
      <c r="BG311" s="224">
        <f>IF(N311="zákl. přenesená",J311,0)</f>
        <v>0</v>
      </c>
      <c r="BH311" s="224">
        <f>IF(N311="sníž. přenesená",J311,0)</f>
        <v>0</v>
      </c>
      <c r="BI311" s="224">
        <f>IF(N311="nulová",J311,0)</f>
        <v>0</v>
      </c>
      <c r="BJ311" s="17" t="s">
        <v>84</v>
      </c>
      <c r="BK311" s="224">
        <f>ROUND(I311*H311,2)</f>
        <v>0</v>
      </c>
      <c r="BL311" s="17" t="s">
        <v>240</v>
      </c>
      <c r="BM311" s="223" t="s">
        <v>1506</v>
      </c>
    </row>
    <row r="312" s="2" customFormat="1">
      <c r="A312" s="38"/>
      <c r="B312" s="39"/>
      <c r="C312" s="40"/>
      <c r="D312" s="225" t="s">
        <v>147</v>
      </c>
      <c r="E312" s="40"/>
      <c r="F312" s="226" t="s">
        <v>1507</v>
      </c>
      <c r="G312" s="40"/>
      <c r="H312" s="40"/>
      <c r="I312" s="227"/>
      <c r="J312" s="40"/>
      <c r="K312" s="40"/>
      <c r="L312" s="44"/>
      <c r="M312" s="228"/>
      <c r="N312" s="229"/>
      <c r="O312" s="84"/>
      <c r="P312" s="84"/>
      <c r="Q312" s="84"/>
      <c r="R312" s="84"/>
      <c r="S312" s="84"/>
      <c r="T312" s="85"/>
      <c r="U312" s="38"/>
      <c r="V312" s="38"/>
      <c r="W312" s="38"/>
      <c r="X312" s="38"/>
      <c r="Y312" s="38"/>
      <c r="Z312" s="38"/>
      <c r="AA312" s="38"/>
      <c r="AB312" s="38"/>
      <c r="AC312" s="38"/>
      <c r="AD312" s="38"/>
      <c r="AE312" s="38"/>
      <c r="AT312" s="17" t="s">
        <v>147</v>
      </c>
      <c r="AU312" s="17" t="s">
        <v>86</v>
      </c>
    </row>
    <row r="313" s="2" customFormat="1" ht="16.5" customHeight="1">
      <c r="A313" s="38"/>
      <c r="B313" s="39"/>
      <c r="C313" s="266" t="s">
        <v>872</v>
      </c>
      <c r="D313" s="266" t="s">
        <v>367</v>
      </c>
      <c r="E313" s="267" t="s">
        <v>1508</v>
      </c>
      <c r="F313" s="268" t="s">
        <v>1509</v>
      </c>
      <c r="G313" s="269" t="s">
        <v>201</v>
      </c>
      <c r="H313" s="270">
        <v>2</v>
      </c>
      <c r="I313" s="271"/>
      <c r="J313" s="272">
        <f>ROUND(I313*H313,2)</f>
        <v>0</v>
      </c>
      <c r="K313" s="268" t="s">
        <v>144</v>
      </c>
      <c r="L313" s="273"/>
      <c r="M313" s="274" t="s">
        <v>19</v>
      </c>
      <c r="N313" s="275" t="s">
        <v>47</v>
      </c>
      <c r="O313" s="84"/>
      <c r="P313" s="221">
        <f>O313*H313</f>
        <v>0</v>
      </c>
      <c r="Q313" s="221">
        <v>0.00014999999999999999</v>
      </c>
      <c r="R313" s="221">
        <f>Q313*H313</f>
        <v>0.00029999999999999997</v>
      </c>
      <c r="S313" s="221">
        <v>0</v>
      </c>
      <c r="T313" s="222">
        <f>S313*H313</f>
        <v>0</v>
      </c>
      <c r="U313" s="38"/>
      <c r="V313" s="38"/>
      <c r="W313" s="38"/>
      <c r="X313" s="38"/>
      <c r="Y313" s="38"/>
      <c r="Z313" s="38"/>
      <c r="AA313" s="38"/>
      <c r="AB313" s="38"/>
      <c r="AC313" s="38"/>
      <c r="AD313" s="38"/>
      <c r="AE313" s="38"/>
      <c r="AR313" s="223" t="s">
        <v>501</v>
      </c>
      <c r="AT313" s="223" t="s">
        <v>367</v>
      </c>
      <c r="AU313" s="223" t="s">
        <v>86</v>
      </c>
      <c r="AY313" s="17" t="s">
        <v>138</v>
      </c>
      <c r="BE313" s="224">
        <f>IF(N313="základní",J313,0)</f>
        <v>0</v>
      </c>
      <c r="BF313" s="224">
        <f>IF(N313="snížená",J313,0)</f>
        <v>0</v>
      </c>
      <c r="BG313" s="224">
        <f>IF(N313="zákl. přenesená",J313,0)</f>
        <v>0</v>
      </c>
      <c r="BH313" s="224">
        <f>IF(N313="sníž. přenesená",J313,0)</f>
        <v>0</v>
      </c>
      <c r="BI313" s="224">
        <f>IF(N313="nulová",J313,0)</f>
        <v>0</v>
      </c>
      <c r="BJ313" s="17" t="s">
        <v>84</v>
      </c>
      <c r="BK313" s="224">
        <f>ROUND(I313*H313,2)</f>
        <v>0</v>
      </c>
      <c r="BL313" s="17" t="s">
        <v>240</v>
      </c>
      <c r="BM313" s="223" t="s">
        <v>1510</v>
      </c>
    </row>
    <row r="314" s="2" customFormat="1" ht="16.5" customHeight="1">
      <c r="A314" s="38"/>
      <c r="B314" s="39"/>
      <c r="C314" s="266" t="s">
        <v>877</v>
      </c>
      <c r="D314" s="266" t="s">
        <v>367</v>
      </c>
      <c r="E314" s="267" t="s">
        <v>1511</v>
      </c>
      <c r="F314" s="268" t="s">
        <v>1512</v>
      </c>
      <c r="G314" s="269" t="s">
        <v>201</v>
      </c>
      <c r="H314" s="270">
        <v>2</v>
      </c>
      <c r="I314" s="271"/>
      <c r="J314" s="272">
        <f>ROUND(I314*H314,2)</f>
        <v>0</v>
      </c>
      <c r="K314" s="268" t="s">
        <v>144</v>
      </c>
      <c r="L314" s="273"/>
      <c r="M314" s="274" t="s">
        <v>19</v>
      </c>
      <c r="N314" s="275" t="s">
        <v>47</v>
      </c>
      <c r="O314" s="84"/>
      <c r="P314" s="221">
        <f>O314*H314</f>
        <v>0</v>
      </c>
      <c r="Q314" s="221">
        <v>1.0000000000000001E-05</v>
      </c>
      <c r="R314" s="221">
        <f>Q314*H314</f>
        <v>2.0000000000000002E-05</v>
      </c>
      <c r="S314" s="221">
        <v>0</v>
      </c>
      <c r="T314" s="222">
        <f>S314*H314</f>
        <v>0</v>
      </c>
      <c r="U314" s="38"/>
      <c r="V314" s="38"/>
      <c r="W314" s="38"/>
      <c r="X314" s="38"/>
      <c r="Y314" s="38"/>
      <c r="Z314" s="38"/>
      <c r="AA314" s="38"/>
      <c r="AB314" s="38"/>
      <c r="AC314" s="38"/>
      <c r="AD314" s="38"/>
      <c r="AE314" s="38"/>
      <c r="AR314" s="223" t="s">
        <v>501</v>
      </c>
      <c r="AT314" s="223" t="s">
        <v>367</v>
      </c>
      <c r="AU314" s="223" t="s">
        <v>86</v>
      </c>
      <c r="AY314" s="17" t="s">
        <v>138</v>
      </c>
      <c r="BE314" s="224">
        <f>IF(N314="základní",J314,0)</f>
        <v>0</v>
      </c>
      <c r="BF314" s="224">
        <f>IF(N314="snížená",J314,0)</f>
        <v>0</v>
      </c>
      <c r="BG314" s="224">
        <f>IF(N314="zákl. přenesená",J314,0)</f>
        <v>0</v>
      </c>
      <c r="BH314" s="224">
        <f>IF(N314="sníž. přenesená",J314,0)</f>
        <v>0</v>
      </c>
      <c r="BI314" s="224">
        <f>IF(N314="nulová",J314,0)</f>
        <v>0</v>
      </c>
      <c r="BJ314" s="17" t="s">
        <v>84</v>
      </c>
      <c r="BK314" s="224">
        <f>ROUND(I314*H314,2)</f>
        <v>0</v>
      </c>
      <c r="BL314" s="17" t="s">
        <v>240</v>
      </c>
      <c r="BM314" s="223" t="s">
        <v>1513</v>
      </c>
    </row>
    <row r="315" s="2" customFormat="1" ht="24.15" customHeight="1">
      <c r="A315" s="38"/>
      <c r="B315" s="39"/>
      <c r="C315" s="212" t="s">
        <v>882</v>
      </c>
      <c r="D315" s="212" t="s">
        <v>140</v>
      </c>
      <c r="E315" s="213" t="s">
        <v>1514</v>
      </c>
      <c r="F315" s="214" t="s">
        <v>1515</v>
      </c>
      <c r="G315" s="215" t="s">
        <v>201</v>
      </c>
      <c r="H315" s="216">
        <v>2</v>
      </c>
      <c r="I315" s="217"/>
      <c r="J315" s="218">
        <f>ROUND(I315*H315,2)</f>
        <v>0</v>
      </c>
      <c r="K315" s="214" t="s">
        <v>144</v>
      </c>
      <c r="L315" s="44"/>
      <c r="M315" s="219" t="s">
        <v>19</v>
      </c>
      <c r="N315" s="220" t="s">
        <v>47</v>
      </c>
      <c r="O315" s="84"/>
      <c r="P315" s="221">
        <f>O315*H315</f>
        <v>0</v>
      </c>
      <c r="Q315" s="221">
        <v>0</v>
      </c>
      <c r="R315" s="221">
        <f>Q315*H315</f>
        <v>0</v>
      </c>
      <c r="S315" s="221">
        <v>0</v>
      </c>
      <c r="T315" s="222">
        <f>S315*H315</f>
        <v>0</v>
      </c>
      <c r="U315" s="38"/>
      <c r="V315" s="38"/>
      <c r="W315" s="38"/>
      <c r="X315" s="38"/>
      <c r="Y315" s="38"/>
      <c r="Z315" s="38"/>
      <c r="AA315" s="38"/>
      <c r="AB315" s="38"/>
      <c r="AC315" s="38"/>
      <c r="AD315" s="38"/>
      <c r="AE315" s="38"/>
      <c r="AR315" s="223" t="s">
        <v>240</v>
      </c>
      <c r="AT315" s="223" t="s">
        <v>140</v>
      </c>
      <c r="AU315" s="223" t="s">
        <v>86</v>
      </c>
      <c r="AY315" s="17" t="s">
        <v>138</v>
      </c>
      <c r="BE315" s="224">
        <f>IF(N315="základní",J315,0)</f>
        <v>0</v>
      </c>
      <c r="BF315" s="224">
        <f>IF(N315="snížená",J315,0)</f>
        <v>0</v>
      </c>
      <c r="BG315" s="224">
        <f>IF(N315="zákl. přenesená",J315,0)</f>
        <v>0</v>
      </c>
      <c r="BH315" s="224">
        <f>IF(N315="sníž. přenesená",J315,0)</f>
        <v>0</v>
      </c>
      <c r="BI315" s="224">
        <f>IF(N315="nulová",J315,0)</f>
        <v>0</v>
      </c>
      <c r="BJ315" s="17" t="s">
        <v>84</v>
      </c>
      <c r="BK315" s="224">
        <f>ROUND(I315*H315,2)</f>
        <v>0</v>
      </c>
      <c r="BL315" s="17" t="s">
        <v>240</v>
      </c>
      <c r="BM315" s="223" t="s">
        <v>1516</v>
      </c>
    </row>
    <row r="316" s="2" customFormat="1">
      <c r="A316" s="38"/>
      <c r="B316" s="39"/>
      <c r="C316" s="40"/>
      <c r="D316" s="225" t="s">
        <v>147</v>
      </c>
      <c r="E316" s="40"/>
      <c r="F316" s="226" t="s">
        <v>1517</v>
      </c>
      <c r="G316" s="40"/>
      <c r="H316" s="40"/>
      <c r="I316" s="227"/>
      <c r="J316" s="40"/>
      <c r="K316" s="40"/>
      <c r="L316" s="44"/>
      <c r="M316" s="228"/>
      <c r="N316" s="229"/>
      <c r="O316" s="84"/>
      <c r="P316" s="84"/>
      <c r="Q316" s="84"/>
      <c r="R316" s="84"/>
      <c r="S316" s="84"/>
      <c r="T316" s="85"/>
      <c r="U316" s="38"/>
      <c r="V316" s="38"/>
      <c r="W316" s="38"/>
      <c r="X316" s="38"/>
      <c r="Y316" s="38"/>
      <c r="Z316" s="38"/>
      <c r="AA316" s="38"/>
      <c r="AB316" s="38"/>
      <c r="AC316" s="38"/>
      <c r="AD316" s="38"/>
      <c r="AE316" s="38"/>
      <c r="AT316" s="17" t="s">
        <v>147</v>
      </c>
      <c r="AU316" s="17" t="s">
        <v>86</v>
      </c>
    </row>
    <row r="317" s="2" customFormat="1" ht="16.5" customHeight="1">
      <c r="A317" s="38"/>
      <c r="B317" s="39"/>
      <c r="C317" s="266" t="s">
        <v>888</v>
      </c>
      <c r="D317" s="266" t="s">
        <v>367</v>
      </c>
      <c r="E317" s="267" t="s">
        <v>1518</v>
      </c>
      <c r="F317" s="268" t="s">
        <v>1519</v>
      </c>
      <c r="G317" s="269" t="s">
        <v>201</v>
      </c>
      <c r="H317" s="270">
        <v>2</v>
      </c>
      <c r="I317" s="271"/>
      <c r="J317" s="272">
        <f>ROUND(I317*H317,2)</f>
        <v>0</v>
      </c>
      <c r="K317" s="268" t="s">
        <v>144</v>
      </c>
      <c r="L317" s="273"/>
      <c r="M317" s="274" t="s">
        <v>19</v>
      </c>
      <c r="N317" s="275" t="s">
        <v>47</v>
      </c>
      <c r="O317" s="84"/>
      <c r="P317" s="221">
        <f>O317*H317</f>
        <v>0</v>
      </c>
      <c r="Q317" s="221">
        <v>6.9999999999999994E-05</v>
      </c>
      <c r="R317" s="221">
        <f>Q317*H317</f>
        <v>0.00013999999999999999</v>
      </c>
      <c r="S317" s="221">
        <v>0</v>
      </c>
      <c r="T317" s="222">
        <f>S317*H317</f>
        <v>0</v>
      </c>
      <c r="U317" s="38"/>
      <c r="V317" s="38"/>
      <c r="W317" s="38"/>
      <c r="X317" s="38"/>
      <c r="Y317" s="38"/>
      <c r="Z317" s="38"/>
      <c r="AA317" s="38"/>
      <c r="AB317" s="38"/>
      <c r="AC317" s="38"/>
      <c r="AD317" s="38"/>
      <c r="AE317" s="38"/>
      <c r="AR317" s="223" t="s">
        <v>501</v>
      </c>
      <c r="AT317" s="223" t="s">
        <v>367</v>
      </c>
      <c r="AU317" s="223" t="s">
        <v>86</v>
      </c>
      <c r="AY317" s="17" t="s">
        <v>138</v>
      </c>
      <c r="BE317" s="224">
        <f>IF(N317="základní",J317,0)</f>
        <v>0</v>
      </c>
      <c r="BF317" s="224">
        <f>IF(N317="snížená",J317,0)</f>
        <v>0</v>
      </c>
      <c r="BG317" s="224">
        <f>IF(N317="zákl. přenesená",J317,0)</f>
        <v>0</v>
      </c>
      <c r="BH317" s="224">
        <f>IF(N317="sníž. přenesená",J317,0)</f>
        <v>0</v>
      </c>
      <c r="BI317" s="224">
        <f>IF(N317="nulová",J317,0)</f>
        <v>0</v>
      </c>
      <c r="BJ317" s="17" t="s">
        <v>84</v>
      </c>
      <c r="BK317" s="224">
        <f>ROUND(I317*H317,2)</f>
        <v>0</v>
      </c>
      <c r="BL317" s="17" t="s">
        <v>240</v>
      </c>
      <c r="BM317" s="223" t="s">
        <v>1520</v>
      </c>
    </row>
    <row r="318" s="2" customFormat="1" ht="24.15" customHeight="1">
      <c r="A318" s="38"/>
      <c r="B318" s="39"/>
      <c r="C318" s="212" t="s">
        <v>893</v>
      </c>
      <c r="D318" s="212" t="s">
        <v>140</v>
      </c>
      <c r="E318" s="213" t="s">
        <v>1521</v>
      </c>
      <c r="F318" s="214" t="s">
        <v>1522</v>
      </c>
      <c r="G318" s="215" t="s">
        <v>201</v>
      </c>
      <c r="H318" s="216">
        <v>2</v>
      </c>
      <c r="I318" s="217"/>
      <c r="J318" s="218">
        <f>ROUND(I318*H318,2)</f>
        <v>0</v>
      </c>
      <c r="K318" s="214" t="s">
        <v>144</v>
      </c>
      <c r="L318" s="44"/>
      <c r="M318" s="219" t="s">
        <v>19</v>
      </c>
      <c r="N318" s="220" t="s">
        <v>47</v>
      </c>
      <c r="O318" s="84"/>
      <c r="P318" s="221">
        <f>O318*H318</f>
        <v>0</v>
      </c>
      <c r="Q318" s="221">
        <v>0</v>
      </c>
      <c r="R318" s="221">
        <f>Q318*H318</f>
        <v>0</v>
      </c>
      <c r="S318" s="221">
        <v>0</v>
      </c>
      <c r="T318" s="222">
        <f>S318*H318</f>
        <v>0</v>
      </c>
      <c r="U318" s="38"/>
      <c r="V318" s="38"/>
      <c r="W318" s="38"/>
      <c r="X318" s="38"/>
      <c r="Y318" s="38"/>
      <c r="Z318" s="38"/>
      <c r="AA318" s="38"/>
      <c r="AB318" s="38"/>
      <c r="AC318" s="38"/>
      <c r="AD318" s="38"/>
      <c r="AE318" s="38"/>
      <c r="AR318" s="223" t="s">
        <v>240</v>
      </c>
      <c r="AT318" s="223" t="s">
        <v>140</v>
      </c>
      <c r="AU318" s="223" t="s">
        <v>86</v>
      </c>
      <c r="AY318" s="17" t="s">
        <v>138</v>
      </c>
      <c r="BE318" s="224">
        <f>IF(N318="základní",J318,0)</f>
        <v>0</v>
      </c>
      <c r="BF318" s="224">
        <f>IF(N318="snížená",J318,0)</f>
        <v>0</v>
      </c>
      <c r="BG318" s="224">
        <f>IF(N318="zákl. přenesená",J318,0)</f>
        <v>0</v>
      </c>
      <c r="BH318" s="224">
        <f>IF(N318="sníž. přenesená",J318,0)</f>
        <v>0</v>
      </c>
      <c r="BI318" s="224">
        <f>IF(N318="nulová",J318,0)</f>
        <v>0</v>
      </c>
      <c r="BJ318" s="17" t="s">
        <v>84</v>
      </c>
      <c r="BK318" s="224">
        <f>ROUND(I318*H318,2)</f>
        <v>0</v>
      </c>
      <c r="BL318" s="17" t="s">
        <v>240</v>
      </c>
      <c r="BM318" s="223" t="s">
        <v>1523</v>
      </c>
    </row>
    <row r="319" s="2" customFormat="1">
      <c r="A319" s="38"/>
      <c r="B319" s="39"/>
      <c r="C319" s="40"/>
      <c r="D319" s="225" t="s">
        <v>147</v>
      </c>
      <c r="E319" s="40"/>
      <c r="F319" s="226" t="s">
        <v>1524</v>
      </c>
      <c r="G319" s="40"/>
      <c r="H319" s="40"/>
      <c r="I319" s="227"/>
      <c r="J319" s="40"/>
      <c r="K319" s="40"/>
      <c r="L319" s="44"/>
      <c r="M319" s="228"/>
      <c r="N319" s="229"/>
      <c r="O319" s="84"/>
      <c r="P319" s="84"/>
      <c r="Q319" s="84"/>
      <c r="R319" s="84"/>
      <c r="S319" s="84"/>
      <c r="T319" s="85"/>
      <c r="U319" s="38"/>
      <c r="V319" s="38"/>
      <c r="W319" s="38"/>
      <c r="X319" s="38"/>
      <c r="Y319" s="38"/>
      <c r="Z319" s="38"/>
      <c r="AA319" s="38"/>
      <c r="AB319" s="38"/>
      <c r="AC319" s="38"/>
      <c r="AD319" s="38"/>
      <c r="AE319" s="38"/>
      <c r="AT319" s="17" t="s">
        <v>147</v>
      </c>
      <c r="AU319" s="17" t="s">
        <v>86</v>
      </c>
    </row>
    <row r="320" s="2" customFormat="1" ht="16.5" customHeight="1">
      <c r="A320" s="38"/>
      <c r="B320" s="39"/>
      <c r="C320" s="266" t="s">
        <v>898</v>
      </c>
      <c r="D320" s="266" t="s">
        <v>367</v>
      </c>
      <c r="E320" s="267" t="s">
        <v>1525</v>
      </c>
      <c r="F320" s="268" t="s">
        <v>1526</v>
      </c>
      <c r="G320" s="269" t="s">
        <v>201</v>
      </c>
      <c r="H320" s="270">
        <v>2</v>
      </c>
      <c r="I320" s="271"/>
      <c r="J320" s="272">
        <f>ROUND(I320*H320,2)</f>
        <v>0</v>
      </c>
      <c r="K320" s="268" t="s">
        <v>144</v>
      </c>
      <c r="L320" s="273"/>
      <c r="M320" s="274" t="s">
        <v>19</v>
      </c>
      <c r="N320" s="275" t="s">
        <v>47</v>
      </c>
      <c r="O320" s="84"/>
      <c r="P320" s="221">
        <f>O320*H320</f>
        <v>0</v>
      </c>
      <c r="Q320" s="221">
        <v>9.0000000000000006E-05</v>
      </c>
      <c r="R320" s="221">
        <f>Q320*H320</f>
        <v>0.00018000000000000001</v>
      </c>
      <c r="S320" s="221">
        <v>0</v>
      </c>
      <c r="T320" s="222">
        <f>S320*H320</f>
        <v>0</v>
      </c>
      <c r="U320" s="38"/>
      <c r="V320" s="38"/>
      <c r="W320" s="38"/>
      <c r="X320" s="38"/>
      <c r="Y320" s="38"/>
      <c r="Z320" s="38"/>
      <c r="AA320" s="38"/>
      <c r="AB320" s="38"/>
      <c r="AC320" s="38"/>
      <c r="AD320" s="38"/>
      <c r="AE320" s="38"/>
      <c r="AR320" s="223" t="s">
        <v>501</v>
      </c>
      <c r="AT320" s="223" t="s">
        <v>367</v>
      </c>
      <c r="AU320" s="223" t="s">
        <v>86</v>
      </c>
      <c r="AY320" s="17" t="s">
        <v>138</v>
      </c>
      <c r="BE320" s="224">
        <f>IF(N320="základní",J320,0)</f>
        <v>0</v>
      </c>
      <c r="BF320" s="224">
        <f>IF(N320="snížená",J320,0)</f>
        <v>0</v>
      </c>
      <c r="BG320" s="224">
        <f>IF(N320="zákl. přenesená",J320,0)</f>
        <v>0</v>
      </c>
      <c r="BH320" s="224">
        <f>IF(N320="sníž. přenesená",J320,0)</f>
        <v>0</v>
      </c>
      <c r="BI320" s="224">
        <f>IF(N320="nulová",J320,0)</f>
        <v>0</v>
      </c>
      <c r="BJ320" s="17" t="s">
        <v>84</v>
      </c>
      <c r="BK320" s="224">
        <f>ROUND(I320*H320,2)</f>
        <v>0</v>
      </c>
      <c r="BL320" s="17" t="s">
        <v>240</v>
      </c>
      <c r="BM320" s="223" t="s">
        <v>1527</v>
      </c>
    </row>
    <row r="321" s="2" customFormat="1" ht="24.15" customHeight="1">
      <c r="A321" s="38"/>
      <c r="B321" s="39"/>
      <c r="C321" s="212" t="s">
        <v>903</v>
      </c>
      <c r="D321" s="212" t="s">
        <v>140</v>
      </c>
      <c r="E321" s="213" t="s">
        <v>1528</v>
      </c>
      <c r="F321" s="214" t="s">
        <v>1529</v>
      </c>
      <c r="G321" s="215" t="s">
        <v>201</v>
      </c>
      <c r="H321" s="216">
        <v>2</v>
      </c>
      <c r="I321" s="217"/>
      <c r="J321" s="218">
        <f>ROUND(I321*H321,2)</f>
        <v>0</v>
      </c>
      <c r="K321" s="214" t="s">
        <v>144</v>
      </c>
      <c r="L321" s="44"/>
      <c r="M321" s="219" t="s">
        <v>19</v>
      </c>
      <c r="N321" s="220" t="s">
        <v>47</v>
      </c>
      <c r="O321" s="84"/>
      <c r="P321" s="221">
        <f>O321*H321</f>
        <v>0</v>
      </c>
      <c r="Q321" s="221">
        <v>0</v>
      </c>
      <c r="R321" s="221">
        <f>Q321*H321</f>
        <v>0</v>
      </c>
      <c r="S321" s="221">
        <v>0</v>
      </c>
      <c r="T321" s="222">
        <f>S321*H321</f>
        <v>0</v>
      </c>
      <c r="U321" s="38"/>
      <c r="V321" s="38"/>
      <c r="W321" s="38"/>
      <c r="X321" s="38"/>
      <c r="Y321" s="38"/>
      <c r="Z321" s="38"/>
      <c r="AA321" s="38"/>
      <c r="AB321" s="38"/>
      <c r="AC321" s="38"/>
      <c r="AD321" s="38"/>
      <c r="AE321" s="38"/>
      <c r="AR321" s="223" t="s">
        <v>240</v>
      </c>
      <c r="AT321" s="223" t="s">
        <v>140</v>
      </c>
      <c r="AU321" s="223" t="s">
        <v>86</v>
      </c>
      <c r="AY321" s="17" t="s">
        <v>138</v>
      </c>
      <c r="BE321" s="224">
        <f>IF(N321="základní",J321,0)</f>
        <v>0</v>
      </c>
      <c r="BF321" s="224">
        <f>IF(N321="snížená",J321,0)</f>
        <v>0</v>
      </c>
      <c r="BG321" s="224">
        <f>IF(N321="zákl. přenesená",J321,0)</f>
        <v>0</v>
      </c>
      <c r="BH321" s="224">
        <f>IF(N321="sníž. přenesená",J321,0)</f>
        <v>0</v>
      </c>
      <c r="BI321" s="224">
        <f>IF(N321="nulová",J321,0)</f>
        <v>0</v>
      </c>
      <c r="BJ321" s="17" t="s">
        <v>84</v>
      </c>
      <c r="BK321" s="224">
        <f>ROUND(I321*H321,2)</f>
        <v>0</v>
      </c>
      <c r="BL321" s="17" t="s">
        <v>240</v>
      </c>
      <c r="BM321" s="223" t="s">
        <v>1530</v>
      </c>
    </row>
    <row r="322" s="2" customFormat="1">
      <c r="A322" s="38"/>
      <c r="B322" s="39"/>
      <c r="C322" s="40"/>
      <c r="D322" s="225" t="s">
        <v>147</v>
      </c>
      <c r="E322" s="40"/>
      <c r="F322" s="226" t="s">
        <v>1531</v>
      </c>
      <c r="G322" s="40"/>
      <c r="H322" s="40"/>
      <c r="I322" s="227"/>
      <c r="J322" s="40"/>
      <c r="K322" s="40"/>
      <c r="L322" s="44"/>
      <c r="M322" s="228"/>
      <c r="N322" s="229"/>
      <c r="O322" s="84"/>
      <c r="P322" s="84"/>
      <c r="Q322" s="84"/>
      <c r="R322" s="84"/>
      <c r="S322" s="84"/>
      <c r="T322" s="85"/>
      <c r="U322" s="38"/>
      <c r="V322" s="38"/>
      <c r="W322" s="38"/>
      <c r="X322" s="38"/>
      <c r="Y322" s="38"/>
      <c r="Z322" s="38"/>
      <c r="AA322" s="38"/>
      <c r="AB322" s="38"/>
      <c r="AC322" s="38"/>
      <c r="AD322" s="38"/>
      <c r="AE322" s="38"/>
      <c r="AT322" s="17" t="s">
        <v>147</v>
      </c>
      <c r="AU322" s="17" t="s">
        <v>86</v>
      </c>
    </row>
    <row r="323" s="2" customFormat="1" ht="16.5" customHeight="1">
      <c r="A323" s="38"/>
      <c r="B323" s="39"/>
      <c r="C323" s="266" t="s">
        <v>908</v>
      </c>
      <c r="D323" s="266" t="s">
        <v>367</v>
      </c>
      <c r="E323" s="267" t="s">
        <v>1532</v>
      </c>
      <c r="F323" s="268" t="s">
        <v>1533</v>
      </c>
      <c r="G323" s="269" t="s">
        <v>201</v>
      </c>
      <c r="H323" s="270">
        <v>2</v>
      </c>
      <c r="I323" s="271"/>
      <c r="J323" s="272">
        <f>ROUND(I323*H323,2)</f>
        <v>0</v>
      </c>
      <c r="K323" s="268" t="s">
        <v>144</v>
      </c>
      <c r="L323" s="273"/>
      <c r="M323" s="274" t="s">
        <v>19</v>
      </c>
      <c r="N323" s="275" t="s">
        <v>47</v>
      </c>
      <c r="O323" s="84"/>
      <c r="P323" s="221">
        <f>O323*H323</f>
        <v>0</v>
      </c>
      <c r="Q323" s="221">
        <v>0.00011</v>
      </c>
      <c r="R323" s="221">
        <f>Q323*H323</f>
        <v>0.00022000000000000001</v>
      </c>
      <c r="S323" s="221">
        <v>0</v>
      </c>
      <c r="T323" s="222">
        <f>S323*H323</f>
        <v>0</v>
      </c>
      <c r="U323" s="38"/>
      <c r="V323" s="38"/>
      <c r="W323" s="38"/>
      <c r="X323" s="38"/>
      <c r="Y323" s="38"/>
      <c r="Z323" s="38"/>
      <c r="AA323" s="38"/>
      <c r="AB323" s="38"/>
      <c r="AC323" s="38"/>
      <c r="AD323" s="38"/>
      <c r="AE323" s="38"/>
      <c r="AR323" s="223" t="s">
        <v>501</v>
      </c>
      <c r="AT323" s="223" t="s">
        <v>367</v>
      </c>
      <c r="AU323" s="223" t="s">
        <v>86</v>
      </c>
      <c r="AY323" s="17" t="s">
        <v>138</v>
      </c>
      <c r="BE323" s="224">
        <f>IF(N323="základní",J323,0)</f>
        <v>0</v>
      </c>
      <c r="BF323" s="224">
        <f>IF(N323="snížená",J323,0)</f>
        <v>0</v>
      </c>
      <c r="BG323" s="224">
        <f>IF(N323="zákl. přenesená",J323,0)</f>
        <v>0</v>
      </c>
      <c r="BH323" s="224">
        <f>IF(N323="sníž. přenesená",J323,0)</f>
        <v>0</v>
      </c>
      <c r="BI323" s="224">
        <f>IF(N323="nulová",J323,0)</f>
        <v>0</v>
      </c>
      <c r="BJ323" s="17" t="s">
        <v>84</v>
      </c>
      <c r="BK323" s="224">
        <f>ROUND(I323*H323,2)</f>
        <v>0</v>
      </c>
      <c r="BL323" s="17" t="s">
        <v>240</v>
      </c>
      <c r="BM323" s="223" t="s">
        <v>1534</v>
      </c>
    </row>
    <row r="324" s="2" customFormat="1" ht="49.05" customHeight="1">
      <c r="A324" s="38"/>
      <c r="B324" s="39"/>
      <c r="C324" s="212" t="s">
        <v>913</v>
      </c>
      <c r="D324" s="212" t="s">
        <v>140</v>
      </c>
      <c r="E324" s="213" t="s">
        <v>1535</v>
      </c>
      <c r="F324" s="214" t="s">
        <v>1536</v>
      </c>
      <c r="G324" s="215" t="s">
        <v>209</v>
      </c>
      <c r="H324" s="216">
        <v>0.001</v>
      </c>
      <c r="I324" s="217"/>
      <c r="J324" s="218">
        <f>ROUND(I324*H324,2)</f>
        <v>0</v>
      </c>
      <c r="K324" s="214" t="s">
        <v>144</v>
      </c>
      <c r="L324" s="44"/>
      <c r="M324" s="219" t="s">
        <v>19</v>
      </c>
      <c r="N324" s="220" t="s">
        <v>47</v>
      </c>
      <c r="O324" s="84"/>
      <c r="P324" s="221">
        <f>O324*H324</f>
        <v>0</v>
      </c>
      <c r="Q324" s="221">
        <v>0</v>
      </c>
      <c r="R324" s="221">
        <f>Q324*H324</f>
        <v>0</v>
      </c>
      <c r="S324" s="221">
        <v>0</v>
      </c>
      <c r="T324" s="222">
        <f>S324*H324</f>
        <v>0</v>
      </c>
      <c r="U324" s="38"/>
      <c r="V324" s="38"/>
      <c r="W324" s="38"/>
      <c r="X324" s="38"/>
      <c r="Y324" s="38"/>
      <c r="Z324" s="38"/>
      <c r="AA324" s="38"/>
      <c r="AB324" s="38"/>
      <c r="AC324" s="38"/>
      <c r="AD324" s="38"/>
      <c r="AE324" s="38"/>
      <c r="AR324" s="223" t="s">
        <v>240</v>
      </c>
      <c r="AT324" s="223" t="s">
        <v>140</v>
      </c>
      <c r="AU324" s="223" t="s">
        <v>86</v>
      </c>
      <c r="AY324" s="17" t="s">
        <v>138</v>
      </c>
      <c r="BE324" s="224">
        <f>IF(N324="základní",J324,0)</f>
        <v>0</v>
      </c>
      <c r="BF324" s="224">
        <f>IF(N324="snížená",J324,0)</f>
        <v>0</v>
      </c>
      <c r="BG324" s="224">
        <f>IF(N324="zákl. přenesená",J324,0)</f>
        <v>0</v>
      </c>
      <c r="BH324" s="224">
        <f>IF(N324="sníž. přenesená",J324,0)</f>
        <v>0</v>
      </c>
      <c r="BI324" s="224">
        <f>IF(N324="nulová",J324,0)</f>
        <v>0</v>
      </c>
      <c r="BJ324" s="17" t="s">
        <v>84</v>
      </c>
      <c r="BK324" s="224">
        <f>ROUND(I324*H324,2)</f>
        <v>0</v>
      </c>
      <c r="BL324" s="17" t="s">
        <v>240</v>
      </c>
      <c r="BM324" s="223" t="s">
        <v>1537</v>
      </c>
    </row>
    <row r="325" s="2" customFormat="1">
      <c r="A325" s="38"/>
      <c r="B325" s="39"/>
      <c r="C325" s="40"/>
      <c r="D325" s="225" t="s">
        <v>147</v>
      </c>
      <c r="E325" s="40"/>
      <c r="F325" s="226" t="s">
        <v>1538</v>
      </c>
      <c r="G325" s="40"/>
      <c r="H325" s="40"/>
      <c r="I325" s="227"/>
      <c r="J325" s="40"/>
      <c r="K325" s="40"/>
      <c r="L325" s="44"/>
      <c r="M325" s="228"/>
      <c r="N325" s="229"/>
      <c r="O325" s="84"/>
      <c r="P325" s="84"/>
      <c r="Q325" s="84"/>
      <c r="R325" s="84"/>
      <c r="S325" s="84"/>
      <c r="T325" s="85"/>
      <c r="U325" s="38"/>
      <c r="V325" s="38"/>
      <c r="W325" s="38"/>
      <c r="X325" s="38"/>
      <c r="Y325" s="38"/>
      <c r="Z325" s="38"/>
      <c r="AA325" s="38"/>
      <c r="AB325" s="38"/>
      <c r="AC325" s="38"/>
      <c r="AD325" s="38"/>
      <c r="AE325" s="38"/>
      <c r="AT325" s="17" t="s">
        <v>147</v>
      </c>
      <c r="AU325" s="17" t="s">
        <v>86</v>
      </c>
    </row>
    <row r="326" s="12" customFormat="1" ht="25.92" customHeight="1">
      <c r="A326" s="12"/>
      <c r="B326" s="196"/>
      <c r="C326" s="197"/>
      <c r="D326" s="198" t="s">
        <v>75</v>
      </c>
      <c r="E326" s="199" t="s">
        <v>1072</v>
      </c>
      <c r="F326" s="199" t="s">
        <v>1073</v>
      </c>
      <c r="G326" s="197"/>
      <c r="H326" s="197"/>
      <c r="I326" s="200"/>
      <c r="J326" s="201">
        <f>BK326</f>
        <v>0</v>
      </c>
      <c r="K326" s="197"/>
      <c r="L326" s="202"/>
      <c r="M326" s="203"/>
      <c r="N326" s="204"/>
      <c r="O326" s="204"/>
      <c r="P326" s="205">
        <f>SUM(P327:P329)</f>
        <v>0</v>
      </c>
      <c r="Q326" s="204"/>
      <c r="R326" s="205">
        <f>SUM(R327:R329)</f>
        <v>0</v>
      </c>
      <c r="S326" s="204"/>
      <c r="T326" s="206">
        <f>SUM(T327:T329)</f>
        <v>1.5800000000000001</v>
      </c>
      <c r="U326" s="12"/>
      <c r="V326" s="12"/>
      <c r="W326" s="12"/>
      <c r="X326" s="12"/>
      <c r="Y326" s="12"/>
      <c r="Z326" s="12"/>
      <c r="AA326" s="12"/>
      <c r="AB326" s="12"/>
      <c r="AC326" s="12"/>
      <c r="AD326" s="12"/>
      <c r="AE326" s="12"/>
      <c r="AR326" s="207" t="s">
        <v>145</v>
      </c>
      <c r="AT326" s="208" t="s">
        <v>75</v>
      </c>
      <c r="AU326" s="208" t="s">
        <v>76</v>
      </c>
      <c r="AY326" s="207" t="s">
        <v>138</v>
      </c>
      <c r="BK326" s="209">
        <f>SUM(BK327:BK329)</f>
        <v>0</v>
      </c>
    </row>
    <row r="327" s="2" customFormat="1" ht="24.15" customHeight="1">
      <c r="A327" s="38"/>
      <c r="B327" s="39"/>
      <c r="C327" s="212" t="s">
        <v>918</v>
      </c>
      <c r="D327" s="212" t="s">
        <v>140</v>
      </c>
      <c r="E327" s="213" t="s">
        <v>1539</v>
      </c>
      <c r="F327" s="214" t="s">
        <v>1540</v>
      </c>
      <c r="G327" s="215" t="s">
        <v>1077</v>
      </c>
      <c r="H327" s="216">
        <v>79</v>
      </c>
      <c r="I327" s="217"/>
      <c r="J327" s="218">
        <f>ROUND(I327*H327,2)</f>
        <v>0</v>
      </c>
      <c r="K327" s="214" t="s">
        <v>144</v>
      </c>
      <c r="L327" s="44"/>
      <c r="M327" s="219" t="s">
        <v>19</v>
      </c>
      <c r="N327" s="220" t="s">
        <v>47</v>
      </c>
      <c r="O327" s="84"/>
      <c r="P327" s="221">
        <f>O327*H327</f>
        <v>0</v>
      </c>
      <c r="Q327" s="221">
        <v>0</v>
      </c>
      <c r="R327" s="221">
        <f>Q327*H327</f>
        <v>0</v>
      </c>
      <c r="S327" s="221">
        <v>0.02</v>
      </c>
      <c r="T327" s="222">
        <f>S327*H327</f>
        <v>1.5800000000000001</v>
      </c>
      <c r="U327" s="38"/>
      <c r="V327" s="38"/>
      <c r="W327" s="38"/>
      <c r="X327" s="38"/>
      <c r="Y327" s="38"/>
      <c r="Z327" s="38"/>
      <c r="AA327" s="38"/>
      <c r="AB327" s="38"/>
      <c r="AC327" s="38"/>
      <c r="AD327" s="38"/>
      <c r="AE327" s="38"/>
      <c r="AR327" s="223" t="s">
        <v>1078</v>
      </c>
      <c r="AT327" s="223" t="s">
        <v>140</v>
      </c>
      <c r="AU327" s="223" t="s">
        <v>84</v>
      </c>
      <c r="AY327" s="17" t="s">
        <v>138</v>
      </c>
      <c r="BE327" s="224">
        <f>IF(N327="základní",J327,0)</f>
        <v>0</v>
      </c>
      <c r="BF327" s="224">
        <f>IF(N327="snížená",J327,0)</f>
        <v>0</v>
      </c>
      <c r="BG327" s="224">
        <f>IF(N327="zákl. přenesená",J327,0)</f>
        <v>0</v>
      </c>
      <c r="BH327" s="224">
        <f>IF(N327="sníž. přenesená",J327,0)</f>
        <v>0</v>
      </c>
      <c r="BI327" s="224">
        <f>IF(N327="nulová",J327,0)</f>
        <v>0</v>
      </c>
      <c r="BJ327" s="17" t="s">
        <v>84</v>
      </c>
      <c r="BK327" s="224">
        <f>ROUND(I327*H327,2)</f>
        <v>0</v>
      </c>
      <c r="BL327" s="17" t="s">
        <v>1078</v>
      </c>
      <c r="BM327" s="223" t="s">
        <v>1541</v>
      </c>
    </row>
    <row r="328" s="2" customFormat="1">
      <c r="A328" s="38"/>
      <c r="B328" s="39"/>
      <c r="C328" s="40"/>
      <c r="D328" s="225" t="s">
        <v>147</v>
      </c>
      <c r="E328" s="40"/>
      <c r="F328" s="226" t="s">
        <v>1542</v>
      </c>
      <c r="G328" s="40"/>
      <c r="H328" s="40"/>
      <c r="I328" s="227"/>
      <c r="J328" s="40"/>
      <c r="K328" s="40"/>
      <c r="L328" s="44"/>
      <c r="M328" s="228"/>
      <c r="N328" s="229"/>
      <c r="O328" s="84"/>
      <c r="P328" s="84"/>
      <c r="Q328" s="84"/>
      <c r="R328" s="84"/>
      <c r="S328" s="84"/>
      <c r="T328" s="85"/>
      <c r="U328" s="38"/>
      <c r="V328" s="38"/>
      <c r="W328" s="38"/>
      <c r="X328" s="38"/>
      <c r="Y328" s="38"/>
      <c r="Z328" s="38"/>
      <c r="AA328" s="38"/>
      <c r="AB328" s="38"/>
      <c r="AC328" s="38"/>
      <c r="AD328" s="38"/>
      <c r="AE328" s="38"/>
      <c r="AT328" s="17" t="s">
        <v>147</v>
      </c>
      <c r="AU328" s="17" t="s">
        <v>84</v>
      </c>
    </row>
    <row r="329" s="2" customFormat="1">
      <c r="A329" s="38"/>
      <c r="B329" s="39"/>
      <c r="C329" s="40"/>
      <c r="D329" s="232" t="s">
        <v>1101</v>
      </c>
      <c r="E329" s="40"/>
      <c r="F329" s="276" t="s">
        <v>1543</v>
      </c>
      <c r="G329" s="40"/>
      <c r="H329" s="40"/>
      <c r="I329" s="227"/>
      <c r="J329" s="40"/>
      <c r="K329" s="40"/>
      <c r="L329" s="44"/>
      <c r="M329" s="277"/>
      <c r="N329" s="278"/>
      <c r="O329" s="279"/>
      <c r="P329" s="279"/>
      <c r="Q329" s="279"/>
      <c r="R329" s="279"/>
      <c r="S329" s="279"/>
      <c r="T329" s="280"/>
      <c r="U329" s="38"/>
      <c r="V329" s="38"/>
      <c r="W329" s="38"/>
      <c r="X329" s="38"/>
      <c r="Y329" s="38"/>
      <c r="Z329" s="38"/>
      <c r="AA329" s="38"/>
      <c r="AB329" s="38"/>
      <c r="AC329" s="38"/>
      <c r="AD329" s="38"/>
      <c r="AE329" s="38"/>
      <c r="AT329" s="17" t="s">
        <v>1101</v>
      </c>
      <c r="AU329" s="17" t="s">
        <v>84</v>
      </c>
    </row>
    <row r="330" s="2" customFormat="1" ht="6.96" customHeight="1">
      <c r="A330" s="38"/>
      <c r="B330" s="59"/>
      <c r="C330" s="60"/>
      <c r="D330" s="60"/>
      <c r="E330" s="60"/>
      <c r="F330" s="60"/>
      <c r="G330" s="60"/>
      <c r="H330" s="60"/>
      <c r="I330" s="60"/>
      <c r="J330" s="60"/>
      <c r="K330" s="60"/>
      <c r="L330" s="44"/>
      <c r="M330" s="38"/>
      <c r="O330" s="38"/>
      <c r="P330" s="38"/>
      <c r="Q330" s="38"/>
      <c r="R330" s="38"/>
      <c r="S330" s="38"/>
      <c r="T330" s="38"/>
      <c r="U330" s="38"/>
      <c r="V330" s="38"/>
      <c r="W330" s="38"/>
      <c r="X330" s="38"/>
      <c r="Y330" s="38"/>
      <c r="Z330" s="38"/>
      <c r="AA330" s="38"/>
      <c r="AB330" s="38"/>
      <c r="AC330" s="38"/>
      <c r="AD330" s="38"/>
      <c r="AE330" s="38"/>
    </row>
  </sheetData>
  <sheetProtection sheet="1" autoFilter="0" formatColumns="0" formatRows="0" objects="1" scenarios="1" spinCount="100000" saltValue="UAZjt/3qw9yjFxkNx7YK/kNuE6crxm17pm4tbbNPBMvplOmTM81GP0t1E1F0o4jPxjjPZ7DK1kH5FnLqlWGAYw==" hashValue="Pa8IQKcOO5V1o5h/FluQzQQmw7c26zFZH1TUHFANAlSKxMHnypM+jauZnsuTKk0TWy94y3/IJe2dD3YHHew3Lg==" algorithmName="SHA-512" password="CC35"/>
  <autoFilter ref="C93:K329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82:H82"/>
    <mergeCell ref="E84:H84"/>
    <mergeCell ref="E86:H86"/>
    <mergeCell ref="L2:V2"/>
  </mergeCells>
  <hyperlinks>
    <hyperlink ref="F98" r:id="rId1" display="https://podminky.urs.cz/item/CS_URS_2025_02/997013511"/>
    <hyperlink ref="F101" r:id="rId2" display="https://podminky.urs.cz/item/CS_URS_2025_02/997013509"/>
    <hyperlink ref="F105" r:id="rId3" display="https://podminky.urs.cz/item/CS_URS_2025_02/997013631"/>
    <hyperlink ref="F109" r:id="rId4" display="https://podminky.urs.cz/item/CS_URS_2025_02/721140802"/>
    <hyperlink ref="F111" r:id="rId5" display="https://podminky.urs.cz/item/CS_URS_2025_02/721171803"/>
    <hyperlink ref="F113" r:id="rId6" display="https://podminky.urs.cz/item/CS_URS_2025_02/721171808"/>
    <hyperlink ref="F115" r:id="rId7" display="https://podminky.urs.cz/item/CS_URS_2025_02/721140905"/>
    <hyperlink ref="F117" r:id="rId8" display="https://podminky.urs.cz/item/CS_URS_2025_02/721140915"/>
    <hyperlink ref="F119" r:id="rId9" display="https://podminky.urs.cz/item/CS_URS_2025_02/721140925"/>
    <hyperlink ref="F121" r:id="rId10" display="https://podminky.urs.cz/item/CS_URS_2025_02/721174004"/>
    <hyperlink ref="F123" r:id="rId11" display="https://podminky.urs.cz/item/CS_URS_2025_02/721174005"/>
    <hyperlink ref="F125" r:id="rId12" display="https://podminky.urs.cz/item/CS_URS_2025_02/721174025"/>
    <hyperlink ref="F127" r:id="rId13" display="https://podminky.urs.cz/item/CS_URS_2025_02/721174043"/>
    <hyperlink ref="F129" r:id="rId14" display="https://podminky.urs.cz/item/CS_URS_2025_02/721174045"/>
    <hyperlink ref="F131" r:id="rId15" display="https://podminky.urs.cz/item/CS_URS_2025_02/721194105"/>
    <hyperlink ref="F133" r:id="rId16" display="https://podminky.urs.cz/item/CS_URS_2025_02/721194109"/>
    <hyperlink ref="F135" r:id="rId17" display="https://podminky.urs.cz/item/CS_URS_2025_02/721212127"/>
    <hyperlink ref="F137" r:id="rId18" display="https://podminky.urs.cz/item/CS_URS_2025_02/721274126"/>
    <hyperlink ref="F139" r:id="rId19" display="https://podminky.urs.cz/item/CS_URS_2025_02/721290111"/>
    <hyperlink ref="F142" r:id="rId20" display="https://podminky.urs.cz/item/CS_URS_2025_02/998721111"/>
    <hyperlink ref="F145" r:id="rId21" display="https://podminky.urs.cz/item/CS_URS_2025_02/722190901"/>
    <hyperlink ref="F147" r:id="rId22" display="https://podminky.urs.cz/item/CS_URS_2025_02/722130801"/>
    <hyperlink ref="F149" r:id="rId23" display="https://podminky.urs.cz/item/CS_URS_2025_02/722170801"/>
    <hyperlink ref="F151" r:id="rId24" display="https://podminky.urs.cz/item/CS_URS_2025_02/722181851"/>
    <hyperlink ref="F153" r:id="rId25" display="https://podminky.urs.cz/item/CS_URS_2025_02/722260812"/>
    <hyperlink ref="F155" r:id="rId26" display="https://podminky.urs.cz/item/CS_URS_2025_02/722130916"/>
    <hyperlink ref="F157" r:id="rId27" display="https://podminky.urs.cz/item/CS_URS_2025_02/722130994"/>
    <hyperlink ref="F159" r:id="rId28" display="https://podminky.urs.cz/item/CS_URS_2025_02/722175041"/>
    <hyperlink ref="F164" r:id="rId29" display="https://podminky.urs.cz/item/CS_URS_2025_02/722175042"/>
    <hyperlink ref="F169" r:id="rId30" display="https://podminky.urs.cz/item/CS_URS_2025_02/722175043"/>
    <hyperlink ref="F174" r:id="rId31" display="https://podminky.urs.cz/item/CS_URS_2025_02/722175062"/>
    <hyperlink ref="F176" r:id="rId32" display="https://podminky.urs.cz/item/CS_URS_2025_02/722181231"/>
    <hyperlink ref="F178" r:id="rId33" display="https://podminky.urs.cz/item/CS_URS_2025_02/722181232"/>
    <hyperlink ref="F181" r:id="rId34" display="https://podminky.urs.cz/item/CS_URS_2025_02/722181251"/>
    <hyperlink ref="F183" r:id="rId35" display="https://podminky.urs.cz/item/CS_URS_2025_02/722181252"/>
    <hyperlink ref="F186" r:id="rId36" display="https://podminky.urs.cz/item/CS_URS_2025_02/722220152"/>
    <hyperlink ref="F188" r:id="rId37" display="https://podminky.urs.cz/item/CS_URS_2025_02/722220161"/>
    <hyperlink ref="F190" r:id="rId38" display="https://podminky.urs.cz/item/CS_URS_2025_02/722220233"/>
    <hyperlink ref="F192" r:id="rId39" display="https://podminky.urs.cz/item/CS_URS_2025_02/722220241"/>
    <hyperlink ref="F194" r:id="rId40" display="https://podminky.urs.cz/item/CS_URS_2025_02/722232045"/>
    <hyperlink ref="F196" r:id="rId41" display="https://podminky.urs.cz/item/CS_URS_2025_02/722262225"/>
    <hyperlink ref="F198" r:id="rId42" display="https://podminky.urs.cz/item/CS_URS_2025_02/722290234"/>
    <hyperlink ref="F201" r:id="rId43" display="https://podminky.urs.cz/item/CS_URS_2025_02/722290246"/>
    <hyperlink ref="F204" r:id="rId44" display="https://podminky.urs.cz/item/CS_URS_2025_02/998722111"/>
    <hyperlink ref="F207" r:id="rId45" display="https://podminky.urs.cz/item/CS_URS_2025_02/725110814"/>
    <hyperlink ref="F209" r:id="rId46" display="https://podminky.urs.cz/item/CS_URS_2025_02/725122817"/>
    <hyperlink ref="F211" r:id="rId47" display="https://podminky.urs.cz/item/CS_URS_2025_02/725210821"/>
    <hyperlink ref="F213" r:id="rId48" display="https://podminky.urs.cz/item/CS_URS_2025_02/725240811"/>
    <hyperlink ref="F218" r:id="rId49" display="https://podminky.urs.cz/item/CS_URS_2025_02/725291665R"/>
    <hyperlink ref="F222" r:id="rId50" display="https://podminky.urs.cz/item/CS_URS_2025_02/725291666"/>
    <hyperlink ref="F225" r:id="rId51" display="https://podminky.urs.cz/item/CS_URS_2025_02/725291678"/>
    <hyperlink ref="F228" r:id="rId52" display="https://podminky.urs.cz/item/CS_URS_2025_02/725820801"/>
    <hyperlink ref="F230" r:id="rId53" display="https://podminky.urs.cz/item/CS_URS_2025_02/725860811"/>
    <hyperlink ref="F232" r:id="rId54" display="https://podminky.urs.cz/item/CS_URS_2025_02/725112022"/>
    <hyperlink ref="F234" r:id="rId55" display="https://podminky.urs.cz/item/CS_URS_2025_02/725112023"/>
    <hyperlink ref="F236" r:id="rId56" display="https://podminky.urs.cz/item/CS_URS_2025_02/725121527"/>
    <hyperlink ref="F238" r:id="rId57" display="https://podminky.urs.cz/item/CS_URS_2025_02/725211601"/>
    <hyperlink ref="F240" r:id="rId58" display="https://podminky.urs.cz/item/CS_URS_2025_02/725211604"/>
    <hyperlink ref="F242" r:id="rId59" display="https://podminky.urs.cz/item/CS_URS_2025_02/725211681"/>
    <hyperlink ref="F244" r:id="rId60" display="https://podminky.urs.cz/item/CS_URS_2025_02/725291652"/>
    <hyperlink ref="F247" r:id="rId61" display="https://podminky.urs.cz/item/CS_URS_2025_02/725291653"/>
    <hyperlink ref="F250" r:id="rId62" display="https://podminky.urs.cz/item/CS_URS_2025_02/725291654"/>
    <hyperlink ref="F253" r:id="rId63" display="https://podminky.urs.cz/item/CS_URS_2025_02/725291662"/>
    <hyperlink ref="F256" r:id="rId64" display="https://podminky.urs.cz/item/CS_URS_2025_02/725291664"/>
    <hyperlink ref="F259" r:id="rId65" display="https://podminky.urs.cz/item/CS_URS_2025_02/725291669"/>
    <hyperlink ref="F263" r:id="rId66" display="https://podminky.urs.cz/item/CS_URS_2025_02/725291670"/>
    <hyperlink ref="F267" r:id="rId67" display="https://podminky.urs.cz/item/CS_URS_2025_02/725291676"/>
    <hyperlink ref="F270" r:id="rId68" display="https://podminky.urs.cz/item/CS_URS_2025_02/725822613"/>
    <hyperlink ref="F272" r:id="rId69" display="https://podminky.urs.cz/item/CS_URS_2025_02/725829131"/>
    <hyperlink ref="F275" r:id="rId70" display="https://podminky.urs.cz/item/CS_URS_2025_02/725841312"/>
    <hyperlink ref="F278" r:id="rId71" display="https://podminky.urs.cz/item/CS_URS_2025_02/725849412"/>
    <hyperlink ref="F282" r:id="rId72" display="https://podminky.urs.cz/item/CS_URS_2025_02/725861102"/>
    <hyperlink ref="F284" r:id="rId73" display="https://podminky.urs.cz/item/CS_URS_2025_02/725861312"/>
    <hyperlink ref="F286" r:id="rId74" display="https://podminky.urs.cz/item/CS_URS_2025_02/725865411"/>
    <hyperlink ref="F288" r:id="rId75" display="https://podminky.urs.cz/item/CS_URS_2025_02/725980122"/>
    <hyperlink ref="F291" r:id="rId76" display="https://podminky.urs.cz/item/CS_URS_2025_02/725980123"/>
    <hyperlink ref="F294" r:id="rId77" display="https://podminky.urs.cz/item/CS_URS_2025_02/998725111"/>
    <hyperlink ref="F297" r:id="rId78" display="https://podminky.urs.cz/item/CS_URS_2025_02/726111021"/>
    <hyperlink ref="F299" r:id="rId79" display="https://podminky.urs.cz/item/CS_URS_2025_02/726131031"/>
    <hyperlink ref="F301" r:id="rId80" display="https://podminky.urs.cz/item/CS_URS_2025_02/726131041"/>
    <hyperlink ref="F303" r:id="rId81" display="https://podminky.urs.cz/item/CS_URS_2025_02/726131043"/>
    <hyperlink ref="F305" r:id="rId82" display="https://podminky.urs.cz/item/CS_URS_2025_02/726191001"/>
    <hyperlink ref="F307" r:id="rId83" display="https://podminky.urs.cz/item/CS_URS_2025_02/726191002"/>
    <hyperlink ref="F309" r:id="rId84" display="https://podminky.urs.cz/item/CS_URS_2025_02/998726121"/>
    <hyperlink ref="F312" r:id="rId85" display="https://podminky.urs.cz/item/CS_URS_2025_02/742360052"/>
    <hyperlink ref="F316" r:id="rId86" display="https://podminky.urs.cz/item/CS_URS_2025_02/742360061"/>
    <hyperlink ref="F319" r:id="rId87" display="https://podminky.urs.cz/item/CS_URS_2025_02/742360166"/>
    <hyperlink ref="F322" r:id="rId88" display="https://podminky.urs.cz/item/CS_URS_2025_02/742360201"/>
    <hyperlink ref="F325" r:id="rId89" display="https://podminky.urs.cz/item/CS_URS_2025_02/998742111"/>
    <hyperlink ref="F328" r:id="rId90" display="https://podminky.urs.cz/item/CS_URS_2025_02/HZS221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91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99</v>
      </c>
    </row>
    <row r="3" s="1" customFormat="1" ht="6.96" customHeight="1">
      <c r="B3" s="138"/>
      <c r="C3" s="139"/>
      <c r="D3" s="139"/>
      <c r="E3" s="139"/>
      <c r="F3" s="139"/>
      <c r="G3" s="139"/>
      <c r="H3" s="139"/>
      <c r="I3" s="139"/>
      <c r="J3" s="139"/>
      <c r="K3" s="139"/>
      <c r="L3" s="20"/>
      <c r="AT3" s="17" t="s">
        <v>86</v>
      </c>
    </row>
    <row r="4" s="1" customFormat="1" ht="24.96" customHeight="1">
      <c r="B4" s="20"/>
      <c r="D4" s="140" t="s">
        <v>106</v>
      </c>
      <c r="L4" s="20"/>
      <c r="M4" s="141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42" t="s">
        <v>16</v>
      </c>
      <c r="L6" s="20"/>
    </row>
    <row r="7" s="1" customFormat="1" ht="26.25" customHeight="1">
      <c r="B7" s="20"/>
      <c r="E7" s="143" t="str">
        <f>'Rekapitulace stavby'!K6</f>
        <v>Stavební úpravy sportovního zázemí s požadavkem na bezbariérové užívání</v>
      </c>
      <c r="F7" s="142"/>
      <c r="G7" s="142"/>
      <c r="H7" s="142"/>
      <c r="L7" s="20"/>
    </row>
    <row r="8" s="1" customFormat="1" ht="12" customHeight="1">
      <c r="B8" s="20"/>
      <c r="D8" s="142" t="s">
        <v>107</v>
      </c>
      <c r="L8" s="20"/>
    </row>
    <row r="9" s="2" customFormat="1" ht="16.5" customHeight="1">
      <c r="A9" s="38"/>
      <c r="B9" s="44"/>
      <c r="C9" s="38"/>
      <c r="D9" s="38"/>
      <c r="E9" s="143" t="s">
        <v>1090</v>
      </c>
      <c r="F9" s="38"/>
      <c r="G9" s="38"/>
      <c r="H9" s="38"/>
      <c r="I9" s="38"/>
      <c r="J9" s="38"/>
      <c r="K9" s="38"/>
      <c r="L9" s="144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 ht="12" customHeight="1">
      <c r="A10" s="38"/>
      <c r="B10" s="44"/>
      <c r="C10" s="38"/>
      <c r="D10" s="142" t="s">
        <v>1091</v>
      </c>
      <c r="E10" s="38"/>
      <c r="F10" s="38"/>
      <c r="G10" s="38"/>
      <c r="H10" s="38"/>
      <c r="I10" s="38"/>
      <c r="J10" s="38"/>
      <c r="K10" s="38"/>
      <c r="L10" s="144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6.5" customHeight="1">
      <c r="A11" s="38"/>
      <c r="B11" s="44"/>
      <c r="C11" s="38"/>
      <c r="D11" s="38"/>
      <c r="E11" s="145" t="s">
        <v>1544</v>
      </c>
      <c r="F11" s="38"/>
      <c r="G11" s="38"/>
      <c r="H11" s="38"/>
      <c r="I11" s="38"/>
      <c r="J11" s="38"/>
      <c r="K11" s="38"/>
      <c r="L11" s="144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>
      <c r="A12" s="38"/>
      <c r="B12" s="44"/>
      <c r="C12" s="38"/>
      <c r="D12" s="38"/>
      <c r="E12" s="38"/>
      <c r="F12" s="38"/>
      <c r="G12" s="38"/>
      <c r="H12" s="38"/>
      <c r="I12" s="38"/>
      <c r="J12" s="38"/>
      <c r="K12" s="38"/>
      <c r="L12" s="144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2" customHeight="1">
      <c r="A13" s="38"/>
      <c r="B13" s="44"/>
      <c r="C13" s="38"/>
      <c r="D13" s="142" t="s">
        <v>18</v>
      </c>
      <c r="E13" s="38"/>
      <c r="F13" s="133" t="s">
        <v>19</v>
      </c>
      <c r="G13" s="38"/>
      <c r="H13" s="38"/>
      <c r="I13" s="142" t="s">
        <v>20</v>
      </c>
      <c r="J13" s="133" t="s">
        <v>19</v>
      </c>
      <c r="K13" s="38"/>
      <c r="L13" s="144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42" t="s">
        <v>21</v>
      </c>
      <c r="E14" s="38"/>
      <c r="F14" s="133" t="s">
        <v>22</v>
      </c>
      <c r="G14" s="38"/>
      <c r="H14" s="38"/>
      <c r="I14" s="142" t="s">
        <v>23</v>
      </c>
      <c r="J14" s="146" t="str">
        <f>'Rekapitulace stavby'!AN8</f>
        <v>26. 10. 2025</v>
      </c>
      <c r="K14" s="38"/>
      <c r="L14" s="144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0.8" customHeight="1">
      <c r="A15" s="38"/>
      <c r="B15" s="44"/>
      <c r="C15" s="38"/>
      <c r="D15" s="38"/>
      <c r="E15" s="38"/>
      <c r="F15" s="38"/>
      <c r="G15" s="38"/>
      <c r="H15" s="38"/>
      <c r="I15" s="38"/>
      <c r="J15" s="38"/>
      <c r="K15" s="38"/>
      <c r="L15" s="144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12" customHeight="1">
      <c r="A16" s="38"/>
      <c r="B16" s="44"/>
      <c r="C16" s="38"/>
      <c r="D16" s="142" t="s">
        <v>25</v>
      </c>
      <c r="E16" s="38"/>
      <c r="F16" s="38"/>
      <c r="G16" s="38"/>
      <c r="H16" s="38"/>
      <c r="I16" s="142" t="s">
        <v>26</v>
      </c>
      <c r="J16" s="133" t="s">
        <v>27</v>
      </c>
      <c r="K16" s="38"/>
      <c r="L16" s="144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8" customHeight="1">
      <c r="A17" s="38"/>
      <c r="B17" s="44"/>
      <c r="C17" s="38"/>
      <c r="D17" s="38"/>
      <c r="E17" s="133" t="s">
        <v>28</v>
      </c>
      <c r="F17" s="38"/>
      <c r="G17" s="38"/>
      <c r="H17" s="38"/>
      <c r="I17" s="142" t="s">
        <v>29</v>
      </c>
      <c r="J17" s="133" t="s">
        <v>30</v>
      </c>
      <c r="K17" s="38"/>
      <c r="L17" s="144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6.96" customHeight="1">
      <c r="A18" s="38"/>
      <c r="B18" s="44"/>
      <c r="C18" s="38"/>
      <c r="D18" s="38"/>
      <c r="E18" s="38"/>
      <c r="F18" s="38"/>
      <c r="G18" s="38"/>
      <c r="H18" s="38"/>
      <c r="I18" s="38"/>
      <c r="J18" s="38"/>
      <c r="K18" s="38"/>
      <c r="L18" s="144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12" customHeight="1">
      <c r="A19" s="38"/>
      <c r="B19" s="44"/>
      <c r="C19" s="38"/>
      <c r="D19" s="142" t="s">
        <v>31</v>
      </c>
      <c r="E19" s="38"/>
      <c r="F19" s="38"/>
      <c r="G19" s="38"/>
      <c r="H19" s="38"/>
      <c r="I19" s="142" t="s">
        <v>26</v>
      </c>
      <c r="J19" s="33" t="str">
        <f>'Rekapitulace stavby'!AN13</f>
        <v>Vyplň údaj</v>
      </c>
      <c r="K19" s="38"/>
      <c r="L19" s="144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8" customHeight="1">
      <c r="A20" s="38"/>
      <c r="B20" s="44"/>
      <c r="C20" s="38"/>
      <c r="D20" s="38"/>
      <c r="E20" s="33" t="str">
        <f>'Rekapitulace stavby'!E14</f>
        <v>Vyplň údaj</v>
      </c>
      <c r="F20" s="133"/>
      <c r="G20" s="133"/>
      <c r="H20" s="133"/>
      <c r="I20" s="142" t="s">
        <v>29</v>
      </c>
      <c r="J20" s="33" t="str">
        <f>'Rekapitulace stavby'!AN14</f>
        <v>Vyplň údaj</v>
      </c>
      <c r="K20" s="38"/>
      <c r="L20" s="144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6.96" customHeight="1">
      <c r="A21" s="38"/>
      <c r="B21" s="44"/>
      <c r="C21" s="38"/>
      <c r="D21" s="38"/>
      <c r="E21" s="38"/>
      <c r="F21" s="38"/>
      <c r="G21" s="38"/>
      <c r="H21" s="38"/>
      <c r="I21" s="38"/>
      <c r="J21" s="38"/>
      <c r="K21" s="38"/>
      <c r="L21" s="144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12" customHeight="1">
      <c r="A22" s="38"/>
      <c r="B22" s="44"/>
      <c r="C22" s="38"/>
      <c r="D22" s="142" t="s">
        <v>33</v>
      </c>
      <c r="E22" s="38"/>
      <c r="F22" s="38"/>
      <c r="G22" s="38"/>
      <c r="H22" s="38"/>
      <c r="I22" s="142" t="s">
        <v>26</v>
      </c>
      <c r="J22" s="133" t="s">
        <v>34</v>
      </c>
      <c r="K22" s="38"/>
      <c r="L22" s="144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8" customHeight="1">
      <c r="A23" s="38"/>
      <c r="B23" s="44"/>
      <c r="C23" s="38"/>
      <c r="D23" s="38"/>
      <c r="E23" s="133" t="s">
        <v>35</v>
      </c>
      <c r="F23" s="38"/>
      <c r="G23" s="38"/>
      <c r="H23" s="38"/>
      <c r="I23" s="142" t="s">
        <v>29</v>
      </c>
      <c r="J23" s="133" t="s">
        <v>36</v>
      </c>
      <c r="K23" s="38"/>
      <c r="L23" s="144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6.96" customHeight="1">
      <c r="A24" s="38"/>
      <c r="B24" s="44"/>
      <c r="C24" s="38"/>
      <c r="D24" s="38"/>
      <c r="E24" s="38"/>
      <c r="F24" s="38"/>
      <c r="G24" s="38"/>
      <c r="H24" s="38"/>
      <c r="I24" s="38"/>
      <c r="J24" s="38"/>
      <c r="K24" s="38"/>
      <c r="L24" s="144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12" customHeight="1">
      <c r="A25" s="38"/>
      <c r="B25" s="44"/>
      <c r="C25" s="38"/>
      <c r="D25" s="142" t="s">
        <v>38</v>
      </c>
      <c r="E25" s="38"/>
      <c r="F25" s="38"/>
      <c r="G25" s="38"/>
      <c r="H25" s="38"/>
      <c r="I25" s="142" t="s">
        <v>26</v>
      </c>
      <c r="J25" s="133" t="str">
        <f>IF('Rekapitulace stavby'!AN19="","",'Rekapitulace stavby'!AN19)</f>
        <v/>
      </c>
      <c r="K25" s="38"/>
      <c r="L25" s="144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8" customHeight="1">
      <c r="A26" s="38"/>
      <c r="B26" s="44"/>
      <c r="C26" s="38"/>
      <c r="D26" s="38"/>
      <c r="E26" s="133" t="str">
        <f>IF('Rekapitulace stavby'!E20="","",'Rekapitulace stavby'!E20)</f>
        <v xml:space="preserve"> </v>
      </c>
      <c r="F26" s="38"/>
      <c r="G26" s="38"/>
      <c r="H26" s="38"/>
      <c r="I26" s="142" t="s">
        <v>29</v>
      </c>
      <c r="J26" s="133" t="str">
        <f>IF('Rekapitulace stavby'!AN20="","",'Rekapitulace stavby'!AN20)</f>
        <v/>
      </c>
      <c r="K26" s="38"/>
      <c r="L26" s="144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2" customFormat="1" ht="6.96" customHeight="1">
      <c r="A27" s="38"/>
      <c r="B27" s="44"/>
      <c r="C27" s="38"/>
      <c r="D27" s="38"/>
      <c r="E27" s="38"/>
      <c r="F27" s="38"/>
      <c r="G27" s="38"/>
      <c r="H27" s="38"/>
      <c r="I27" s="38"/>
      <c r="J27" s="38"/>
      <c r="K27" s="38"/>
      <c r="L27" s="144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</row>
    <row r="28" s="2" customFormat="1" ht="12" customHeight="1">
      <c r="A28" s="38"/>
      <c r="B28" s="44"/>
      <c r="C28" s="38"/>
      <c r="D28" s="142" t="s">
        <v>40</v>
      </c>
      <c r="E28" s="38"/>
      <c r="F28" s="38"/>
      <c r="G28" s="38"/>
      <c r="H28" s="38"/>
      <c r="I28" s="38"/>
      <c r="J28" s="38"/>
      <c r="K28" s="38"/>
      <c r="L28" s="144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8" customFormat="1" ht="71.25" customHeight="1">
      <c r="A29" s="147"/>
      <c r="B29" s="148"/>
      <c r="C29" s="147"/>
      <c r="D29" s="147"/>
      <c r="E29" s="149" t="s">
        <v>41</v>
      </c>
      <c r="F29" s="149"/>
      <c r="G29" s="149"/>
      <c r="H29" s="149"/>
      <c r="I29" s="147"/>
      <c r="J29" s="147"/>
      <c r="K29" s="147"/>
      <c r="L29" s="150"/>
      <c r="S29" s="147"/>
      <c r="T29" s="147"/>
      <c r="U29" s="147"/>
      <c r="V29" s="147"/>
      <c r="W29" s="147"/>
      <c r="X29" s="147"/>
      <c r="Y29" s="147"/>
      <c r="Z29" s="147"/>
      <c r="AA29" s="147"/>
      <c r="AB29" s="147"/>
      <c r="AC29" s="147"/>
      <c r="AD29" s="147"/>
      <c r="AE29" s="147"/>
    </row>
    <row r="30" s="2" customFormat="1" ht="6.96" customHeight="1">
      <c r="A30" s="38"/>
      <c r="B30" s="44"/>
      <c r="C30" s="38"/>
      <c r="D30" s="38"/>
      <c r="E30" s="38"/>
      <c r="F30" s="38"/>
      <c r="G30" s="38"/>
      <c r="H30" s="38"/>
      <c r="I30" s="38"/>
      <c r="J30" s="38"/>
      <c r="K30" s="38"/>
      <c r="L30" s="144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51"/>
      <c r="E31" s="151"/>
      <c r="F31" s="151"/>
      <c r="G31" s="151"/>
      <c r="H31" s="151"/>
      <c r="I31" s="151"/>
      <c r="J31" s="151"/>
      <c r="K31" s="151"/>
      <c r="L31" s="144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25.44" customHeight="1">
      <c r="A32" s="38"/>
      <c r="B32" s="44"/>
      <c r="C32" s="38"/>
      <c r="D32" s="152" t="s">
        <v>42</v>
      </c>
      <c r="E32" s="38"/>
      <c r="F32" s="38"/>
      <c r="G32" s="38"/>
      <c r="H32" s="38"/>
      <c r="I32" s="38"/>
      <c r="J32" s="153">
        <f>ROUND(J92, 2)</f>
        <v>0</v>
      </c>
      <c r="K32" s="38"/>
      <c r="L32" s="144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6.96" customHeight="1">
      <c r="A33" s="38"/>
      <c r="B33" s="44"/>
      <c r="C33" s="38"/>
      <c r="D33" s="151"/>
      <c r="E33" s="151"/>
      <c r="F33" s="151"/>
      <c r="G33" s="151"/>
      <c r="H33" s="151"/>
      <c r="I33" s="151"/>
      <c r="J33" s="151"/>
      <c r="K33" s="151"/>
      <c r="L33" s="144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38"/>
      <c r="F34" s="154" t="s">
        <v>44</v>
      </c>
      <c r="G34" s="38"/>
      <c r="H34" s="38"/>
      <c r="I34" s="154" t="s">
        <v>43</v>
      </c>
      <c r="J34" s="154" t="s">
        <v>45</v>
      </c>
      <c r="K34" s="38"/>
      <c r="L34" s="144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s="2" customFormat="1" ht="14.4" customHeight="1">
      <c r="A35" s="38"/>
      <c r="B35" s="44"/>
      <c r="C35" s="38"/>
      <c r="D35" s="155" t="s">
        <v>46</v>
      </c>
      <c r="E35" s="142" t="s">
        <v>47</v>
      </c>
      <c r="F35" s="156">
        <f>ROUND((SUM(BE92:BE213)),  2)</f>
        <v>0</v>
      </c>
      <c r="G35" s="38"/>
      <c r="H35" s="38"/>
      <c r="I35" s="157">
        <v>0.20999999999999999</v>
      </c>
      <c r="J35" s="156">
        <f>ROUND(((SUM(BE92:BE213))*I35),  2)</f>
        <v>0</v>
      </c>
      <c r="K35" s="38"/>
      <c r="L35" s="144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s="2" customFormat="1" ht="14.4" customHeight="1">
      <c r="A36" s="38"/>
      <c r="B36" s="44"/>
      <c r="C36" s="38"/>
      <c r="D36" s="38"/>
      <c r="E36" s="142" t="s">
        <v>48</v>
      </c>
      <c r="F36" s="156">
        <f>ROUND((SUM(BF92:BF213)),  2)</f>
        <v>0</v>
      </c>
      <c r="G36" s="38"/>
      <c r="H36" s="38"/>
      <c r="I36" s="157">
        <v>0.12</v>
      </c>
      <c r="J36" s="156">
        <f>ROUND(((SUM(BF92:BF213))*I36),  2)</f>
        <v>0</v>
      </c>
      <c r="K36" s="38"/>
      <c r="L36" s="144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42" t="s">
        <v>49</v>
      </c>
      <c r="F37" s="156">
        <f>ROUND((SUM(BG92:BG213)),  2)</f>
        <v>0</v>
      </c>
      <c r="G37" s="38"/>
      <c r="H37" s="38"/>
      <c r="I37" s="157">
        <v>0.20999999999999999</v>
      </c>
      <c r="J37" s="156">
        <f>0</f>
        <v>0</v>
      </c>
      <c r="K37" s="38"/>
      <c r="L37" s="144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hidden="1" s="2" customFormat="1" ht="14.4" customHeight="1">
      <c r="A38" s="38"/>
      <c r="B38" s="44"/>
      <c r="C38" s="38"/>
      <c r="D38" s="38"/>
      <c r="E38" s="142" t="s">
        <v>50</v>
      </c>
      <c r="F38" s="156">
        <f>ROUND((SUM(BH92:BH213)),  2)</f>
        <v>0</v>
      </c>
      <c r="G38" s="38"/>
      <c r="H38" s="38"/>
      <c r="I38" s="157">
        <v>0.12</v>
      </c>
      <c r="J38" s="156">
        <f>0</f>
        <v>0</v>
      </c>
      <c r="K38" s="38"/>
      <c r="L38" s="144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hidden="1" s="2" customFormat="1" ht="14.4" customHeight="1">
      <c r="A39" s="38"/>
      <c r="B39" s="44"/>
      <c r="C39" s="38"/>
      <c r="D39" s="38"/>
      <c r="E39" s="142" t="s">
        <v>51</v>
      </c>
      <c r="F39" s="156">
        <f>ROUND((SUM(BI92:BI213)),  2)</f>
        <v>0</v>
      </c>
      <c r="G39" s="38"/>
      <c r="H39" s="38"/>
      <c r="I39" s="157">
        <v>0</v>
      </c>
      <c r="J39" s="156">
        <f>0</f>
        <v>0</v>
      </c>
      <c r="K39" s="38"/>
      <c r="L39" s="144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6.96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144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2" customFormat="1" ht="25.44" customHeight="1">
      <c r="A41" s="38"/>
      <c r="B41" s="44"/>
      <c r="C41" s="158"/>
      <c r="D41" s="159" t="s">
        <v>52</v>
      </c>
      <c r="E41" s="160"/>
      <c r="F41" s="160"/>
      <c r="G41" s="161" t="s">
        <v>53</v>
      </c>
      <c r="H41" s="162" t="s">
        <v>54</v>
      </c>
      <c r="I41" s="160"/>
      <c r="J41" s="163">
        <f>SUM(J32:J39)</f>
        <v>0</v>
      </c>
      <c r="K41" s="164"/>
      <c r="L41" s="144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</row>
    <row r="42" s="2" customFormat="1" ht="14.4" customHeight="1">
      <c r="A42" s="38"/>
      <c r="B42" s="165"/>
      <c r="C42" s="166"/>
      <c r="D42" s="166"/>
      <c r="E42" s="166"/>
      <c r="F42" s="166"/>
      <c r="G42" s="166"/>
      <c r="H42" s="166"/>
      <c r="I42" s="166"/>
      <c r="J42" s="166"/>
      <c r="K42" s="166"/>
      <c r="L42" s="144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</row>
    <row r="46" hidden="1" s="2" customFormat="1" ht="6.96" customHeight="1">
      <c r="A46" s="38"/>
      <c r="B46" s="167"/>
      <c r="C46" s="168"/>
      <c r="D46" s="168"/>
      <c r="E46" s="168"/>
      <c r="F46" s="168"/>
      <c r="G46" s="168"/>
      <c r="H46" s="168"/>
      <c r="I46" s="168"/>
      <c r="J46" s="168"/>
      <c r="K46" s="168"/>
      <c r="L46" s="144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</row>
    <row r="47" hidden="1" s="2" customFormat="1" ht="24.96" customHeight="1">
      <c r="A47" s="38"/>
      <c r="B47" s="39"/>
      <c r="C47" s="23" t="s">
        <v>109</v>
      </c>
      <c r="D47" s="40"/>
      <c r="E47" s="40"/>
      <c r="F47" s="40"/>
      <c r="G47" s="40"/>
      <c r="H47" s="40"/>
      <c r="I47" s="40"/>
      <c r="J47" s="40"/>
      <c r="K47" s="40"/>
      <c r="L47" s="144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</row>
    <row r="48" hidden="1" s="2" customFormat="1" ht="6.96" customHeight="1">
      <c r="A48" s="38"/>
      <c r="B48" s="39"/>
      <c r="C48" s="40"/>
      <c r="D48" s="40"/>
      <c r="E48" s="40"/>
      <c r="F48" s="40"/>
      <c r="G48" s="40"/>
      <c r="H48" s="40"/>
      <c r="I48" s="40"/>
      <c r="J48" s="40"/>
      <c r="K48" s="40"/>
      <c r="L48" s="144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</row>
    <row r="49" hidden="1" s="2" customFormat="1" ht="12" customHeight="1">
      <c r="A49" s="38"/>
      <c r="B49" s="39"/>
      <c r="C49" s="32" t="s">
        <v>16</v>
      </c>
      <c r="D49" s="40"/>
      <c r="E49" s="40"/>
      <c r="F49" s="40"/>
      <c r="G49" s="40"/>
      <c r="H49" s="40"/>
      <c r="I49" s="40"/>
      <c r="J49" s="40"/>
      <c r="K49" s="40"/>
      <c r="L49" s="144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</row>
    <row r="50" hidden="1" s="2" customFormat="1" ht="26.25" customHeight="1">
      <c r="A50" s="38"/>
      <c r="B50" s="39"/>
      <c r="C50" s="40"/>
      <c r="D50" s="40"/>
      <c r="E50" s="169" t="str">
        <f>E7</f>
        <v>Stavební úpravy sportovního zázemí s požadavkem na bezbariérové užívání</v>
      </c>
      <c r="F50" s="32"/>
      <c r="G50" s="32"/>
      <c r="H50" s="32"/>
      <c r="I50" s="40"/>
      <c r="J50" s="40"/>
      <c r="K50" s="40"/>
      <c r="L50" s="144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</row>
    <row r="51" hidden="1" s="1" customFormat="1" ht="12" customHeight="1">
      <c r="B51" s="21"/>
      <c r="C51" s="32" t="s">
        <v>107</v>
      </c>
      <c r="D51" s="22"/>
      <c r="E51" s="22"/>
      <c r="F51" s="22"/>
      <c r="G51" s="22"/>
      <c r="H51" s="22"/>
      <c r="I51" s="22"/>
      <c r="J51" s="22"/>
      <c r="K51" s="22"/>
      <c r="L51" s="20"/>
    </row>
    <row r="52" hidden="1" s="2" customFormat="1" ht="16.5" customHeight="1">
      <c r="A52" s="38"/>
      <c r="B52" s="39"/>
      <c r="C52" s="40"/>
      <c r="D52" s="40"/>
      <c r="E52" s="169" t="s">
        <v>1090</v>
      </c>
      <c r="F52" s="40"/>
      <c r="G52" s="40"/>
      <c r="H52" s="40"/>
      <c r="I52" s="40"/>
      <c r="J52" s="40"/>
      <c r="K52" s="40"/>
      <c r="L52" s="144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</row>
    <row r="53" hidden="1" s="2" customFormat="1" ht="12" customHeight="1">
      <c r="A53" s="38"/>
      <c r="B53" s="39"/>
      <c r="C53" s="32" t="s">
        <v>1091</v>
      </c>
      <c r="D53" s="40"/>
      <c r="E53" s="40"/>
      <c r="F53" s="40"/>
      <c r="G53" s="40"/>
      <c r="H53" s="40"/>
      <c r="I53" s="40"/>
      <c r="J53" s="40"/>
      <c r="K53" s="40"/>
      <c r="L53" s="144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</row>
    <row r="54" hidden="1" s="2" customFormat="1" ht="16.5" customHeight="1">
      <c r="A54" s="38"/>
      <c r="B54" s="39"/>
      <c r="C54" s="40"/>
      <c r="D54" s="40"/>
      <c r="E54" s="69" t="str">
        <f>E11</f>
        <v>c2 - Elektroinstalace</v>
      </c>
      <c r="F54" s="40"/>
      <c r="G54" s="40"/>
      <c r="H54" s="40"/>
      <c r="I54" s="40"/>
      <c r="J54" s="40"/>
      <c r="K54" s="40"/>
      <c r="L54" s="144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</row>
    <row r="55" hidden="1" s="2" customFormat="1" ht="6.96" customHeight="1">
      <c r="A55" s="38"/>
      <c r="B55" s="39"/>
      <c r="C55" s="40"/>
      <c r="D55" s="40"/>
      <c r="E55" s="40"/>
      <c r="F55" s="40"/>
      <c r="G55" s="40"/>
      <c r="H55" s="40"/>
      <c r="I55" s="40"/>
      <c r="J55" s="40"/>
      <c r="K55" s="40"/>
      <c r="L55" s="144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</row>
    <row r="56" hidden="1" s="2" customFormat="1" ht="12" customHeight="1">
      <c r="A56" s="38"/>
      <c r="B56" s="39"/>
      <c r="C56" s="32" t="s">
        <v>21</v>
      </c>
      <c r="D56" s="40"/>
      <c r="E56" s="40"/>
      <c r="F56" s="27" t="str">
        <f>F14</f>
        <v>st.č.1172, Mariánské Lázně</v>
      </c>
      <c r="G56" s="40"/>
      <c r="H56" s="40"/>
      <c r="I56" s="32" t="s">
        <v>23</v>
      </c>
      <c r="J56" s="72" t="str">
        <f>IF(J14="","",J14)</f>
        <v>26. 10. 2025</v>
      </c>
      <c r="K56" s="40"/>
      <c r="L56" s="144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</row>
    <row r="57" hidden="1" s="2" customFormat="1" ht="6.96" customHeight="1">
      <c r="A57" s="38"/>
      <c r="B57" s="39"/>
      <c r="C57" s="40"/>
      <c r="D57" s="40"/>
      <c r="E57" s="40"/>
      <c r="F57" s="40"/>
      <c r="G57" s="40"/>
      <c r="H57" s="40"/>
      <c r="I57" s="40"/>
      <c r="J57" s="40"/>
      <c r="K57" s="40"/>
      <c r="L57" s="144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</row>
    <row r="58" hidden="1" s="2" customFormat="1" ht="15.15" customHeight="1">
      <c r="A58" s="38"/>
      <c r="B58" s="39"/>
      <c r="C58" s="32" t="s">
        <v>25</v>
      </c>
      <c r="D58" s="40"/>
      <c r="E58" s="40"/>
      <c r="F58" s="27" t="str">
        <f>E17</f>
        <v>Město Mariánské Lázně</v>
      </c>
      <c r="G58" s="40"/>
      <c r="H58" s="40"/>
      <c r="I58" s="32" t="s">
        <v>33</v>
      </c>
      <c r="J58" s="36" t="str">
        <f>E23</f>
        <v>RealizaceDomů s.r.o.</v>
      </c>
      <c r="K58" s="40"/>
      <c r="L58" s="144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</row>
    <row r="59" hidden="1" s="2" customFormat="1" ht="15.15" customHeight="1">
      <c r="A59" s="38"/>
      <c r="B59" s="39"/>
      <c r="C59" s="32" t="s">
        <v>31</v>
      </c>
      <c r="D59" s="40"/>
      <c r="E59" s="40"/>
      <c r="F59" s="27" t="str">
        <f>IF(E20="","",E20)</f>
        <v>Vyplň údaj</v>
      </c>
      <c r="G59" s="40"/>
      <c r="H59" s="40"/>
      <c r="I59" s="32" t="s">
        <v>38</v>
      </c>
      <c r="J59" s="36" t="str">
        <f>E26</f>
        <v xml:space="preserve"> </v>
      </c>
      <c r="K59" s="40"/>
      <c r="L59" s="144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</row>
    <row r="60" hidden="1" s="2" customFormat="1" ht="10.32" customHeight="1">
      <c r="A60" s="38"/>
      <c r="B60" s="39"/>
      <c r="C60" s="40"/>
      <c r="D60" s="40"/>
      <c r="E60" s="40"/>
      <c r="F60" s="40"/>
      <c r="G60" s="40"/>
      <c r="H60" s="40"/>
      <c r="I60" s="40"/>
      <c r="J60" s="40"/>
      <c r="K60" s="40"/>
      <c r="L60" s="144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</row>
    <row r="61" hidden="1" s="2" customFormat="1" ht="29.28" customHeight="1">
      <c r="A61" s="38"/>
      <c r="B61" s="39"/>
      <c r="C61" s="170" t="s">
        <v>110</v>
      </c>
      <c r="D61" s="171"/>
      <c r="E61" s="171"/>
      <c r="F61" s="171"/>
      <c r="G61" s="171"/>
      <c r="H61" s="171"/>
      <c r="I61" s="171"/>
      <c r="J61" s="172" t="s">
        <v>111</v>
      </c>
      <c r="K61" s="171"/>
      <c r="L61" s="144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 hidden="1" s="2" customFormat="1" ht="10.32" customHeight="1">
      <c r="A62" s="38"/>
      <c r="B62" s="39"/>
      <c r="C62" s="40"/>
      <c r="D62" s="40"/>
      <c r="E62" s="40"/>
      <c r="F62" s="40"/>
      <c r="G62" s="40"/>
      <c r="H62" s="40"/>
      <c r="I62" s="40"/>
      <c r="J62" s="40"/>
      <c r="K62" s="40"/>
      <c r="L62" s="144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</row>
    <row r="63" hidden="1" s="2" customFormat="1" ht="22.8" customHeight="1">
      <c r="A63" s="38"/>
      <c r="B63" s="39"/>
      <c r="C63" s="173" t="s">
        <v>74</v>
      </c>
      <c r="D63" s="40"/>
      <c r="E63" s="40"/>
      <c r="F63" s="40"/>
      <c r="G63" s="40"/>
      <c r="H63" s="40"/>
      <c r="I63" s="40"/>
      <c r="J63" s="102">
        <f>J92</f>
        <v>0</v>
      </c>
      <c r="K63" s="40"/>
      <c r="L63" s="144"/>
      <c r="S63" s="38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  <c r="AU63" s="17" t="s">
        <v>112</v>
      </c>
    </row>
    <row r="64" hidden="1" s="9" customFormat="1" ht="24.96" customHeight="1">
      <c r="A64" s="9"/>
      <c r="B64" s="174"/>
      <c r="C64" s="175"/>
      <c r="D64" s="176" t="s">
        <v>113</v>
      </c>
      <c r="E64" s="177"/>
      <c r="F64" s="177"/>
      <c r="G64" s="177"/>
      <c r="H64" s="177"/>
      <c r="I64" s="177"/>
      <c r="J64" s="178">
        <f>J93</f>
        <v>0</v>
      </c>
      <c r="K64" s="175"/>
      <c r="L64" s="17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hidden="1" s="10" customFormat="1" ht="19.92" customHeight="1">
      <c r="A65" s="10"/>
      <c r="B65" s="180"/>
      <c r="C65" s="125"/>
      <c r="D65" s="181" t="s">
        <v>115</v>
      </c>
      <c r="E65" s="182"/>
      <c r="F65" s="182"/>
      <c r="G65" s="182"/>
      <c r="H65" s="182"/>
      <c r="I65" s="182"/>
      <c r="J65" s="183">
        <f>J94</f>
        <v>0</v>
      </c>
      <c r="K65" s="125"/>
      <c r="L65" s="184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hidden="1" s="10" customFormat="1" ht="19.92" customHeight="1">
      <c r="A66" s="10"/>
      <c r="B66" s="180"/>
      <c r="C66" s="125"/>
      <c r="D66" s="181" t="s">
        <v>116</v>
      </c>
      <c r="E66" s="182"/>
      <c r="F66" s="182"/>
      <c r="G66" s="182"/>
      <c r="H66" s="182"/>
      <c r="I66" s="182"/>
      <c r="J66" s="183">
        <f>J101</f>
        <v>0</v>
      </c>
      <c r="K66" s="125"/>
      <c r="L66" s="184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hidden="1" s="9" customFormat="1" ht="24.96" customHeight="1">
      <c r="A67" s="9"/>
      <c r="B67" s="174"/>
      <c r="C67" s="175"/>
      <c r="D67" s="176" t="s">
        <v>117</v>
      </c>
      <c r="E67" s="177"/>
      <c r="F67" s="177"/>
      <c r="G67" s="177"/>
      <c r="H67" s="177"/>
      <c r="I67" s="177"/>
      <c r="J67" s="178">
        <f>J109</f>
        <v>0</v>
      </c>
      <c r="K67" s="175"/>
      <c r="L67" s="17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</row>
    <row r="68" hidden="1" s="10" customFormat="1" ht="19.92" customHeight="1">
      <c r="A68" s="10"/>
      <c r="B68" s="180"/>
      <c r="C68" s="125"/>
      <c r="D68" s="181" t="s">
        <v>1545</v>
      </c>
      <c r="E68" s="182"/>
      <c r="F68" s="182"/>
      <c r="G68" s="182"/>
      <c r="H68" s="182"/>
      <c r="I68" s="182"/>
      <c r="J68" s="183">
        <f>J110</f>
        <v>0</v>
      </c>
      <c r="K68" s="125"/>
      <c r="L68" s="184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hidden="1" s="10" customFormat="1" ht="19.92" customHeight="1">
      <c r="A69" s="10"/>
      <c r="B69" s="180"/>
      <c r="C69" s="125"/>
      <c r="D69" s="181" t="s">
        <v>1097</v>
      </c>
      <c r="E69" s="182"/>
      <c r="F69" s="182"/>
      <c r="G69" s="182"/>
      <c r="H69" s="182"/>
      <c r="I69" s="182"/>
      <c r="J69" s="183">
        <f>J196</f>
        <v>0</v>
      </c>
      <c r="K69" s="125"/>
      <c r="L69" s="184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hidden="1" s="9" customFormat="1" ht="24.96" customHeight="1">
      <c r="A70" s="9"/>
      <c r="B70" s="174"/>
      <c r="C70" s="175"/>
      <c r="D70" s="176" t="s">
        <v>319</v>
      </c>
      <c r="E70" s="177"/>
      <c r="F70" s="177"/>
      <c r="G70" s="177"/>
      <c r="H70" s="177"/>
      <c r="I70" s="177"/>
      <c r="J70" s="178">
        <f>J205</f>
        <v>0</v>
      </c>
      <c r="K70" s="175"/>
      <c r="L70" s="17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</row>
    <row r="71" hidden="1" s="2" customFormat="1" ht="21.84" customHeight="1">
      <c r="A71" s="38"/>
      <c r="B71" s="39"/>
      <c r="C71" s="40"/>
      <c r="D71" s="40"/>
      <c r="E71" s="40"/>
      <c r="F71" s="40"/>
      <c r="G71" s="40"/>
      <c r="H71" s="40"/>
      <c r="I71" s="40"/>
      <c r="J71" s="40"/>
      <c r="K71" s="40"/>
      <c r="L71" s="144"/>
      <c r="S71" s="38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8"/>
    </row>
    <row r="72" hidden="1" s="2" customFormat="1" ht="6.96" customHeight="1">
      <c r="A72" s="38"/>
      <c r="B72" s="59"/>
      <c r="C72" s="60"/>
      <c r="D72" s="60"/>
      <c r="E72" s="60"/>
      <c r="F72" s="60"/>
      <c r="G72" s="60"/>
      <c r="H72" s="60"/>
      <c r="I72" s="60"/>
      <c r="J72" s="60"/>
      <c r="K72" s="60"/>
      <c r="L72" s="144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</row>
    <row r="73" hidden="1"/>
    <row r="74" hidden="1"/>
    <row r="75" hidden="1"/>
    <row r="76" s="2" customFormat="1" ht="6.96" customHeight="1">
      <c r="A76" s="38"/>
      <c r="B76" s="61"/>
      <c r="C76" s="62"/>
      <c r="D76" s="62"/>
      <c r="E76" s="62"/>
      <c r="F76" s="62"/>
      <c r="G76" s="62"/>
      <c r="H76" s="62"/>
      <c r="I76" s="62"/>
      <c r="J76" s="62"/>
      <c r="K76" s="62"/>
      <c r="L76" s="144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24.96" customHeight="1">
      <c r="A77" s="38"/>
      <c r="B77" s="39"/>
      <c r="C77" s="23" t="s">
        <v>123</v>
      </c>
      <c r="D77" s="40"/>
      <c r="E77" s="40"/>
      <c r="F77" s="40"/>
      <c r="G77" s="40"/>
      <c r="H77" s="40"/>
      <c r="I77" s="40"/>
      <c r="J77" s="40"/>
      <c r="K77" s="40"/>
      <c r="L77" s="144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78" s="2" customFormat="1" ht="6.96" customHeight="1">
      <c r="A78" s="38"/>
      <c r="B78" s="39"/>
      <c r="C78" s="40"/>
      <c r="D78" s="40"/>
      <c r="E78" s="40"/>
      <c r="F78" s="40"/>
      <c r="G78" s="40"/>
      <c r="H78" s="40"/>
      <c r="I78" s="40"/>
      <c r="J78" s="40"/>
      <c r="K78" s="40"/>
      <c r="L78" s="144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</row>
    <row r="79" s="2" customFormat="1" ht="12" customHeight="1">
      <c r="A79" s="38"/>
      <c r="B79" s="39"/>
      <c r="C79" s="32" t="s">
        <v>16</v>
      </c>
      <c r="D79" s="40"/>
      <c r="E79" s="40"/>
      <c r="F79" s="40"/>
      <c r="G79" s="40"/>
      <c r="H79" s="40"/>
      <c r="I79" s="40"/>
      <c r="J79" s="40"/>
      <c r="K79" s="40"/>
      <c r="L79" s="144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</row>
    <row r="80" s="2" customFormat="1" ht="26.25" customHeight="1">
      <c r="A80" s="38"/>
      <c r="B80" s="39"/>
      <c r="C80" s="40"/>
      <c r="D80" s="40"/>
      <c r="E80" s="169" t="str">
        <f>E7</f>
        <v>Stavební úpravy sportovního zázemí s požadavkem na bezbariérové užívání</v>
      </c>
      <c r="F80" s="32"/>
      <c r="G80" s="32"/>
      <c r="H80" s="32"/>
      <c r="I80" s="40"/>
      <c r="J80" s="40"/>
      <c r="K80" s="40"/>
      <c r="L80" s="144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</row>
    <row r="81" s="1" customFormat="1" ht="12" customHeight="1">
      <c r="B81" s="21"/>
      <c r="C81" s="32" t="s">
        <v>107</v>
      </c>
      <c r="D81" s="22"/>
      <c r="E81" s="22"/>
      <c r="F81" s="22"/>
      <c r="G81" s="22"/>
      <c r="H81" s="22"/>
      <c r="I81" s="22"/>
      <c r="J81" s="22"/>
      <c r="K81" s="22"/>
      <c r="L81" s="20"/>
    </row>
    <row r="82" s="2" customFormat="1" ht="16.5" customHeight="1">
      <c r="A82" s="38"/>
      <c r="B82" s="39"/>
      <c r="C82" s="40"/>
      <c r="D82" s="40"/>
      <c r="E82" s="169" t="s">
        <v>1090</v>
      </c>
      <c r="F82" s="40"/>
      <c r="G82" s="40"/>
      <c r="H82" s="40"/>
      <c r="I82" s="40"/>
      <c r="J82" s="40"/>
      <c r="K82" s="40"/>
      <c r="L82" s="144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12" customHeight="1">
      <c r="A83" s="38"/>
      <c r="B83" s="39"/>
      <c r="C83" s="32" t="s">
        <v>1091</v>
      </c>
      <c r="D83" s="40"/>
      <c r="E83" s="40"/>
      <c r="F83" s="40"/>
      <c r="G83" s="40"/>
      <c r="H83" s="40"/>
      <c r="I83" s="40"/>
      <c r="J83" s="40"/>
      <c r="K83" s="40"/>
      <c r="L83" s="144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6.5" customHeight="1">
      <c r="A84" s="38"/>
      <c r="B84" s="39"/>
      <c r="C84" s="40"/>
      <c r="D84" s="40"/>
      <c r="E84" s="69" t="str">
        <f>E11</f>
        <v>c2 - Elektroinstalace</v>
      </c>
      <c r="F84" s="40"/>
      <c r="G84" s="40"/>
      <c r="H84" s="40"/>
      <c r="I84" s="40"/>
      <c r="J84" s="40"/>
      <c r="K84" s="40"/>
      <c r="L84" s="144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6.96" customHeight="1">
      <c r="A85" s="38"/>
      <c r="B85" s="39"/>
      <c r="C85" s="40"/>
      <c r="D85" s="40"/>
      <c r="E85" s="40"/>
      <c r="F85" s="40"/>
      <c r="G85" s="40"/>
      <c r="H85" s="40"/>
      <c r="I85" s="40"/>
      <c r="J85" s="40"/>
      <c r="K85" s="40"/>
      <c r="L85" s="144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21</v>
      </c>
      <c r="D86" s="40"/>
      <c r="E86" s="40"/>
      <c r="F86" s="27" t="str">
        <f>F14</f>
        <v>st.č.1172, Mariánské Lázně</v>
      </c>
      <c r="G86" s="40"/>
      <c r="H86" s="40"/>
      <c r="I86" s="32" t="s">
        <v>23</v>
      </c>
      <c r="J86" s="72" t="str">
        <f>IF(J14="","",J14)</f>
        <v>26. 10. 2025</v>
      </c>
      <c r="K86" s="40"/>
      <c r="L86" s="144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6.96" customHeight="1">
      <c r="A87" s="38"/>
      <c r="B87" s="39"/>
      <c r="C87" s="40"/>
      <c r="D87" s="40"/>
      <c r="E87" s="40"/>
      <c r="F87" s="40"/>
      <c r="G87" s="40"/>
      <c r="H87" s="40"/>
      <c r="I87" s="40"/>
      <c r="J87" s="40"/>
      <c r="K87" s="40"/>
      <c r="L87" s="144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15.15" customHeight="1">
      <c r="A88" s="38"/>
      <c r="B88" s="39"/>
      <c r="C88" s="32" t="s">
        <v>25</v>
      </c>
      <c r="D88" s="40"/>
      <c r="E88" s="40"/>
      <c r="F88" s="27" t="str">
        <f>E17</f>
        <v>Město Mariánské Lázně</v>
      </c>
      <c r="G88" s="40"/>
      <c r="H88" s="40"/>
      <c r="I88" s="32" t="s">
        <v>33</v>
      </c>
      <c r="J88" s="36" t="str">
        <f>E23</f>
        <v>RealizaceDomů s.r.o.</v>
      </c>
      <c r="K88" s="40"/>
      <c r="L88" s="144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5.15" customHeight="1">
      <c r="A89" s="38"/>
      <c r="B89" s="39"/>
      <c r="C89" s="32" t="s">
        <v>31</v>
      </c>
      <c r="D89" s="40"/>
      <c r="E89" s="40"/>
      <c r="F89" s="27" t="str">
        <f>IF(E20="","",E20)</f>
        <v>Vyplň údaj</v>
      </c>
      <c r="G89" s="40"/>
      <c r="H89" s="40"/>
      <c r="I89" s="32" t="s">
        <v>38</v>
      </c>
      <c r="J89" s="36" t="str">
        <f>E26</f>
        <v xml:space="preserve"> </v>
      </c>
      <c r="K89" s="40"/>
      <c r="L89" s="144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10.32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144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11" customFormat="1" ht="29.28" customHeight="1">
      <c r="A91" s="185"/>
      <c r="B91" s="186"/>
      <c r="C91" s="187" t="s">
        <v>124</v>
      </c>
      <c r="D91" s="188" t="s">
        <v>61</v>
      </c>
      <c r="E91" s="188" t="s">
        <v>57</v>
      </c>
      <c r="F91" s="188" t="s">
        <v>58</v>
      </c>
      <c r="G91" s="188" t="s">
        <v>125</v>
      </c>
      <c r="H91" s="188" t="s">
        <v>126</v>
      </c>
      <c r="I91" s="188" t="s">
        <v>127</v>
      </c>
      <c r="J91" s="188" t="s">
        <v>111</v>
      </c>
      <c r="K91" s="189" t="s">
        <v>128</v>
      </c>
      <c r="L91" s="190"/>
      <c r="M91" s="92" t="s">
        <v>19</v>
      </c>
      <c r="N91" s="93" t="s">
        <v>46</v>
      </c>
      <c r="O91" s="93" t="s">
        <v>129</v>
      </c>
      <c r="P91" s="93" t="s">
        <v>130</v>
      </c>
      <c r="Q91" s="93" t="s">
        <v>131</v>
      </c>
      <c r="R91" s="93" t="s">
        <v>132</v>
      </c>
      <c r="S91" s="93" t="s">
        <v>133</v>
      </c>
      <c r="T91" s="94" t="s">
        <v>134</v>
      </c>
      <c r="U91" s="185"/>
      <c r="V91" s="185"/>
      <c r="W91" s="185"/>
      <c r="X91" s="185"/>
      <c r="Y91" s="185"/>
      <c r="Z91" s="185"/>
      <c r="AA91" s="185"/>
      <c r="AB91" s="185"/>
      <c r="AC91" s="185"/>
      <c r="AD91" s="185"/>
      <c r="AE91" s="185"/>
    </row>
    <row r="92" s="2" customFormat="1" ht="22.8" customHeight="1">
      <c r="A92" s="38"/>
      <c r="B92" s="39"/>
      <c r="C92" s="99" t="s">
        <v>135</v>
      </c>
      <c r="D92" s="40"/>
      <c r="E92" s="40"/>
      <c r="F92" s="40"/>
      <c r="G92" s="40"/>
      <c r="H92" s="40"/>
      <c r="I92" s="40"/>
      <c r="J92" s="191">
        <f>BK92</f>
        <v>0</v>
      </c>
      <c r="K92" s="40"/>
      <c r="L92" s="44"/>
      <c r="M92" s="95"/>
      <c r="N92" s="192"/>
      <c r="O92" s="96"/>
      <c r="P92" s="193">
        <f>P93+P109+P205</f>
        <v>0</v>
      </c>
      <c r="Q92" s="96"/>
      <c r="R92" s="193">
        <f>R93+R109+R205</f>
        <v>0.18803500000000001</v>
      </c>
      <c r="S92" s="96"/>
      <c r="T92" s="194">
        <f>T93+T109+T205</f>
        <v>1.175</v>
      </c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  <c r="AT92" s="17" t="s">
        <v>75</v>
      </c>
      <c r="AU92" s="17" t="s">
        <v>112</v>
      </c>
      <c r="BK92" s="195">
        <f>BK93+BK109+BK205</f>
        <v>0</v>
      </c>
    </row>
    <row r="93" s="12" customFormat="1" ht="25.92" customHeight="1">
      <c r="A93" s="12"/>
      <c r="B93" s="196"/>
      <c r="C93" s="197"/>
      <c r="D93" s="198" t="s">
        <v>75</v>
      </c>
      <c r="E93" s="199" t="s">
        <v>136</v>
      </c>
      <c r="F93" s="199" t="s">
        <v>137</v>
      </c>
      <c r="G93" s="197"/>
      <c r="H93" s="197"/>
      <c r="I93" s="200"/>
      <c r="J93" s="201">
        <f>BK93</f>
        <v>0</v>
      </c>
      <c r="K93" s="197"/>
      <c r="L93" s="202"/>
      <c r="M93" s="203"/>
      <c r="N93" s="204"/>
      <c r="O93" s="204"/>
      <c r="P93" s="205">
        <f>P94+P101</f>
        <v>0</v>
      </c>
      <c r="Q93" s="204"/>
      <c r="R93" s="205">
        <f>R94+R101</f>
        <v>0</v>
      </c>
      <c r="S93" s="204"/>
      <c r="T93" s="206">
        <f>T94+T101</f>
        <v>1.175</v>
      </c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R93" s="207" t="s">
        <v>84</v>
      </c>
      <c r="AT93" s="208" t="s">
        <v>75</v>
      </c>
      <c r="AU93" s="208" t="s">
        <v>76</v>
      </c>
      <c r="AY93" s="207" t="s">
        <v>138</v>
      </c>
      <c r="BK93" s="209">
        <f>BK94+BK101</f>
        <v>0</v>
      </c>
    </row>
    <row r="94" s="12" customFormat="1" ht="22.8" customHeight="1">
      <c r="A94" s="12"/>
      <c r="B94" s="196"/>
      <c r="C94" s="197"/>
      <c r="D94" s="198" t="s">
        <v>75</v>
      </c>
      <c r="E94" s="210" t="s">
        <v>156</v>
      </c>
      <c r="F94" s="210" t="s">
        <v>157</v>
      </c>
      <c r="G94" s="197"/>
      <c r="H94" s="197"/>
      <c r="I94" s="200"/>
      <c r="J94" s="211">
        <f>BK94</f>
        <v>0</v>
      </c>
      <c r="K94" s="197"/>
      <c r="L94" s="202"/>
      <c r="M94" s="203"/>
      <c r="N94" s="204"/>
      <c r="O94" s="204"/>
      <c r="P94" s="205">
        <f>SUM(P95:P100)</f>
        <v>0</v>
      </c>
      <c r="Q94" s="204"/>
      <c r="R94" s="205">
        <f>SUM(R95:R100)</f>
        <v>0</v>
      </c>
      <c r="S94" s="204"/>
      <c r="T94" s="206">
        <f>SUM(T95:T100)</f>
        <v>1.175</v>
      </c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R94" s="207" t="s">
        <v>84</v>
      </c>
      <c r="AT94" s="208" t="s">
        <v>75</v>
      </c>
      <c r="AU94" s="208" t="s">
        <v>84</v>
      </c>
      <c r="AY94" s="207" t="s">
        <v>138</v>
      </c>
      <c r="BK94" s="209">
        <f>SUM(BK95:BK100)</f>
        <v>0</v>
      </c>
    </row>
    <row r="95" s="2" customFormat="1" ht="37.8" customHeight="1">
      <c r="A95" s="38"/>
      <c r="B95" s="39"/>
      <c r="C95" s="212" t="s">
        <v>84</v>
      </c>
      <c r="D95" s="212" t="s">
        <v>140</v>
      </c>
      <c r="E95" s="213" t="s">
        <v>159</v>
      </c>
      <c r="F95" s="214" t="s">
        <v>160</v>
      </c>
      <c r="G95" s="215" t="s">
        <v>143</v>
      </c>
      <c r="H95" s="216">
        <v>80</v>
      </c>
      <c r="I95" s="217"/>
      <c r="J95" s="218">
        <f>ROUND(I95*H95,2)</f>
        <v>0</v>
      </c>
      <c r="K95" s="214" t="s">
        <v>144</v>
      </c>
      <c r="L95" s="44"/>
      <c r="M95" s="219" t="s">
        <v>19</v>
      </c>
      <c r="N95" s="220" t="s">
        <v>47</v>
      </c>
      <c r="O95" s="84"/>
      <c r="P95" s="221">
        <f>O95*H95</f>
        <v>0</v>
      </c>
      <c r="Q95" s="221">
        <v>0</v>
      </c>
      <c r="R95" s="221">
        <f>Q95*H95</f>
        <v>0</v>
      </c>
      <c r="S95" s="221">
        <v>0</v>
      </c>
      <c r="T95" s="222">
        <f>S95*H95</f>
        <v>0</v>
      </c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  <c r="AR95" s="223" t="s">
        <v>145</v>
      </c>
      <c r="AT95" s="223" t="s">
        <v>140</v>
      </c>
      <c r="AU95" s="223" t="s">
        <v>86</v>
      </c>
      <c r="AY95" s="17" t="s">
        <v>138</v>
      </c>
      <c r="BE95" s="224">
        <f>IF(N95="základní",J95,0)</f>
        <v>0</v>
      </c>
      <c r="BF95" s="224">
        <f>IF(N95="snížená",J95,0)</f>
        <v>0</v>
      </c>
      <c r="BG95" s="224">
        <f>IF(N95="zákl. přenesená",J95,0)</f>
        <v>0</v>
      </c>
      <c r="BH95" s="224">
        <f>IF(N95="sníž. přenesená",J95,0)</f>
        <v>0</v>
      </c>
      <c r="BI95" s="224">
        <f>IF(N95="nulová",J95,0)</f>
        <v>0</v>
      </c>
      <c r="BJ95" s="17" t="s">
        <v>84</v>
      </c>
      <c r="BK95" s="224">
        <f>ROUND(I95*H95,2)</f>
        <v>0</v>
      </c>
      <c r="BL95" s="17" t="s">
        <v>145</v>
      </c>
      <c r="BM95" s="223" t="s">
        <v>1546</v>
      </c>
    </row>
    <row r="96" s="2" customFormat="1">
      <c r="A96" s="38"/>
      <c r="B96" s="39"/>
      <c r="C96" s="40"/>
      <c r="D96" s="225" t="s">
        <v>147</v>
      </c>
      <c r="E96" s="40"/>
      <c r="F96" s="226" t="s">
        <v>162</v>
      </c>
      <c r="G96" s="40"/>
      <c r="H96" s="40"/>
      <c r="I96" s="227"/>
      <c r="J96" s="40"/>
      <c r="K96" s="40"/>
      <c r="L96" s="44"/>
      <c r="M96" s="228"/>
      <c r="N96" s="229"/>
      <c r="O96" s="84"/>
      <c r="P96" s="84"/>
      <c r="Q96" s="84"/>
      <c r="R96" s="84"/>
      <c r="S96" s="84"/>
      <c r="T96" s="85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T96" s="17" t="s">
        <v>147</v>
      </c>
      <c r="AU96" s="17" t="s">
        <v>86</v>
      </c>
    </row>
    <row r="97" s="2" customFormat="1" ht="37.8" customHeight="1">
      <c r="A97" s="38"/>
      <c r="B97" s="39"/>
      <c r="C97" s="212" t="s">
        <v>86</v>
      </c>
      <c r="D97" s="212" t="s">
        <v>140</v>
      </c>
      <c r="E97" s="213" t="s">
        <v>1547</v>
      </c>
      <c r="F97" s="214" t="s">
        <v>1548</v>
      </c>
      <c r="G97" s="215" t="s">
        <v>258</v>
      </c>
      <c r="H97" s="216">
        <v>425</v>
      </c>
      <c r="I97" s="217"/>
      <c r="J97" s="218">
        <f>ROUND(I97*H97,2)</f>
        <v>0</v>
      </c>
      <c r="K97" s="214" t="s">
        <v>144</v>
      </c>
      <c r="L97" s="44"/>
      <c r="M97" s="219" t="s">
        <v>19</v>
      </c>
      <c r="N97" s="220" t="s">
        <v>47</v>
      </c>
      <c r="O97" s="84"/>
      <c r="P97" s="221">
        <f>O97*H97</f>
        <v>0</v>
      </c>
      <c r="Q97" s="221">
        <v>0</v>
      </c>
      <c r="R97" s="221">
        <f>Q97*H97</f>
        <v>0</v>
      </c>
      <c r="S97" s="221">
        <v>0.001</v>
      </c>
      <c r="T97" s="222">
        <f>S97*H97</f>
        <v>0.42499999999999999</v>
      </c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R97" s="223" t="s">
        <v>145</v>
      </c>
      <c r="AT97" s="223" t="s">
        <v>140</v>
      </c>
      <c r="AU97" s="223" t="s">
        <v>86</v>
      </c>
      <c r="AY97" s="17" t="s">
        <v>138</v>
      </c>
      <c r="BE97" s="224">
        <f>IF(N97="základní",J97,0)</f>
        <v>0</v>
      </c>
      <c r="BF97" s="224">
        <f>IF(N97="snížená",J97,0)</f>
        <v>0</v>
      </c>
      <c r="BG97" s="224">
        <f>IF(N97="zákl. přenesená",J97,0)</f>
        <v>0</v>
      </c>
      <c r="BH97" s="224">
        <f>IF(N97="sníž. přenesená",J97,0)</f>
        <v>0</v>
      </c>
      <c r="BI97" s="224">
        <f>IF(N97="nulová",J97,0)</f>
        <v>0</v>
      </c>
      <c r="BJ97" s="17" t="s">
        <v>84</v>
      </c>
      <c r="BK97" s="224">
        <f>ROUND(I97*H97,2)</f>
        <v>0</v>
      </c>
      <c r="BL97" s="17" t="s">
        <v>145</v>
      </c>
      <c r="BM97" s="223" t="s">
        <v>1549</v>
      </c>
    </row>
    <row r="98" s="2" customFormat="1">
      <c r="A98" s="38"/>
      <c r="B98" s="39"/>
      <c r="C98" s="40"/>
      <c r="D98" s="225" t="s">
        <v>147</v>
      </c>
      <c r="E98" s="40"/>
      <c r="F98" s="226" t="s">
        <v>1550</v>
      </c>
      <c r="G98" s="40"/>
      <c r="H98" s="40"/>
      <c r="I98" s="227"/>
      <c r="J98" s="40"/>
      <c r="K98" s="40"/>
      <c r="L98" s="44"/>
      <c r="M98" s="228"/>
      <c r="N98" s="229"/>
      <c r="O98" s="84"/>
      <c r="P98" s="84"/>
      <c r="Q98" s="84"/>
      <c r="R98" s="84"/>
      <c r="S98" s="84"/>
      <c r="T98" s="85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T98" s="17" t="s">
        <v>147</v>
      </c>
      <c r="AU98" s="17" t="s">
        <v>86</v>
      </c>
    </row>
    <row r="99" s="2" customFormat="1" ht="37.8" customHeight="1">
      <c r="A99" s="38"/>
      <c r="B99" s="39"/>
      <c r="C99" s="212" t="s">
        <v>158</v>
      </c>
      <c r="D99" s="212" t="s">
        <v>140</v>
      </c>
      <c r="E99" s="213" t="s">
        <v>1551</v>
      </c>
      <c r="F99" s="214" t="s">
        <v>1552</v>
      </c>
      <c r="G99" s="215" t="s">
        <v>258</v>
      </c>
      <c r="H99" s="216">
        <v>250</v>
      </c>
      <c r="I99" s="217"/>
      <c r="J99" s="218">
        <f>ROUND(I99*H99,2)</f>
        <v>0</v>
      </c>
      <c r="K99" s="214" t="s">
        <v>144</v>
      </c>
      <c r="L99" s="44"/>
      <c r="M99" s="219" t="s">
        <v>19</v>
      </c>
      <c r="N99" s="220" t="s">
        <v>47</v>
      </c>
      <c r="O99" s="84"/>
      <c r="P99" s="221">
        <f>O99*H99</f>
        <v>0</v>
      </c>
      <c r="Q99" s="221">
        <v>0</v>
      </c>
      <c r="R99" s="221">
        <f>Q99*H99</f>
        <v>0</v>
      </c>
      <c r="S99" s="221">
        <v>0.0030000000000000001</v>
      </c>
      <c r="T99" s="222">
        <f>S99*H99</f>
        <v>0.75</v>
      </c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R99" s="223" t="s">
        <v>145</v>
      </c>
      <c r="AT99" s="223" t="s">
        <v>140</v>
      </c>
      <c r="AU99" s="223" t="s">
        <v>86</v>
      </c>
      <c r="AY99" s="17" t="s">
        <v>138</v>
      </c>
      <c r="BE99" s="224">
        <f>IF(N99="základní",J99,0)</f>
        <v>0</v>
      </c>
      <c r="BF99" s="224">
        <f>IF(N99="snížená",J99,0)</f>
        <v>0</v>
      </c>
      <c r="BG99" s="224">
        <f>IF(N99="zákl. přenesená",J99,0)</f>
        <v>0</v>
      </c>
      <c r="BH99" s="224">
        <f>IF(N99="sníž. přenesená",J99,0)</f>
        <v>0</v>
      </c>
      <c r="BI99" s="224">
        <f>IF(N99="nulová",J99,0)</f>
        <v>0</v>
      </c>
      <c r="BJ99" s="17" t="s">
        <v>84</v>
      </c>
      <c r="BK99" s="224">
        <f>ROUND(I99*H99,2)</f>
        <v>0</v>
      </c>
      <c r="BL99" s="17" t="s">
        <v>145</v>
      </c>
      <c r="BM99" s="223" t="s">
        <v>1553</v>
      </c>
    </row>
    <row r="100" s="2" customFormat="1">
      <c r="A100" s="38"/>
      <c r="B100" s="39"/>
      <c r="C100" s="40"/>
      <c r="D100" s="225" t="s">
        <v>147</v>
      </c>
      <c r="E100" s="40"/>
      <c r="F100" s="226" t="s">
        <v>1554</v>
      </c>
      <c r="G100" s="40"/>
      <c r="H100" s="40"/>
      <c r="I100" s="227"/>
      <c r="J100" s="40"/>
      <c r="K100" s="40"/>
      <c r="L100" s="44"/>
      <c r="M100" s="228"/>
      <c r="N100" s="229"/>
      <c r="O100" s="84"/>
      <c r="P100" s="84"/>
      <c r="Q100" s="84"/>
      <c r="R100" s="84"/>
      <c r="S100" s="84"/>
      <c r="T100" s="85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T100" s="17" t="s">
        <v>147</v>
      </c>
      <c r="AU100" s="17" t="s">
        <v>86</v>
      </c>
    </row>
    <row r="101" s="12" customFormat="1" ht="22.8" customHeight="1">
      <c r="A101" s="12"/>
      <c r="B101" s="196"/>
      <c r="C101" s="197"/>
      <c r="D101" s="198" t="s">
        <v>75</v>
      </c>
      <c r="E101" s="210" t="s">
        <v>204</v>
      </c>
      <c r="F101" s="210" t="s">
        <v>205</v>
      </c>
      <c r="G101" s="197"/>
      <c r="H101" s="197"/>
      <c r="I101" s="200"/>
      <c r="J101" s="211">
        <f>BK101</f>
        <v>0</v>
      </c>
      <c r="K101" s="197"/>
      <c r="L101" s="202"/>
      <c r="M101" s="203"/>
      <c r="N101" s="204"/>
      <c r="O101" s="204"/>
      <c r="P101" s="205">
        <f>SUM(P102:P108)</f>
        <v>0</v>
      </c>
      <c r="Q101" s="204"/>
      <c r="R101" s="205">
        <f>SUM(R102:R108)</f>
        <v>0</v>
      </c>
      <c r="S101" s="204"/>
      <c r="T101" s="206">
        <f>SUM(T102:T108)</f>
        <v>0</v>
      </c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R101" s="207" t="s">
        <v>84</v>
      </c>
      <c r="AT101" s="208" t="s">
        <v>75</v>
      </c>
      <c r="AU101" s="208" t="s">
        <v>84</v>
      </c>
      <c r="AY101" s="207" t="s">
        <v>138</v>
      </c>
      <c r="BK101" s="209">
        <f>SUM(BK102:BK108)</f>
        <v>0</v>
      </c>
    </row>
    <row r="102" s="2" customFormat="1" ht="37.8" customHeight="1">
      <c r="A102" s="38"/>
      <c r="B102" s="39"/>
      <c r="C102" s="212" t="s">
        <v>145</v>
      </c>
      <c r="D102" s="212" t="s">
        <v>140</v>
      </c>
      <c r="E102" s="213" t="s">
        <v>207</v>
      </c>
      <c r="F102" s="214" t="s">
        <v>208</v>
      </c>
      <c r="G102" s="215" t="s">
        <v>209</v>
      </c>
      <c r="H102" s="216">
        <v>1.175</v>
      </c>
      <c r="I102" s="217"/>
      <c r="J102" s="218">
        <f>ROUND(I102*H102,2)</f>
        <v>0</v>
      </c>
      <c r="K102" s="214" t="s">
        <v>144</v>
      </c>
      <c r="L102" s="44"/>
      <c r="M102" s="219" t="s">
        <v>19</v>
      </c>
      <c r="N102" s="220" t="s">
        <v>47</v>
      </c>
      <c r="O102" s="84"/>
      <c r="P102" s="221">
        <f>O102*H102</f>
        <v>0</v>
      </c>
      <c r="Q102" s="221">
        <v>0</v>
      </c>
      <c r="R102" s="221">
        <f>Q102*H102</f>
        <v>0</v>
      </c>
      <c r="S102" s="221">
        <v>0</v>
      </c>
      <c r="T102" s="222">
        <f>S102*H102</f>
        <v>0</v>
      </c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R102" s="223" t="s">
        <v>145</v>
      </c>
      <c r="AT102" s="223" t="s">
        <v>140</v>
      </c>
      <c r="AU102" s="223" t="s">
        <v>86</v>
      </c>
      <c r="AY102" s="17" t="s">
        <v>138</v>
      </c>
      <c r="BE102" s="224">
        <f>IF(N102="základní",J102,0)</f>
        <v>0</v>
      </c>
      <c r="BF102" s="224">
        <f>IF(N102="snížená",J102,0)</f>
        <v>0</v>
      </c>
      <c r="BG102" s="224">
        <f>IF(N102="zákl. přenesená",J102,0)</f>
        <v>0</v>
      </c>
      <c r="BH102" s="224">
        <f>IF(N102="sníž. přenesená",J102,0)</f>
        <v>0</v>
      </c>
      <c r="BI102" s="224">
        <f>IF(N102="nulová",J102,0)</f>
        <v>0</v>
      </c>
      <c r="BJ102" s="17" t="s">
        <v>84</v>
      </c>
      <c r="BK102" s="224">
        <f>ROUND(I102*H102,2)</f>
        <v>0</v>
      </c>
      <c r="BL102" s="17" t="s">
        <v>145</v>
      </c>
      <c r="BM102" s="223" t="s">
        <v>1555</v>
      </c>
    </row>
    <row r="103" s="2" customFormat="1">
      <c r="A103" s="38"/>
      <c r="B103" s="39"/>
      <c r="C103" s="40"/>
      <c r="D103" s="225" t="s">
        <v>147</v>
      </c>
      <c r="E103" s="40"/>
      <c r="F103" s="226" t="s">
        <v>211</v>
      </c>
      <c r="G103" s="40"/>
      <c r="H103" s="40"/>
      <c r="I103" s="227"/>
      <c r="J103" s="40"/>
      <c r="K103" s="40"/>
      <c r="L103" s="44"/>
      <c r="M103" s="228"/>
      <c r="N103" s="229"/>
      <c r="O103" s="84"/>
      <c r="P103" s="84"/>
      <c r="Q103" s="84"/>
      <c r="R103" s="84"/>
      <c r="S103" s="84"/>
      <c r="T103" s="85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  <c r="AT103" s="17" t="s">
        <v>147</v>
      </c>
      <c r="AU103" s="17" t="s">
        <v>86</v>
      </c>
    </row>
    <row r="104" s="2" customFormat="1" ht="44.25" customHeight="1">
      <c r="A104" s="38"/>
      <c r="B104" s="39"/>
      <c r="C104" s="212" t="s">
        <v>171</v>
      </c>
      <c r="D104" s="212" t="s">
        <v>140</v>
      </c>
      <c r="E104" s="213" t="s">
        <v>213</v>
      </c>
      <c r="F104" s="214" t="s">
        <v>214</v>
      </c>
      <c r="G104" s="215" t="s">
        <v>209</v>
      </c>
      <c r="H104" s="216">
        <v>22.324999999999999</v>
      </c>
      <c r="I104" s="217"/>
      <c r="J104" s="218">
        <f>ROUND(I104*H104,2)</f>
        <v>0</v>
      </c>
      <c r="K104" s="214" t="s">
        <v>144</v>
      </c>
      <c r="L104" s="44"/>
      <c r="M104" s="219" t="s">
        <v>19</v>
      </c>
      <c r="N104" s="220" t="s">
        <v>47</v>
      </c>
      <c r="O104" s="84"/>
      <c r="P104" s="221">
        <f>O104*H104</f>
        <v>0</v>
      </c>
      <c r="Q104" s="221">
        <v>0</v>
      </c>
      <c r="R104" s="221">
        <f>Q104*H104</f>
        <v>0</v>
      </c>
      <c r="S104" s="221">
        <v>0</v>
      </c>
      <c r="T104" s="222">
        <f>S104*H104</f>
        <v>0</v>
      </c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  <c r="AR104" s="223" t="s">
        <v>145</v>
      </c>
      <c r="AT104" s="223" t="s">
        <v>140</v>
      </c>
      <c r="AU104" s="223" t="s">
        <v>86</v>
      </c>
      <c r="AY104" s="17" t="s">
        <v>138</v>
      </c>
      <c r="BE104" s="224">
        <f>IF(N104="základní",J104,0)</f>
        <v>0</v>
      </c>
      <c r="BF104" s="224">
        <f>IF(N104="snížená",J104,0)</f>
        <v>0</v>
      </c>
      <c r="BG104" s="224">
        <f>IF(N104="zákl. přenesená",J104,0)</f>
        <v>0</v>
      </c>
      <c r="BH104" s="224">
        <f>IF(N104="sníž. přenesená",J104,0)</f>
        <v>0</v>
      </c>
      <c r="BI104" s="224">
        <f>IF(N104="nulová",J104,0)</f>
        <v>0</v>
      </c>
      <c r="BJ104" s="17" t="s">
        <v>84</v>
      </c>
      <c r="BK104" s="224">
        <f>ROUND(I104*H104,2)</f>
        <v>0</v>
      </c>
      <c r="BL104" s="17" t="s">
        <v>145</v>
      </c>
      <c r="BM104" s="223" t="s">
        <v>1556</v>
      </c>
    </row>
    <row r="105" s="2" customFormat="1">
      <c r="A105" s="38"/>
      <c r="B105" s="39"/>
      <c r="C105" s="40"/>
      <c r="D105" s="225" t="s">
        <v>147</v>
      </c>
      <c r="E105" s="40"/>
      <c r="F105" s="226" t="s">
        <v>216</v>
      </c>
      <c r="G105" s="40"/>
      <c r="H105" s="40"/>
      <c r="I105" s="227"/>
      <c r="J105" s="40"/>
      <c r="K105" s="40"/>
      <c r="L105" s="44"/>
      <c r="M105" s="228"/>
      <c r="N105" s="229"/>
      <c r="O105" s="84"/>
      <c r="P105" s="84"/>
      <c r="Q105" s="84"/>
      <c r="R105" s="84"/>
      <c r="S105" s="84"/>
      <c r="T105" s="85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  <c r="AT105" s="17" t="s">
        <v>147</v>
      </c>
      <c r="AU105" s="17" t="s">
        <v>86</v>
      </c>
    </row>
    <row r="106" s="14" customFormat="1">
      <c r="A106" s="14"/>
      <c r="B106" s="241"/>
      <c r="C106" s="242"/>
      <c r="D106" s="232" t="s">
        <v>149</v>
      </c>
      <c r="E106" s="243" t="s">
        <v>19</v>
      </c>
      <c r="F106" s="244" t="s">
        <v>1557</v>
      </c>
      <c r="G106" s="242"/>
      <c r="H106" s="245">
        <v>22.324999999999999</v>
      </c>
      <c r="I106" s="246"/>
      <c r="J106" s="242"/>
      <c r="K106" s="242"/>
      <c r="L106" s="247"/>
      <c r="M106" s="248"/>
      <c r="N106" s="249"/>
      <c r="O106" s="249"/>
      <c r="P106" s="249"/>
      <c r="Q106" s="249"/>
      <c r="R106" s="249"/>
      <c r="S106" s="249"/>
      <c r="T106" s="250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T106" s="251" t="s">
        <v>149</v>
      </c>
      <c r="AU106" s="251" t="s">
        <v>86</v>
      </c>
      <c r="AV106" s="14" t="s">
        <v>86</v>
      </c>
      <c r="AW106" s="14" t="s">
        <v>37</v>
      </c>
      <c r="AX106" s="14" t="s">
        <v>84</v>
      </c>
      <c r="AY106" s="251" t="s">
        <v>138</v>
      </c>
    </row>
    <row r="107" s="2" customFormat="1" ht="37.8" customHeight="1">
      <c r="A107" s="38"/>
      <c r="B107" s="39"/>
      <c r="C107" s="212" t="s">
        <v>178</v>
      </c>
      <c r="D107" s="212" t="s">
        <v>140</v>
      </c>
      <c r="E107" s="213" t="s">
        <v>218</v>
      </c>
      <c r="F107" s="214" t="s">
        <v>219</v>
      </c>
      <c r="G107" s="215" t="s">
        <v>209</v>
      </c>
      <c r="H107" s="216">
        <v>1.175</v>
      </c>
      <c r="I107" s="217"/>
      <c r="J107" s="218">
        <f>ROUND(I107*H107,2)</f>
        <v>0</v>
      </c>
      <c r="K107" s="214" t="s">
        <v>144</v>
      </c>
      <c r="L107" s="44"/>
      <c r="M107" s="219" t="s">
        <v>19</v>
      </c>
      <c r="N107" s="220" t="s">
        <v>47</v>
      </c>
      <c r="O107" s="84"/>
      <c r="P107" s="221">
        <f>O107*H107</f>
        <v>0</v>
      </c>
      <c r="Q107" s="221">
        <v>0</v>
      </c>
      <c r="R107" s="221">
        <f>Q107*H107</f>
        <v>0</v>
      </c>
      <c r="S107" s="221">
        <v>0</v>
      </c>
      <c r="T107" s="222">
        <f>S107*H107</f>
        <v>0</v>
      </c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R107" s="223" t="s">
        <v>145</v>
      </c>
      <c r="AT107" s="223" t="s">
        <v>140</v>
      </c>
      <c r="AU107" s="223" t="s">
        <v>86</v>
      </c>
      <c r="AY107" s="17" t="s">
        <v>138</v>
      </c>
      <c r="BE107" s="224">
        <f>IF(N107="základní",J107,0)</f>
        <v>0</v>
      </c>
      <c r="BF107" s="224">
        <f>IF(N107="snížená",J107,0)</f>
        <v>0</v>
      </c>
      <c r="BG107" s="224">
        <f>IF(N107="zákl. přenesená",J107,0)</f>
        <v>0</v>
      </c>
      <c r="BH107" s="224">
        <f>IF(N107="sníž. přenesená",J107,0)</f>
        <v>0</v>
      </c>
      <c r="BI107" s="224">
        <f>IF(N107="nulová",J107,0)</f>
        <v>0</v>
      </c>
      <c r="BJ107" s="17" t="s">
        <v>84</v>
      </c>
      <c r="BK107" s="224">
        <f>ROUND(I107*H107,2)</f>
        <v>0</v>
      </c>
      <c r="BL107" s="17" t="s">
        <v>145</v>
      </c>
      <c r="BM107" s="223" t="s">
        <v>1558</v>
      </c>
    </row>
    <row r="108" s="2" customFormat="1">
      <c r="A108" s="38"/>
      <c r="B108" s="39"/>
      <c r="C108" s="40"/>
      <c r="D108" s="225" t="s">
        <v>147</v>
      </c>
      <c r="E108" s="40"/>
      <c r="F108" s="226" t="s">
        <v>221</v>
      </c>
      <c r="G108" s="40"/>
      <c r="H108" s="40"/>
      <c r="I108" s="227"/>
      <c r="J108" s="40"/>
      <c r="K108" s="40"/>
      <c r="L108" s="44"/>
      <c r="M108" s="228"/>
      <c r="N108" s="229"/>
      <c r="O108" s="84"/>
      <c r="P108" s="84"/>
      <c r="Q108" s="84"/>
      <c r="R108" s="84"/>
      <c r="S108" s="84"/>
      <c r="T108" s="85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  <c r="AT108" s="17" t="s">
        <v>147</v>
      </c>
      <c r="AU108" s="17" t="s">
        <v>86</v>
      </c>
    </row>
    <row r="109" s="12" customFormat="1" ht="25.92" customHeight="1">
      <c r="A109" s="12"/>
      <c r="B109" s="196"/>
      <c r="C109" s="197"/>
      <c r="D109" s="198" t="s">
        <v>75</v>
      </c>
      <c r="E109" s="199" t="s">
        <v>251</v>
      </c>
      <c r="F109" s="199" t="s">
        <v>252</v>
      </c>
      <c r="G109" s="197"/>
      <c r="H109" s="197"/>
      <c r="I109" s="200"/>
      <c r="J109" s="201">
        <f>BK109</f>
        <v>0</v>
      </c>
      <c r="K109" s="197"/>
      <c r="L109" s="202"/>
      <c r="M109" s="203"/>
      <c r="N109" s="204"/>
      <c r="O109" s="204"/>
      <c r="P109" s="205">
        <f>P110+P196</f>
        <v>0</v>
      </c>
      <c r="Q109" s="204"/>
      <c r="R109" s="205">
        <f>R110+R196</f>
        <v>0.18803500000000001</v>
      </c>
      <c r="S109" s="204"/>
      <c r="T109" s="206">
        <f>T110+T196</f>
        <v>0</v>
      </c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R109" s="207" t="s">
        <v>86</v>
      </c>
      <c r="AT109" s="208" t="s">
        <v>75</v>
      </c>
      <c r="AU109" s="208" t="s">
        <v>76</v>
      </c>
      <c r="AY109" s="207" t="s">
        <v>138</v>
      </c>
      <c r="BK109" s="209">
        <f>BK110+BK196</f>
        <v>0</v>
      </c>
    </row>
    <row r="110" s="12" customFormat="1" ht="22.8" customHeight="1">
      <c r="A110" s="12"/>
      <c r="B110" s="196"/>
      <c r="C110" s="197"/>
      <c r="D110" s="198" t="s">
        <v>75</v>
      </c>
      <c r="E110" s="210" t="s">
        <v>1559</v>
      </c>
      <c r="F110" s="210" t="s">
        <v>1560</v>
      </c>
      <c r="G110" s="197"/>
      <c r="H110" s="197"/>
      <c r="I110" s="200"/>
      <c r="J110" s="211">
        <f>BK110</f>
        <v>0</v>
      </c>
      <c r="K110" s="197"/>
      <c r="L110" s="202"/>
      <c r="M110" s="203"/>
      <c r="N110" s="204"/>
      <c r="O110" s="204"/>
      <c r="P110" s="205">
        <f>SUM(P111:P195)</f>
        <v>0</v>
      </c>
      <c r="Q110" s="204"/>
      <c r="R110" s="205">
        <f>SUM(R111:R195)</f>
        <v>0.18667500000000001</v>
      </c>
      <c r="S110" s="204"/>
      <c r="T110" s="206">
        <f>SUM(T111:T195)</f>
        <v>0</v>
      </c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R110" s="207" t="s">
        <v>86</v>
      </c>
      <c r="AT110" s="208" t="s">
        <v>75</v>
      </c>
      <c r="AU110" s="208" t="s">
        <v>84</v>
      </c>
      <c r="AY110" s="207" t="s">
        <v>138</v>
      </c>
      <c r="BK110" s="209">
        <f>SUM(BK111:BK195)</f>
        <v>0</v>
      </c>
    </row>
    <row r="111" s="2" customFormat="1" ht="49.05" customHeight="1">
      <c r="A111" s="38"/>
      <c r="B111" s="39"/>
      <c r="C111" s="212" t="s">
        <v>185</v>
      </c>
      <c r="D111" s="212" t="s">
        <v>140</v>
      </c>
      <c r="E111" s="213" t="s">
        <v>1561</v>
      </c>
      <c r="F111" s="214" t="s">
        <v>1562</v>
      </c>
      <c r="G111" s="215" t="s">
        <v>201</v>
      </c>
      <c r="H111" s="216">
        <v>55</v>
      </c>
      <c r="I111" s="217"/>
      <c r="J111" s="218">
        <f>ROUND(I111*H111,2)</f>
        <v>0</v>
      </c>
      <c r="K111" s="214" t="s">
        <v>144</v>
      </c>
      <c r="L111" s="44"/>
      <c r="M111" s="219" t="s">
        <v>19</v>
      </c>
      <c r="N111" s="220" t="s">
        <v>47</v>
      </c>
      <c r="O111" s="84"/>
      <c r="P111" s="221">
        <f>O111*H111</f>
        <v>0</v>
      </c>
      <c r="Q111" s="221">
        <v>0</v>
      </c>
      <c r="R111" s="221">
        <f>Q111*H111</f>
        <v>0</v>
      </c>
      <c r="S111" s="221">
        <v>0</v>
      </c>
      <c r="T111" s="222">
        <f>S111*H111</f>
        <v>0</v>
      </c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  <c r="AR111" s="223" t="s">
        <v>240</v>
      </c>
      <c r="AT111" s="223" t="s">
        <v>140</v>
      </c>
      <c r="AU111" s="223" t="s">
        <v>86</v>
      </c>
      <c r="AY111" s="17" t="s">
        <v>138</v>
      </c>
      <c r="BE111" s="224">
        <f>IF(N111="základní",J111,0)</f>
        <v>0</v>
      </c>
      <c r="BF111" s="224">
        <f>IF(N111="snížená",J111,0)</f>
        <v>0</v>
      </c>
      <c r="BG111" s="224">
        <f>IF(N111="zákl. přenesená",J111,0)</f>
        <v>0</v>
      </c>
      <c r="BH111" s="224">
        <f>IF(N111="sníž. přenesená",J111,0)</f>
        <v>0</v>
      </c>
      <c r="BI111" s="224">
        <f>IF(N111="nulová",J111,0)</f>
        <v>0</v>
      </c>
      <c r="BJ111" s="17" t="s">
        <v>84</v>
      </c>
      <c r="BK111" s="224">
        <f>ROUND(I111*H111,2)</f>
        <v>0</v>
      </c>
      <c r="BL111" s="17" t="s">
        <v>240</v>
      </c>
      <c r="BM111" s="223" t="s">
        <v>1563</v>
      </c>
    </row>
    <row r="112" s="2" customFormat="1">
      <c r="A112" s="38"/>
      <c r="B112" s="39"/>
      <c r="C112" s="40"/>
      <c r="D112" s="225" t="s">
        <v>147</v>
      </c>
      <c r="E112" s="40"/>
      <c r="F112" s="226" t="s">
        <v>1564</v>
      </c>
      <c r="G112" s="40"/>
      <c r="H112" s="40"/>
      <c r="I112" s="227"/>
      <c r="J112" s="40"/>
      <c r="K112" s="40"/>
      <c r="L112" s="44"/>
      <c r="M112" s="228"/>
      <c r="N112" s="229"/>
      <c r="O112" s="84"/>
      <c r="P112" s="84"/>
      <c r="Q112" s="84"/>
      <c r="R112" s="84"/>
      <c r="S112" s="84"/>
      <c r="T112" s="85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  <c r="AT112" s="17" t="s">
        <v>147</v>
      </c>
      <c r="AU112" s="17" t="s">
        <v>86</v>
      </c>
    </row>
    <row r="113" s="2" customFormat="1" ht="21.75" customHeight="1">
      <c r="A113" s="38"/>
      <c r="B113" s="39"/>
      <c r="C113" s="266" t="s">
        <v>191</v>
      </c>
      <c r="D113" s="266" t="s">
        <v>367</v>
      </c>
      <c r="E113" s="267" t="s">
        <v>1565</v>
      </c>
      <c r="F113" s="268" t="s">
        <v>1566</v>
      </c>
      <c r="G113" s="269" t="s">
        <v>201</v>
      </c>
      <c r="H113" s="270">
        <v>55</v>
      </c>
      <c r="I113" s="271"/>
      <c r="J113" s="272">
        <f>ROUND(I113*H113,2)</f>
        <v>0</v>
      </c>
      <c r="K113" s="268" t="s">
        <v>144</v>
      </c>
      <c r="L113" s="273"/>
      <c r="M113" s="274" t="s">
        <v>19</v>
      </c>
      <c r="N113" s="275" t="s">
        <v>47</v>
      </c>
      <c r="O113" s="84"/>
      <c r="P113" s="221">
        <f>O113*H113</f>
        <v>0</v>
      </c>
      <c r="Q113" s="221">
        <v>4.0000000000000003E-05</v>
      </c>
      <c r="R113" s="221">
        <f>Q113*H113</f>
        <v>0.0022000000000000001</v>
      </c>
      <c r="S113" s="221">
        <v>0</v>
      </c>
      <c r="T113" s="222">
        <f>S113*H113</f>
        <v>0</v>
      </c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  <c r="AR113" s="223" t="s">
        <v>501</v>
      </c>
      <c r="AT113" s="223" t="s">
        <v>367</v>
      </c>
      <c r="AU113" s="223" t="s">
        <v>86</v>
      </c>
      <c r="AY113" s="17" t="s">
        <v>138</v>
      </c>
      <c r="BE113" s="224">
        <f>IF(N113="základní",J113,0)</f>
        <v>0</v>
      </c>
      <c r="BF113" s="224">
        <f>IF(N113="snížená",J113,0)</f>
        <v>0</v>
      </c>
      <c r="BG113" s="224">
        <f>IF(N113="zákl. přenesená",J113,0)</f>
        <v>0</v>
      </c>
      <c r="BH113" s="224">
        <f>IF(N113="sníž. přenesená",J113,0)</f>
        <v>0</v>
      </c>
      <c r="BI113" s="224">
        <f>IF(N113="nulová",J113,0)</f>
        <v>0</v>
      </c>
      <c r="BJ113" s="17" t="s">
        <v>84</v>
      </c>
      <c r="BK113" s="224">
        <f>ROUND(I113*H113,2)</f>
        <v>0</v>
      </c>
      <c r="BL113" s="17" t="s">
        <v>240</v>
      </c>
      <c r="BM113" s="223" t="s">
        <v>1567</v>
      </c>
    </row>
    <row r="114" s="2" customFormat="1" ht="49.05" customHeight="1">
      <c r="A114" s="38"/>
      <c r="B114" s="39"/>
      <c r="C114" s="212" t="s">
        <v>156</v>
      </c>
      <c r="D114" s="212" t="s">
        <v>140</v>
      </c>
      <c r="E114" s="213" t="s">
        <v>1561</v>
      </c>
      <c r="F114" s="214" t="s">
        <v>1562</v>
      </c>
      <c r="G114" s="215" t="s">
        <v>201</v>
      </c>
      <c r="H114" s="216">
        <v>5</v>
      </c>
      <c r="I114" s="217"/>
      <c r="J114" s="218">
        <f>ROUND(I114*H114,2)</f>
        <v>0</v>
      </c>
      <c r="K114" s="214" t="s">
        <v>144</v>
      </c>
      <c r="L114" s="44"/>
      <c r="M114" s="219" t="s">
        <v>19</v>
      </c>
      <c r="N114" s="220" t="s">
        <v>47</v>
      </c>
      <c r="O114" s="84"/>
      <c r="P114" s="221">
        <f>O114*H114</f>
        <v>0</v>
      </c>
      <c r="Q114" s="221">
        <v>0</v>
      </c>
      <c r="R114" s="221">
        <f>Q114*H114</f>
        <v>0</v>
      </c>
      <c r="S114" s="221">
        <v>0</v>
      </c>
      <c r="T114" s="222">
        <f>S114*H114</f>
        <v>0</v>
      </c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  <c r="AR114" s="223" t="s">
        <v>240</v>
      </c>
      <c r="AT114" s="223" t="s">
        <v>140</v>
      </c>
      <c r="AU114" s="223" t="s">
        <v>86</v>
      </c>
      <c r="AY114" s="17" t="s">
        <v>138</v>
      </c>
      <c r="BE114" s="224">
        <f>IF(N114="základní",J114,0)</f>
        <v>0</v>
      </c>
      <c r="BF114" s="224">
        <f>IF(N114="snížená",J114,0)</f>
        <v>0</v>
      </c>
      <c r="BG114" s="224">
        <f>IF(N114="zákl. přenesená",J114,0)</f>
        <v>0</v>
      </c>
      <c r="BH114" s="224">
        <f>IF(N114="sníž. přenesená",J114,0)</f>
        <v>0</v>
      </c>
      <c r="BI114" s="224">
        <f>IF(N114="nulová",J114,0)</f>
        <v>0</v>
      </c>
      <c r="BJ114" s="17" t="s">
        <v>84</v>
      </c>
      <c r="BK114" s="224">
        <f>ROUND(I114*H114,2)</f>
        <v>0</v>
      </c>
      <c r="BL114" s="17" t="s">
        <v>240</v>
      </c>
      <c r="BM114" s="223" t="s">
        <v>1568</v>
      </c>
    </row>
    <row r="115" s="2" customFormat="1">
      <c r="A115" s="38"/>
      <c r="B115" s="39"/>
      <c r="C115" s="40"/>
      <c r="D115" s="225" t="s">
        <v>147</v>
      </c>
      <c r="E115" s="40"/>
      <c r="F115" s="226" t="s">
        <v>1564</v>
      </c>
      <c r="G115" s="40"/>
      <c r="H115" s="40"/>
      <c r="I115" s="227"/>
      <c r="J115" s="40"/>
      <c r="K115" s="40"/>
      <c r="L115" s="44"/>
      <c r="M115" s="228"/>
      <c r="N115" s="229"/>
      <c r="O115" s="84"/>
      <c r="P115" s="84"/>
      <c r="Q115" s="84"/>
      <c r="R115" s="84"/>
      <c r="S115" s="84"/>
      <c r="T115" s="85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  <c r="AT115" s="17" t="s">
        <v>147</v>
      </c>
      <c r="AU115" s="17" t="s">
        <v>86</v>
      </c>
    </row>
    <row r="116" s="2" customFormat="1" ht="24.15" customHeight="1">
      <c r="A116" s="38"/>
      <c r="B116" s="39"/>
      <c r="C116" s="266" t="s">
        <v>206</v>
      </c>
      <c r="D116" s="266" t="s">
        <v>367</v>
      </c>
      <c r="E116" s="267" t="s">
        <v>1569</v>
      </c>
      <c r="F116" s="268" t="s">
        <v>1570</v>
      </c>
      <c r="G116" s="269" t="s">
        <v>201</v>
      </c>
      <c r="H116" s="270">
        <v>5</v>
      </c>
      <c r="I116" s="271"/>
      <c r="J116" s="272">
        <f>ROUND(I116*H116,2)</f>
        <v>0</v>
      </c>
      <c r="K116" s="268" t="s">
        <v>144</v>
      </c>
      <c r="L116" s="273"/>
      <c r="M116" s="274" t="s">
        <v>19</v>
      </c>
      <c r="N116" s="275" t="s">
        <v>47</v>
      </c>
      <c r="O116" s="84"/>
      <c r="P116" s="221">
        <f>O116*H116</f>
        <v>0</v>
      </c>
      <c r="Q116" s="221">
        <v>9.0000000000000006E-05</v>
      </c>
      <c r="R116" s="221">
        <f>Q116*H116</f>
        <v>0.00045000000000000004</v>
      </c>
      <c r="S116" s="221">
        <v>0</v>
      </c>
      <c r="T116" s="222">
        <f>S116*H116</f>
        <v>0</v>
      </c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  <c r="AR116" s="223" t="s">
        <v>501</v>
      </c>
      <c r="AT116" s="223" t="s">
        <v>367</v>
      </c>
      <c r="AU116" s="223" t="s">
        <v>86</v>
      </c>
      <c r="AY116" s="17" t="s">
        <v>138</v>
      </c>
      <c r="BE116" s="224">
        <f>IF(N116="základní",J116,0)</f>
        <v>0</v>
      </c>
      <c r="BF116" s="224">
        <f>IF(N116="snížená",J116,0)</f>
        <v>0</v>
      </c>
      <c r="BG116" s="224">
        <f>IF(N116="zákl. přenesená",J116,0)</f>
        <v>0</v>
      </c>
      <c r="BH116" s="224">
        <f>IF(N116="sníž. přenesená",J116,0)</f>
        <v>0</v>
      </c>
      <c r="BI116" s="224">
        <f>IF(N116="nulová",J116,0)</f>
        <v>0</v>
      </c>
      <c r="BJ116" s="17" t="s">
        <v>84</v>
      </c>
      <c r="BK116" s="224">
        <f>ROUND(I116*H116,2)</f>
        <v>0</v>
      </c>
      <c r="BL116" s="17" t="s">
        <v>240</v>
      </c>
      <c r="BM116" s="223" t="s">
        <v>1571</v>
      </c>
    </row>
    <row r="117" s="2" customFormat="1" ht="44.25" customHeight="1">
      <c r="A117" s="38"/>
      <c r="B117" s="39"/>
      <c r="C117" s="212" t="s">
        <v>212</v>
      </c>
      <c r="D117" s="212" t="s">
        <v>140</v>
      </c>
      <c r="E117" s="213" t="s">
        <v>1572</v>
      </c>
      <c r="F117" s="214" t="s">
        <v>1573</v>
      </c>
      <c r="G117" s="215" t="s">
        <v>258</v>
      </c>
      <c r="H117" s="216">
        <v>10</v>
      </c>
      <c r="I117" s="217"/>
      <c r="J117" s="218">
        <f>ROUND(I117*H117,2)</f>
        <v>0</v>
      </c>
      <c r="K117" s="214" t="s">
        <v>144</v>
      </c>
      <c r="L117" s="44"/>
      <c r="M117" s="219" t="s">
        <v>19</v>
      </c>
      <c r="N117" s="220" t="s">
        <v>47</v>
      </c>
      <c r="O117" s="84"/>
      <c r="P117" s="221">
        <f>O117*H117</f>
        <v>0</v>
      </c>
      <c r="Q117" s="221">
        <v>0</v>
      </c>
      <c r="R117" s="221">
        <f>Q117*H117</f>
        <v>0</v>
      </c>
      <c r="S117" s="221">
        <v>0</v>
      </c>
      <c r="T117" s="222">
        <f>S117*H117</f>
        <v>0</v>
      </c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  <c r="AR117" s="223" t="s">
        <v>240</v>
      </c>
      <c r="AT117" s="223" t="s">
        <v>140</v>
      </c>
      <c r="AU117" s="223" t="s">
        <v>86</v>
      </c>
      <c r="AY117" s="17" t="s">
        <v>138</v>
      </c>
      <c r="BE117" s="224">
        <f>IF(N117="základní",J117,0)</f>
        <v>0</v>
      </c>
      <c r="BF117" s="224">
        <f>IF(N117="snížená",J117,0)</f>
        <v>0</v>
      </c>
      <c r="BG117" s="224">
        <f>IF(N117="zákl. přenesená",J117,0)</f>
        <v>0</v>
      </c>
      <c r="BH117" s="224">
        <f>IF(N117="sníž. přenesená",J117,0)</f>
        <v>0</v>
      </c>
      <c r="BI117" s="224">
        <f>IF(N117="nulová",J117,0)</f>
        <v>0</v>
      </c>
      <c r="BJ117" s="17" t="s">
        <v>84</v>
      </c>
      <c r="BK117" s="224">
        <f>ROUND(I117*H117,2)</f>
        <v>0</v>
      </c>
      <c r="BL117" s="17" t="s">
        <v>240</v>
      </c>
      <c r="BM117" s="223" t="s">
        <v>1574</v>
      </c>
    </row>
    <row r="118" s="2" customFormat="1">
      <c r="A118" s="38"/>
      <c r="B118" s="39"/>
      <c r="C118" s="40"/>
      <c r="D118" s="225" t="s">
        <v>147</v>
      </c>
      <c r="E118" s="40"/>
      <c r="F118" s="226" t="s">
        <v>1575</v>
      </c>
      <c r="G118" s="40"/>
      <c r="H118" s="40"/>
      <c r="I118" s="227"/>
      <c r="J118" s="40"/>
      <c r="K118" s="40"/>
      <c r="L118" s="44"/>
      <c r="M118" s="228"/>
      <c r="N118" s="229"/>
      <c r="O118" s="84"/>
      <c r="P118" s="84"/>
      <c r="Q118" s="84"/>
      <c r="R118" s="84"/>
      <c r="S118" s="84"/>
      <c r="T118" s="85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T118" s="17" t="s">
        <v>147</v>
      </c>
      <c r="AU118" s="17" t="s">
        <v>86</v>
      </c>
    </row>
    <row r="119" s="2" customFormat="1" ht="24.15" customHeight="1">
      <c r="A119" s="38"/>
      <c r="B119" s="39"/>
      <c r="C119" s="266" t="s">
        <v>8</v>
      </c>
      <c r="D119" s="266" t="s">
        <v>367</v>
      </c>
      <c r="E119" s="267" t="s">
        <v>1576</v>
      </c>
      <c r="F119" s="268" t="s">
        <v>1577</v>
      </c>
      <c r="G119" s="269" t="s">
        <v>258</v>
      </c>
      <c r="H119" s="270">
        <v>11.5</v>
      </c>
      <c r="I119" s="271"/>
      <c r="J119" s="272">
        <f>ROUND(I119*H119,2)</f>
        <v>0</v>
      </c>
      <c r="K119" s="268" t="s">
        <v>144</v>
      </c>
      <c r="L119" s="273"/>
      <c r="M119" s="274" t="s">
        <v>19</v>
      </c>
      <c r="N119" s="275" t="s">
        <v>47</v>
      </c>
      <c r="O119" s="84"/>
      <c r="P119" s="221">
        <f>O119*H119</f>
        <v>0</v>
      </c>
      <c r="Q119" s="221">
        <v>0.00011</v>
      </c>
      <c r="R119" s="221">
        <f>Q119*H119</f>
        <v>0.0012650000000000001</v>
      </c>
      <c r="S119" s="221">
        <v>0</v>
      </c>
      <c r="T119" s="222">
        <f>S119*H119</f>
        <v>0</v>
      </c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R119" s="223" t="s">
        <v>501</v>
      </c>
      <c r="AT119" s="223" t="s">
        <v>367</v>
      </c>
      <c r="AU119" s="223" t="s">
        <v>86</v>
      </c>
      <c r="AY119" s="17" t="s">
        <v>138</v>
      </c>
      <c r="BE119" s="224">
        <f>IF(N119="základní",J119,0)</f>
        <v>0</v>
      </c>
      <c r="BF119" s="224">
        <f>IF(N119="snížená",J119,0)</f>
        <v>0</v>
      </c>
      <c r="BG119" s="224">
        <f>IF(N119="zákl. přenesená",J119,0)</f>
        <v>0</v>
      </c>
      <c r="BH119" s="224">
        <f>IF(N119="sníž. přenesená",J119,0)</f>
        <v>0</v>
      </c>
      <c r="BI119" s="224">
        <f>IF(N119="nulová",J119,0)</f>
        <v>0</v>
      </c>
      <c r="BJ119" s="17" t="s">
        <v>84</v>
      </c>
      <c r="BK119" s="224">
        <f>ROUND(I119*H119,2)</f>
        <v>0</v>
      </c>
      <c r="BL119" s="17" t="s">
        <v>240</v>
      </c>
      <c r="BM119" s="223" t="s">
        <v>1578</v>
      </c>
    </row>
    <row r="120" s="14" customFormat="1">
      <c r="A120" s="14"/>
      <c r="B120" s="241"/>
      <c r="C120" s="242"/>
      <c r="D120" s="232" t="s">
        <v>149</v>
      </c>
      <c r="E120" s="242"/>
      <c r="F120" s="244" t="s">
        <v>1579</v>
      </c>
      <c r="G120" s="242"/>
      <c r="H120" s="245">
        <v>11.5</v>
      </c>
      <c r="I120" s="246"/>
      <c r="J120" s="242"/>
      <c r="K120" s="242"/>
      <c r="L120" s="247"/>
      <c r="M120" s="248"/>
      <c r="N120" s="249"/>
      <c r="O120" s="249"/>
      <c r="P120" s="249"/>
      <c r="Q120" s="249"/>
      <c r="R120" s="249"/>
      <c r="S120" s="249"/>
      <c r="T120" s="250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  <c r="AT120" s="251" t="s">
        <v>149</v>
      </c>
      <c r="AU120" s="251" t="s">
        <v>86</v>
      </c>
      <c r="AV120" s="14" t="s">
        <v>86</v>
      </c>
      <c r="AW120" s="14" t="s">
        <v>4</v>
      </c>
      <c r="AX120" s="14" t="s">
        <v>84</v>
      </c>
      <c r="AY120" s="251" t="s">
        <v>138</v>
      </c>
    </row>
    <row r="121" s="2" customFormat="1" ht="37.8" customHeight="1">
      <c r="A121" s="38"/>
      <c r="B121" s="39"/>
      <c r="C121" s="212" t="s">
        <v>222</v>
      </c>
      <c r="D121" s="212" t="s">
        <v>140</v>
      </c>
      <c r="E121" s="213" t="s">
        <v>1580</v>
      </c>
      <c r="F121" s="214" t="s">
        <v>1581</v>
      </c>
      <c r="G121" s="215" t="s">
        <v>258</v>
      </c>
      <c r="H121" s="216">
        <v>230</v>
      </c>
      <c r="I121" s="217"/>
      <c r="J121" s="218">
        <f>ROUND(I121*H121,2)</f>
        <v>0</v>
      </c>
      <c r="K121" s="214" t="s">
        <v>144</v>
      </c>
      <c r="L121" s="44"/>
      <c r="M121" s="219" t="s">
        <v>19</v>
      </c>
      <c r="N121" s="220" t="s">
        <v>47</v>
      </c>
      <c r="O121" s="84"/>
      <c r="P121" s="221">
        <f>O121*H121</f>
        <v>0</v>
      </c>
      <c r="Q121" s="221">
        <v>0</v>
      </c>
      <c r="R121" s="221">
        <f>Q121*H121</f>
        <v>0</v>
      </c>
      <c r="S121" s="221">
        <v>0</v>
      </c>
      <c r="T121" s="222">
        <f>S121*H121</f>
        <v>0</v>
      </c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R121" s="223" t="s">
        <v>240</v>
      </c>
      <c r="AT121" s="223" t="s">
        <v>140</v>
      </c>
      <c r="AU121" s="223" t="s">
        <v>86</v>
      </c>
      <c r="AY121" s="17" t="s">
        <v>138</v>
      </c>
      <c r="BE121" s="224">
        <f>IF(N121="základní",J121,0)</f>
        <v>0</v>
      </c>
      <c r="BF121" s="224">
        <f>IF(N121="snížená",J121,0)</f>
        <v>0</v>
      </c>
      <c r="BG121" s="224">
        <f>IF(N121="zákl. přenesená",J121,0)</f>
        <v>0</v>
      </c>
      <c r="BH121" s="224">
        <f>IF(N121="sníž. přenesená",J121,0)</f>
        <v>0</v>
      </c>
      <c r="BI121" s="224">
        <f>IF(N121="nulová",J121,0)</f>
        <v>0</v>
      </c>
      <c r="BJ121" s="17" t="s">
        <v>84</v>
      </c>
      <c r="BK121" s="224">
        <f>ROUND(I121*H121,2)</f>
        <v>0</v>
      </c>
      <c r="BL121" s="17" t="s">
        <v>240</v>
      </c>
      <c r="BM121" s="223" t="s">
        <v>1582</v>
      </c>
    </row>
    <row r="122" s="2" customFormat="1">
      <c r="A122" s="38"/>
      <c r="B122" s="39"/>
      <c r="C122" s="40"/>
      <c r="D122" s="225" t="s">
        <v>147</v>
      </c>
      <c r="E122" s="40"/>
      <c r="F122" s="226" t="s">
        <v>1583</v>
      </c>
      <c r="G122" s="40"/>
      <c r="H122" s="40"/>
      <c r="I122" s="227"/>
      <c r="J122" s="40"/>
      <c r="K122" s="40"/>
      <c r="L122" s="44"/>
      <c r="M122" s="228"/>
      <c r="N122" s="229"/>
      <c r="O122" s="84"/>
      <c r="P122" s="84"/>
      <c r="Q122" s="84"/>
      <c r="R122" s="84"/>
      <c r="S122" s="84"/>
      <c r="T122" s="85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T122" s="17" t="s">
        <v>147</v>
      </c>
      <c r="AU122" s="17" t="s">
        <v>86</v>
      </c>
    </row>
    <row r="123" s="2" customFormat="1" ht="24.15" customHeight="1">
      <c r="A123" s="38"/>
      <c r="B123" s="39"/>
      <c r="C123" s="266" t="s">
        <v>228</v>
      </c>
      <c r="D123" s="266" t="s">
        <v>367</v>
      </c>
      <c r="E123" s="267" t="s">
        <v>1584</v>
      </c>
      <c r="F123" s="268" t="s">
        <v>1585</v>
      </c>
      <c r="G123" s="269" t="s">
        <v>258</v>
      </c>
      <c r="H123" s="270">
        <v>264.5</v>
      </c>
      <c r="I123" s="271"/>
      <c r="J123" s="272">
        <f>ROUND(I123*H123,2)</f>
        <v>0</v>
      </c>
      <c r="K123" s="268" t="s">
        <v>144</v>
      </c>
      <c r="L123" s="273"/>
      <c r="M123" s="274" t="s">
        <v>19</v>
      </c>
      <c r="N123" s="275" t="s">
        <v>47</v>
      </c>
      <c r="O123" s="84"/>
      <c r="P123" s="221">
        <f>O123*H123</f>
        <v>0</v>
      </c>
      <c r="Q123" s="221">
        <v>0.00012</v>
      </c>
      <c r="R123" s="221">
        <f>Q123*H123</f>
        <v>0.031739999999999997</v>
      </c>
      <c r="S123" s="221">
        <v>0</v>
      </c>
      <c r="T123" s="222">
        <f>S123*H123</f>
        <v>0</v>
      </c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R123" s="223" t="s">
        <v>501</v>
      </c>
      <c r="AT123" s="223" t="s">
        <v>367</v>
      </c>
      <c r="AU123" s="223" t="s">
        <v>86</v>
      </c>
      <c r="AY123" s="17" t="s">
        <v>138</v>
      </c>
      <c r="BE123" s="224">
        <f>IF(N123="základní",J123,0)</f>
        <v>0</v>
      </c>
      <c r="BF123" s="224">
        <f>IF(N123="snížená",J123,0)</f>
        <v>0</v>
      </c>
      <c r="BG123" s="224">
        <f>IF(N123="zákl. přenesená",J123,0)</f>
        <v>0</v>
      </c>
      <c r="BH123" s="224">
        <f>IF(N123="sníž. přenesená",J123,0)</f>
        <v>0</v>
      </c>
      <c r="BI123" s="224">
        <f>IF(N123="nulová",J123,0)</f>
        <v>0</v>
      </c>
      <c r="BJ123" s="17" t="s">
        <v>84</v>
      </c>
      <c r="BK123" s="224">
        <f>ROUND(I123*H123,2)</f>
        <v>0</v>
      </c>
      <c r="BL123" s="17" t="s">
        <v>240</v>
      </c>
      <c r="BM123" s="223" t="s">
        <v>1586</v>
      </c>
    </row>
    <row r="124" s="14" customFormat="1">
      <c r="A124" s="14"/>
      <c r="B124" s="241"/>
      <c r="C124" s="242"/>
      <c r="D124" s="232" t="s">
        <v>149</v>
      </c>
      <c r="E124" s="242"/>
      <c r="F124" s="244" t="s">
        <v>1587</v>
      </c>
      <c r="G124" s="242"/>
      <c r="H124" s="245">
        <v>264.5</v>
      </c>
      <c r="I124" s="246"/>
      <c r="J124" s="242"/>
      <c r="K124" s="242"/>
      <c r="L124" s="247"/>
      <c r="M124" s="248"/>
      <c r="N124" s="249"/>
      <c r="O124" s="249"/>
      <c r="P124" s="249"/>
      <c r="Q124" s="249"/>
      <c r="R124" s="249"/>
      <c r="S124" s="249"/>
      <c r="T124" s="250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T124" s="251" t="s">
        <v>149</v>
      </c>
      <c r="AU124" s="251" t="s">
        <v>86</v>
      </c>
      <c r="AV124" s="14" t="s">
        <v>86</v>
      </c>
      <c r="AW124" s="14" t="s">
        <v>4</v>
      </c>
      <c r="AX124" s="14" t="s">
        <v>84</v>
      </c>
      <c r="AY124" s="251" t="s">
        <v>138</v>
      </c>
    </row>
    <row r="125" s="2" customFormat="1" ht="44.25" customHeight="1">
      <c r="A125" s="38"/>
      <c r="B125" s="39"/>
      <c r="C125" s="212" t="s">
        <v>234</v>
      </c>
      <c r="D125" s="212" t="s">
        <v>140</v>
      </c>
      <c r="E125" s="213" t="s">
        <v>1588</v>
      </c>
      <c r="F125" s="214" t="s">
        <v>1589</v>
      </c>
      <c r="G125" s="215" t="s">
        <v>258</v>
      </c>
      <c r="H125" s="216">
        <v>280</v>
      </c>
      <c r="I125" s="217"/>
      <c r="J125" s="218">
        <f>ROUND(I125*H125,2)</f>
        <v>0</v>
      </c>
      <c r="K125" s="214" t="s">
        <v>144</v>
      </c>
      <c r="L125" s="44"/>
      <c r="M125" s="219" t="s">
        <v>19</v>
      </c>
      <c r="N125" s="220" t="s">
        <v>47</v>
      </c>
      <c r="O125" s="84"/>
      <c r="P125" s="221">
        <f>O125*H125</f>
        <v>0</v>
      </c>
      <c r="Q125" s="221">
        <v>0</v>
      </c>
      <c r="R125" s="221">
        <f>Q125*H125</f>
        <v>0</v>
      </c>
      <c r="S125" s="221">
        <v>0</v>
      </c>
      <c r="T125" s="222">
        <f>S125*H125</f>
        <v>0</v>
      </c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R125" s="223" t="s">
        <v>240</v>
      </c>
      <c r="AT125" s="223" t="s">
        <v>140</v>
      </c>
      <c r="AU125" s="223" t="s">
        <v>86</v>
      </c>
      <c r="AY125" s="17" t="s">
        <v>138</v>
      </c>
      <c r="BE125" s="224">
        <f>IF(N125="základní",J125,0)</f>
        <v>0</v>
      </c>
      <c r="BF125" s="224">
        <f>IF(N125="snížená",J125,0)</f>
        <v>0</v>
      </c>
      <c r="BG125" s="224">
        <f>IF(N125="zákl. přenesená",J125,0)</f>
        <v>0</v>
      </c>
      <c r="BH125" s="224">
        <f>IF(N125="sníž. přenesená",J125,0)</f>
        <v>0</v>
      </c>
      <c r="BI125" s="224">
        <f>IF(N125="nulová",J125,0)</f>
        <v>0</v>
      </c>
      <c r="BJ125" s="17" t="s">
        <v>84</v>
      </c>
      <c r="BK125" s="224">
        <f>ROUND(I125*H125,2)</f>
        <v>0</v>
      </c>
      <c r="BL125" s="17" t="s">
        <v>240</v>
      </c>
      <c r="BM125" s="223" t="s">
        <v>1590</v>
      </c>
    </row>
    <row r="126" s="2" customFormat="1">
      <c r="A126" s="38"/>
      <c r="B126" s="39"/>
      <c r="C126" s="40"/>
      <c r="D126" s="225" t="s">
        <v>147</v>
      </c>
      <c r="E126" s="40"/>
      <c r="F126" s="226" t="s">
        <v>1591</v>
      </c>
      <c r="G126" s="40"/>
      <c r="H126" s="40"/>
      <c r="I126" s="227"/>
      <c r="J126" s="40"/>
      <c r="K126" s="40"/>
      <c r="L126" s="44"/>
      <c r="M126" s="228"/>
      <c r="N126" s="229"/>
      <c r="O126" s="84"/>
      <c r="P126" s="84"/>
      <c r="Q126" s="84"/>
      <c r="R126" s="84"/>
      <c r="S126" s="84"/>
      <c r="T126" s="85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T126" s="17" t="s">
        <v>147</v>
      </c>
      <c r="AU126" s="17" t="s">
        <v>86</v>
      </c>
    </row>
    <row r="127" s="2" customFormat="1" ht="24.15" customHeight="1">
      <c r="A127" s="38"/>
      <c r="B127" s="39"/>
      <c r="C127" s="266" t="s">
        <v>240</v>
      </c>
      <c r="D127" s="266" t="s">
        <v>367</v>
      </c>
      <c r="E127" s="267" t="s">
        <v>1592</v>
      </c>
      <c r="F127" s="268" t="s">
        <v>1593</v>
      </c>
      <c r="G127" s="269" t="s">
        <v>258</v>
      </c>
      <c r="H127" s="270">
        <v>322</v>
      </c>
      <c r="I127" s="271"/>
      <c r="J127" s="272">
        <f>ROUND(I127*H127,2)</f>
        <v>0</v>
      </c>
      <c r="K127" s="268" t="s">
        <v>144</v>
      </c>
      <c r="L127" s="273"/>
      <c r="M127" s="274" t="s">
        <v>19</v>
      </c>
      <c r="N127" s="275" t="s">
        <v>47</v>
      </c>
      <c r="O127" s="84"/>
      <c r="P127" s="221">
        <f>O127*H127</f>
        <v>0</v>
      </c>
      <c r="Q127" s="221">
        <v>0.00017000000000000001</v>
      </c>
      <c r="R127" s="221">
        <f>Q127*H127</f>
        <v>0.054740000000000004</v>
      </c>
      <c r="S127" s="221">
        <v>0</v>
      </c>
      <c r="T127" s="222">
        <f>S127*H127</f>
        <v>0</v>
      </c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R127" s="223" t="s">
        <v>501</v>
      </c>
      <c r="AT127" s="223" t="s">
        <v>367</v>
      </c>
      <c r="AU127" s="223" t="s">
        <v>86</v>
      </c>
      <c r="AY127" s="17" t="s">
        <v>138</v>
      </c>
      <c r="BE127" s="224">
        <f>IF(N127="základní",J127,0)</f>
        <v>0</v>
      </c>
      <c r="BF127" s="224">
        <f>IF(N127="snížená",J127,0)</f>
        <v>0</v>
      </c>
      <c r="BG127" s="224">
        <f>IF(N127="zákl. přenesená",J127,0)</f>
        <v>0</v>
      </c>
      <c r="BH127" s="224">
        <f>IF(N127="sníž. přenesená",J127,0)</f>
        <v>0</v>
      </c>
      <c r="BI127" s="224">
        <f>IF(N127="nulová",J127,0)</f>
        <v>0</v>
      </c>
      <c r="BJ127" s="17" t="s">
        <v>84</v>
      </c>
      <c r="BK127" s="224">
        <f>ROUND(I127*H127,2)</f>
        <v>0</v>
      </c>
      <c r="BL127" s="17" t="s">
        <v>240</v>
      </c>
      <c r="BM127" s="223" t="s">
        <v>1594</v>
      </c>
    </row>
    <row r="128" s="14" customFormat="1">
      <c r="A128" s="14"/>
      <c r="B128" s="241"/>
      <c r="C128" s="242"/>
      <c r="D128" s="232" t="s">
        <v>149</v>
      </c>
      <c r="E128" s="242"/>
      <c r="F128" s="244" t="s">
        <v>1595</v>
      </c>
      <c r="G128" s="242"/>
      <c r="H128" s="245">
        <v>322</v>
      </c>
      <c r="I128" s="246"/>
      <c r="J128" s="242"/>
      <c r="K128" s="242"/>
      <c r="L128" s="247"/>
      <c r="M128" s="248"/>
      <c r="N128" s="249"/>
      <c r="O128" s="249"/>
      <c r="P128" s="249"/>
      <c r="Q128" s="249"/>
      <c r="R128" s="249"/>
      <c r="S128" s="249"/>
      <c r="T128" s="250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T128" s="251" t="s">
        <v>149</v>
      </c>
      <c r="AU128" s="251" t="s">
        <v>86</v>
      </c>
      <c r="AV128" s="14" t="s">
        <v>86</v>
      </c>
      <c r="AW128" s="14" t="s">
        <v>4</v>
      </c>
      <c r="AX128" s="14" t="s">
        <v>84</v>
      </c>
      <c r="AY128" s="251" t="s">
        <v>138</v>
      </c>
    </row>
    <row r="129" s="2" customFormat="1" ht="44.25" customHeight="1">
      <c r="A129" s="38"/>
      <c r="B129" s="39"/>
      <c r="C129" s="212" t="s">
        <v>246</v>
      </c>
      <c r="D129" s="212" t="s">
        <v>140</v>
      </c>
      <c r="E129" s="213" t="s">
        <v>1596</v>
      </c>
      <c r="F129" s="214" t="s">
        <v>1597</v>
      </c>
      <c r="G129" s="215" t="s">
        <v>258</v>
      </c>
      <c r="H129" s="216">
        <v>95</v>
      </c>
      <c r="I129" s="217"/>
      <c r="J129" s="218">
        <f>ROUND(I129*H129,2)</f>
        <v>0</v>
      </c>
      <c r="K129" s="214" t="s">
        <v>144</v>
      </c>
      <c r="L129" s="44"/>
      <c r="M129" s="219" t="s">
        <v>19</v>
      </c>
      <c r="N129" s="220" t="s">
        <v>47</v>
      </c>
      <c r="O129" s="84"/>
      <c r="P129" s="221">
        <f>O129*H129</f>
        <v>0</v>
      </c>
      <c r="Q129" s="221">
        <v>0</v>
      </c>
      <c r="R129" s="221">
        <f>Q129*H129</f>
        <v>0</v>
      </c>
      <c r="S129" s="221">
        <v>0</v>
      </c>
      <c r="T129" s="222">
        <f>S129*H129</f>
        <v>0</v>
      </c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R129" s="223" t="s">
        <v>240</v>
      </c>
      <c r="AT129" s="223" t="s">
        <v>140</v>
      </c>
      <c r="AU129" s="223" t="s">
        <v>86</v>
      </c>
      <c r="AY129" s="17" t="s">
        <v>138</v>
      </c>
      <c r="BE129" s="224">
        <f>IF(N129="základní",J129,0)</f>
        <v>0</v>
      </c>
      <c r="BF129" s="224">
        <f>IF(N129="snížená",J129,0)</f>
        <v>0</v>
      </c>
      <c r="BG129" s="224">
        <f>IF(N129="zákl. přenesená",J129,0)</f>
        <v>0</v>
      </c>
      <c r="BH129" s="224">
        <f>IF(N129="sníž. přenesená",J129,0)</f>
        <v>0</v>
      </c>
      <c r="BI129" s="224">
        <f>IF(N129="nulová",J129,0)</f>
        <v>0</v>
      </c>
      <c r="BJ129" s="17" t="s">
        <v>84</v>
      </c>
      <c r="BK129" s="224">
        <f>ROUND(I129*H129,2)</f>
        <v>0</v>
      </c>
      <c r="BL129" s="17" t="s">
        <v>240</v>
      </c>
      <c r="BM129" s="223" t="s">
        <v>1598</v>
      </c>
    </row>
    <row r="130" s="2" customFormat="1">
      <c r="A130" s="38"/>
      <c r="B130" s="39"/>
      <c r="C130" s="40"/>
      <c r="D130" s="225" t="s">
        <v>147</v>
      </c>
      <c r="E130" s="40"/>
      <c r="F130" s="226" t="s">
        <v>1599</v>
      </c>
      <c r="G130" s="40"/>
      <c r="H130" s="40"/>
      <c r="I130" s="227"/>
      <c r="J130" s="40"/>
      <c r="K130" s="40"/>
      <c r="L130" s="44"/>
      <c r="M130" s="228"/>
      <c r="N130" s="229"/>
      <c r="O130" s="84"/>
      <c r="P130" s="84"/>
      <c r="Q130" s="84"/>
      <c r="R130" s="84"/>
      <c r="S130" s="84"/>
      <c r="T130" s="85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T130" s="17" t="s">
        <v>147</v>
      </c>
      <c r="AU130" s="17" t="s">
        <v>86</v>
      </c>
    </row>
    <row r="131" s="2" customFormat="1" ht="24.15" customHeight="1">
      <c r="A131" s="38"/>
      <c r="B131" s="39"/>
      <c r="C131" s="266" t="s">
        <v>255</v>
      </c>
      <c r="D131" s="266" t="s">
        <v>367</v>
      </c>
      <c r="E131" s="267" t="s">
        <v>1600</v>
      </c>
      <c r="F131" s="268" t="s">
        <v>1601</v>
      </c>
      <c r="G131" s="269" t="s">
        <v>258</v>
      </c>
      <c r="H131" s="270">
        <v>109.25</v>
      </c>
      <c r="I131" s="271"/>
      <c r="J131" s="272">
        <f>ROUND(I131*H131,2)</f>
        <v>0</v>
      </c>
      <c r="K131" s="268" t="s">
        <v>144</v>
      </c>
      <c r="L131" s="273"/>
      <c r="M131" s="274" t="s">
        <v>19</v>
      </c>
      <c r="N131" s="275" t="s">
        <v>47</v>
      </c>
      <c r="O131" s="84"/>
      <c r="P131" s="221">
        <f>O131*H131</f>
        <v>0</v>
      </c>
      <c r="Q131" s="221">
        <v>0.00016000000000000001</v>
      </c>
      <c r="R131" s="221">
        <f>Q131*H131</f>
        <v>0.017480000000000002</v>
      </c>
      <c r="S131" s="221">
        <v>0</v>
      </c>
      <c r="T131" s="222">
        <f>S131*H131</f>
        <v>0</v>
      </c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R131" s="223" t="s">
        <v>501</v>
      </c>
      <c r="AT131" s="223" t="s">
        <v>367</v>
      </c>
      <c r="AU131" s="223" t="s">
        <v>86</v>
      </c>
      <c r="AY131" s="17" t="s">
        <v>138</v>
      </c>
      <c r="BE131" s="224">
        <f>IF(N131="základní",J131,0)</f>
        <v>0</v>
      </c>
      <c r="BF131" s="224">
        <f>IF(N131="snížená",J131,0)</f>
        <v>0</v>
      </c>
      <c r="BG131" s="224">
        <f>IF(N131="zákl. přenesená",J131,0)</f>
        <v>0</v>
      </c>
      <c r="BH131" s="224">
        <f>IF(N131="sníž. přenesená",J131,0)</f>
        <v>0</v>
      </c>
      <c r="BI131" s="224">
        <f>IF(N131="nulová",J131,0)</f>
        <v>0</v>
      </c>
      <c r="BJ131" s="17" t="s">
        <v>84</v>
      </c>
      <c r="BK131" s="224">
        <f>ROUND(I131*H131,2)</f>
        <v>0</v>
      </c>
      <c r="BL131" s="17" t="s">
        <v>240</v>
      </c>
      <c r="BM131" s="223" t="s">
        <v>1602</v>
      </c>
    </row>
    <row r="132" s="14" customFormat="1">
      <c r="A132" s="14"/>
      <c r="B132" s="241"/>
      <c r="C132" s="242"/>
      <c r="D132" s="232" t="s">
        <v>149</v>
      </c>
      <c r="E132" s="242"/>
      <c r="F132" s="244" t="s">
        <v>1603</v>
      </c>
      <c r="G132" s="242"/>
      <c r="H132" s="245">
        <v>109.25</v>
      </c>
      <c r="I132" s="246"/>
      <c r="J132" s="242"/>
      <c r="K132" s="242"/>
      <c r="L132" s="247"/>
      <c r="M132" s="248"/>
      <c r="N132" s="249"/>
      <c r="O132" s="249"/>
      <c r="P132" s="249"/>
      <c r="Q132" s="249"/>
      <c r="R132" s="249"/>
      <c r="S132" s="249"/>
      <c r="T132" s="250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T132" s="251" t="s">
        <v>149</v>
      </c>
      <c r="AU132" s="251" t="s">
        <v>86</v>
      </c>
      <c r="AV132" s="14" t="s">
        <v>86</v>
      </c>
      <c r="AW132" s="14" t="s">
        <v>4</v>
      </c>
      <c r="AX132" s="14" t="s">
        <v>84</v>
      </c>
      <c r="AY132" s="251" t="s">
        <v>138</v>
      </c>
    </row>
    <row r="133" s="2" customFormat="1" ht="44.25" customHeight="1">
      <c r="A133" s="38"/>
      <c r="B133" s="39"/>
      <c r="C133" s="212" t="s">
        <v>263</v>
      </c>
      <c r="D133" s="212" t="s">
        <v>140</v>
      </c>
      <c r="E133" s="213" t="s">
        <v>1604</v>
      </c>
      <c r="F133" s="214" t="s">
        <v>1605</v>
      </c>
      <c r="G133" s="215" t="s">
        <v>258</v>
      </c>
      <c r="H133" s="216">
        <v>40</v>
      </c>
      <c r="I133" s="217"/>
      <c r="J133" s="218">
        <f>ROUND(I133*H133,2)</f>
        <v>0</v>
      </c>
      <c r="K133" s="214" t="s">
        <v>144</v>
      </c>
      <c r="L133" s="44"/>
      <c r="M133" s="219" t="s">
        <v>19</v>
      </c>
      <c r="N133" s="220" t="s">
        <v>47</v>
      </c>
      <c r="O133" s="84"/>
      <c r="P133" s="221">
        <f>O133*H133</f>
        <v>0</v>
      </c>
      <c r="Q133" s="221">
        <v>0</v>
      </c>
      <c r="R133" s="221">
        <f>Q133*H133</f>
        <v>0</v>
      </c>
      <c r="S133" s="221">
        <v>0</v>
      </c>
      <c r="T133" s="222">
        <f>S133*H133</f>
        <v>0</v>
      </c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R133" s="223" t="s">
        <v>240</v>
      </c>
      <c r="AT133" s="223" t="s">
        <v>140</v>
      </c>
      <c r="AU133" s="223" t="s">
        <v>86</v>
      </c>
      <c r="AY133" s="17" t="s">
        <v>138</v>
      </c>
      <c r="BE133" s="224">
        <f>IF(N133="základní",J133,0)</f>
        <v>0</v>
      </c>
      <c r="BF133" s="224">
        <f>IF(N133="snížená",J133,0)</f>
        <v>0</v>
      </c>
      <c r="BG133" s="224">
        <f>IF(N133="zákl. přenesená",J133,0)</f>
        <v>0</v>
      </c>
      <c r="BH133" s="224">
        <f>IF(N133="sníž. přenesená",J133,0)</f>
        <v>0</v>
      </c>
      <c r="BI133" s="224">
        <f>IF(N133="nulová",J133,0)</f>
        <v>0</v>
      </c>
      <c r="BJ133" s="17" t="s">
        <v>84</v>
      </c>
      <c r="BK133" s="224">
        <f>ROUND(I133*H133,2)</f>
        <v>0</v>
      </c>
      <c r="BL133" s="17" t="s">
        <v>240</v>
      </c>
      <c r="BM133" s="223" t="s">
        <v>1606</v>
      </c>
    </row>
    <row r="134" s="2" customFormat="1">
      <c r="A134" s="38"/>
      <c r="B134" s="39"/>
      <c r="C134" s="40"/>
      <c r="D134" s="225" t="s">
        <v>147</v>
      </c>
      <c r="E134" s="40"/>
      <c r="F134" s="226" t="s">
        <v>1607</v>
      </c>
      <c r="G134" s="40"/>
      <c r="H134" s="40"/>
      <c r="I134" s="227"/>
      <c r="J134" s="40"/>
      <c r="K134" s="40"/>
      <c r="L134" s="44"/>
      <c r="M134" s="228"/>
      <c r="N134" s="229"/>
      <c r="O134" s="84"/>
      <c r="P134" s="84"/>
      <c r="Q134" s="84"/>
      <c r="R134" s="84"/>
      <c r="S134" s="84"/>
      <c r="T134" s="85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T134" s="17" t="s">
        <v>147</v>
      </c>
      <c r="AU134" s="17" t="s">
        <v>86</v>
      </c>
    </row>
    <row r="135" s="2" customFormat="1" ht="24.15" customHeight="1">
      <c r="A135" s="38"/>
      <c r="B135" s="39"/>
      <c r="C135" s="266" t="s">
        <v>283</v>
      </c>
      <c r="D135" s="266" t="s">
        <v>367</v>
      </c>
      <c r="E135" s="267" t="s">
        <v>1608</v>
      </c>
      <c r="F135" s="268" t="s">
        <v>1609</v>
      </c>
      <c r="G135" s="269" t="s">
        <v>258</v>
      </c>
      <c r="H135" s="270">
        <v>46</v>
      </c>
      <c r="I135" s="271"/>
      <c r="J135" s="272">
        <f>ROUND(I135*H135,2)</f>
        <v>0</v>
      </c>
      <c r="K135" s="268" t="s">
        <v>144</v>
      </c>
      <c r="L135" s="273"/>
      <c r="M135" s="274" t="s">
        <v>19</v>
      </c>
      <c r="N135" s="275" t="s">
        <v>47</v>
      </c>
      <c r="O135" s="84"/>
      <c r="P135" s="221">
        <f>O135*H135</f>
        <v>0</v>
      </c>
      <c r="Q135" s="221">
        <v>0.00052999999999999998</v>
      </c>
      <c r="R135" s="221">
        <f>Q135*H135</f>
        <v>0.024379999999999999</v>
      </c>
      <c r="S135" s="221">
        <v>0</v>
      </c>
      <c r="T135" s="222">
        <f>S135*H135</f>
        <v>0</v>
      </c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R135" s="223" t="s">
        <v>501</v>
      </c>
      <c r="AT135" s="223" t="s">
        <v>367</v>
      </c>
      <c r="AU135" s="223" t="s">
        <v>86</v>
      </c>
      <c r="AY135" s="17" t="s">
        <v>138</v>
      </c>
      <c r="BE135" s="224">
        <f>IF(N135="základní",J135,0)</f>
        <v>0</v>
      </c>
      <c r="BF135" s="224">
        <f>IF(N135="snížená",J135,0)</f>
        <v>0</v>
      </c>
      <c r="BG135" s="224">
        <f>IF(N135="zákl. přenesená",J135,0)</f>
        <v>0</v>
      </c>
      <c r="BH135" s="224">
        <f>IF(N135="sníž. přenesená",J135,0)</f>
        <v>0</v>
      </c>
      <c r="BI135" s="224">
        <f>IF(N135="nulová",J135,0)</f>
        <v>0</v>
      </c>
      <c r="BJ135" s="17" t="s">
        <v>84</v>
      </c>
      <c r="BK135" s="224">
        <f>ROUND(I135*H135,2)</f>
        <v>0</v>
      </c>
      <c r="BL135" s="17" t="s">
        <v>240</v>
      </c>
      <c r="BM135" s="223" t="s">
        <v>1610</v>
      </c>
    </row>
    <row r="136" s="14" customFormat="1">
      <c r="A136" s="14"/>
      <c r="B136" s="241"/>
      <c r="C136" s="242"/>
      <c r="D136" s="232" t="s">
        <v>149</v>
      </c>
      <c r="E136" s="242"/>
      <c r="F136" s="244" t="s">
        <v>1611</v>
      </c>
      <c r="G136" s="242"/>
      <c r="H136" s="245">
        <v>46</v>
      </c>
      <c r="I136" s="246"/>
      <c r="J136" s="242"/>
      <c r="K136" s="242"/>
      <c r="L136" s="247"/>
      <c r="M136" s="248"/>
      <c r="N136" s="249"/>
      <c r="O136" s="249"/>
      <c r="P136" s="249"/>
      <c r="Q136" s="249"/>
      <c r="R136" s="249"/>
      <c r="S136" s="249"/>
      <c r="T136" s="250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T136" s="251" t="s">
        <v>149</v>
      </c>
      <c r="AU136" s="251" t="s">
        <v>86</v>
      </c>
      <c r="AV136" s="14" t="s">
        <v>86</v>
      </c>
      <c r="AW136" s="14" t="s">
        <v>4</v>
      </c>
      <c r="AX136" s="14" t="s">
        <v>84</v>
      </c>
      <c r="AY136" s="251" t="s">
        <v>138</v>
      </c>
    </row>
    <row r="137" s="2" customFormat="1" ht="33" customHeight="1">
      <c r="A137" s="38"/>
      <c r="B137" s="39"/>
      <c r="C137" s="212" t="s">
        <v>7</v>
      </c>
      <c r="D137" s="212" t="s">
        <v>140</v>
      </c>
      <c r="E137" s="213" t="s">
        <v>1612</v>
      </c>
      <c r="F137" s="214" t="s">
        <v>1613</v>
      </c>
      <c r="G137" s="215" t="s">
        <v>201</v>
      </c>
      <c r="H137" s="216">
        <v>1</v>
      </c>
      <c r="I137" s="217"/>
      <c r="J137" s="218">
        <f>ROUND(I137*H137,2)</f>
        <v>0</v>
      </c>
      <c r="K137" s="214" t="s">
        <v>144</v>
      </c>
      <c r="L137" s="44"/>
      <c r="M137" s="219" t="s">
        <v>19</v>
      </c>
      <c r="N137" s="220" t="s">
        <v>47</v>
      </c>
      <c r="O137" s="84"/>
      <c r="P137" s="221">
        <f>O137*H137</f>
        <v>0</v>
      </c>
      <c r="Q137" s="221">
        <v>0</v>
      </c>
      <c r="R137" s="221">
        <f>Q137*H137</f>
        <v>0</v>
      </c>
      <c r="S137" s="221">
        <v>0</v>
      </c>
      <c r="T137" s="222">
        <f>S137*H137</f>
        <v>0</v>
      </c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R137" s="223" t="s">
        <v>240</v>
      </c>
      <c r="AT137" s="223" t="s">
        <v>140</v>
      </c>
      <c r="AU137" s="223" t="s">
        <v>86</v>
      </c>
      <c r="AY137" s="17" t="s">
        <v>138</v>
      </c>
      <c r="BE137" s="224">
        <f>IF(N137="základní",J137,0)</f>
        <v>0</v>
      </c>
      <c r="BF137" s="224">
        <f>IF(N137="snížená",J137,0)</f>
        <v>0</v>
      </c>
      <c r="BG137" s="224">
        <f>IF(N137="zákl. přenesená",J137,0)</f>
        <v>0</v>
      </c>
      <c r="BH137" s="224">
        <f>IF(N137="sníž. přenesená",J137,0)</f>
        <v>0</v>
      </c>
      <c r="BI137" s="224">
        <f>IF(N137="nulová",J137,0)</f>
        <v>0</v>
      </c>
      <c r="BJ137" s="17" t="s">
        <v>84</v>
      </c>
      <c r="BK137" s="224">
        <f>ROUND(I137*H137,2)</f>
        <v>0</v>
      </c>
      <c r="BL137" s="17" t="s">
        <v>240</v>
      </c>
      <c r="BM137" s="223" t="s">
        <v>1614</v>
      </c>
    </row>
    <row r="138" s="2" customFormat="1">
      <c r="A138" s="38"/>
      <c r="B138" s="39"/>
      <c r="C138" s="40"/>
      <c r="D138" s="225" t="s">
        <v>147</v>
      </c>
      <c r="E138" s="40"/>
      <c r="F138" s="226" t="s">
        <v>1615</v>
      </c>
      <c r="G138" s="40"/>
      <c r="H138" s="40"/>
      <c r="I138" s="227"/>
      <c r="J138" s="40"/>
      <c r="K138" s="40"/>
      <c r="L138" s="44"/>
      <c r="M138" s="228"/>
      <c r="N138" s="229"/>
      <c r="O138" s="84"/>
      <c r="P138" s="84"/>
      <c r="Q138" s="84"/>
      <c r="R138" s="84"/>
      <c r="S138" s="84"/>
      <c r="T138" s="85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T138" s="17" t="s">
        <v>147</v>
      </c>
      <c r="AU138" s="17" t="s">
        <v>86</v>
      </c>
    </row>
    <row r="139" s="2" customFormat="1" ht="24.15" customHeight="1">
      <c r="A139" s="38"/>
      <c r="B139" s="39"/>
      <c r="C139" s="266" t="s">
        <v>303</v>
      </c>
      <c r="D139" s="266" t="s">
        <v>367</v>
      </c>
      <c r="E139" s="267" t="s">
        <v>1616</v>
      </c>
      <c r="F139" s="268" t="s">
        <v>1617</v>
      </c>
      <c r="G139" s="269" t="s">
        <v>201</v>
      </c>
      <c r="H139" s="270">
        <v>1</v>
      </c>
      <c r="I139" s="271"/>
      <c r="J139" s="272">
        <f>ROUND(I139*H139,2)</f>
        <v>0</v>
      </c>
      <c r="K139" s="268" t="s">
        <v>144</v>
      </c>
      <c r="L139" s="273"/>
      <c r="M139" s="274" t="s">
        <v>19</v>
      </c>
      <c r="N139" s="275" t="s">
        <v>47</v>
      </c>
      <c r="O139" s="84"/>
      <c r="P139" s="221">
        <f>O139*H139</f>
        <v>0</v>
      </c>
      <c r="Q139" s="221">
        <v>0.0038500000000000001</v>
      </c>
      <c r="R139" s="221">
        <f>Q139*H139</f>
        <v>0.0038500000000000001</v>
      </c>
      <c r="S139" s="221">
        <v>0</v>
      </c>
      <c r="T139" s="222">
        <f>S139*H139</f>
        <v>0</v>
      </c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R139" s="223" t="s">
        <v>501</v>
      </c>
      <c r="AT139" s="223" t="s">
        <v>367</v>
      </c>
      <c r="AU139" s="223" t="s">
        <v>86</v>
      </c>
      <c r="AY139" s="17" t="s">
        <v>138</v>
      </c>
      <c r="BE139" s="224">
        <f>IF(N139="základní",J139,0)</f>
        <v>0</v>
      </c>
      <c r="BF139" s="224">
        <f>IF(N139="snížená",J139,0)</f>
        <v>0</v>
      </c>
      <c r="BG139" s="224">
        <f>IF(N139="zákl. přenesená",J139,0)</f>
        <v>0</v>
      </c>
      <c r="BH139" s="224">
        <f>IF(N139="sníž. přenesená",J139,0)</f>
        <v>0</v>
      </c>
      <c r="BI139" s="224">
        <f>IF(N139="nulová",J139,0)</f>
        <v>0</v>
      </c>
      <c r="BJ139" s="17" t="s">
        <v>84</v>
      </c>
      <c r="BK139" s="224">
        <f>ROUND(I139*H139,2)</f>
        <v>0</v>
      </c>
      <c r="BL139" s="17" t="s">
        <v>240</v>
      </c>
      <c r="BM139" s="223" t="s">
        <v>1618</v>
      </c>
    </row>
    <row r="140" s="2" customFormat="1" ht="49.05" customHeight="1">
      <c r="A140" s="38"/>
      <c r="B140" s="39"/>
      <c r="C140" s="212" t="s">
        <v>455</v>
      </c>
      <c r="D140" s="212" t="s">
        <v>140</v>
      </c>
      <c r="E140" s="213" t="s">
        <v>1619</v>
      </c>
      <c r="F140" s="214" t="s">
        <v>1620</v>
      </c>
      <c r="G140" s="215" t="s">
        <v>201</v>
      </c>
      <c r="H140" s="216">
        <v>6</v>
      </c>
      <c r="I140" s="217"/>
      <c r="J140" s="218">
        <f>ROUND(I140*H140,2)</f>
        <v>0</v>
      </c>
      <c r="K140" s="214" t="s">
        <v>144</v>
      </c>
      <c r="L140" s="44"/>
      <c r="M140" s="219" t="s">
        <v>19</v>
      </c>
      <c r="N140" s="220" t="s">
        <v>47</v>
      </c>
      <c r="O140" s="84"/>
      <c r="P140" s="221">
        <f>O140*H140</f>
        <v>0</v>
      </c>
      <c r="Q140" s="221">
        <v>0</v>
      </c>
      <c r="R140" s="221">
        <f>Q140*H140</f>
        <v>0</v>
      </c>
      <c r="S140" s="221">
        <v>0</v>
      </c>
      <c r="T140" s="222">
        <f>S140*H140</f>
        <v>0</v>
      </c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R140" s="223" t="s">
        <v>240</v>
      </c>
      <c r="AT140" s="223" t="s">
        <v>140</v>
      </c>
      <c r="AU140" s="223" t="s">
        <v>86</v>
      </c>
      <c r="AY140" s="17" t="s">
        <v>138</v>
      </c>
      <c r="BE140" s="224">
        <f>IF(N140="základní",J140,0)</f>
        <v>0</v>
      </c>
      <c r="BF140" s="224">
        <f>IF(N140="snížená",J140,0)</f>
        <v>0</v>
      </c>
      <c r="BG140" s="224">
        <f>IF(N140="zákl. přenesená",J140,0)</f>
        <v>0</v>
      </c>
      <c r="BH140" s="224">
        <f>IF(N140="sníž. přenesená",J140,0)</f>
        <v>0</v>
      </c>
      <c r="BI140" s="224">
        <f>IF(N140="nulová",J140,0)</f>
        <v>0</v>
      </c>
      <c r="BJ140" s="17" t="s">
        <v>84</v>
      </c>
      <c r="BK140" s="224">
        <f>ROUND(I140*H140,2)</f>
        <v>0</v>
      </c>
      <c r="BL140" s="17" t="s">
        <v>240</v>
      </c>
      <c r="BM140" s="223" t="s">
        <v>1621</v>
      </c>
    </row>
    <row r="141" s="2" customFormat="1">
      <c r="A141" s="38"/>
      <c r="B141" s="39"/>
      <c r="C141" s="40"/>
      <c r="D141" s="225" t="s">
        <v>147</v>
      </c>
      <c r="E141" s="40"/>
      <c r="F141" s="226" t="s">
        <v>1622</v>
      </c>
      <c r="G141" s="40"/>
      <c r="H141" s="40"/>
      <c r="I141" s="227"/>
      <c r="J141" s="40"/>
      <c r="K141" s="40"/>
      <c r="L141" s="44"/>
      <c r="M141" s="228"/>
      <c r="N141" s="229"/>
      <c r="O141" s="84"/>
      <c r="P141" s="84"/>
      <c r="Q141" s="84"/>
      <c r="R141" s="84"/>
      <c r="S141" s="84"/>
      <c r="T141" s="85"/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T141" s="17" t="s">
        <v>147</v>
      </c>
      <c r="AU141" s="17" t="s">
        <v>86</v>
      </c>
    </row>
    <row r="142" s="2" customFormat="1" ht="24.15" customHeight="1">
      <c r="A142" s="38"/>
      <c r="B142" s="39"/>
      <c r="C142" s="266" t="s">
        <v>460</v>
      </c>
      <c r="D142" s="266" t="s">
        <v>367</v>
      </c>
      <c r="E142" s="267" t="s">
        <v>1623</v>
      </c>
      <c r="F142" s="268" t="s">
        <v>1624</v>
      </c>
      <c r="G142" s="269" t="s">
        <v>201</v>
      </c>
      <c r="H142" s="270">
        <v>6</v>
      </c>
      <c r="I142" s="271"/>
      <c r="J142" s="272">
        <f>ROUND(I142*H142,2)</f>
        <v>0</v>
      </c>
      <c r="K142" s="268" t="s">
        <v>144</v>
      </c>
      <c r="L142" s="273"/>
      <c r="M142" s="274" t="s">
        <v>19</v>
      </c>
      <c r="N142" s="275" t="s">
        <v>47</v>
      </c>
      <c r="O142" s="84"/>
      <c r="P142" s="221">
        <f>O142*H142</f>
        <v>0</v>
      </c>
      <c r="Q142" s="221">
        <v>4.0000000000000003E-05</v>
      </c>
      <c r="R142" s="221">
        <f>Q142*H142</f>
        <v>0.00024000000000000003</v>
      </c>
      <c r="S142" s="221">
        <v>0</v>
      </c>
      <c r="T142" s="222">
        <f>S142*H142</f>
        <v>0</v>
      </c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R142" s="223" t="s">
        <v>501</v>
      </c>
      <c r="AT142" s="223" t="s">
        <v>367</v>
      </c>
      <c r="AU142" s="223" t="s">
        <v>86</v>
      </c>
      <c r="AY142" s="17" t="s">
        <v>138</v>
      </c>
      <c r="BE142" s="224">
        <f>IF(N142="základní",J142,0)</f>
        <v>0</v>
      </c>
      <c r="BF142" s="224">
        <f>IF(N142="snížená",J142,0)</f>
        <v>0</v>
      </c>
      <c r="BG142" s="224">
        <f>IF(N142="zákl. přenesená",J142,0)</f>
        <v>0</v>
      </c>
      <c r="BH142" s="224">
        <f>IF(N142="sníž. přenesená",J142,0)</f>
        <v>0</v>
      </c>
      <c r="BI142" s="224">
        <f>IF(N142="nulová",J142,0)</f>
        <v>0</v>
      </c>
      <c r="BJ142" s="17" t="s">
        <v>84</v>
      </c>
      <c r="BK142" s="224">
        <f>ROUND(I142*H142,2)</f>
        <v>0</v>
      </c>
      <c r="BL142" s="17" t="s">
        <v>240</v>
      </c>
      <c r="BM142" s="223" t="s">
        <v>1625</v>
      </c>
    </row>
    <row r="143" s="2" customFormat="1" ht="16.5" customHeight="1">
      <c r="A143" s="38"/>
      <c r="B143" s="39"/>
      <c r="C143" s="266" t="s">
        <v>465</v>
      </c>
      <c r="D143" s="266" t="s">
        <v>367</v>
      </c>
      <c r="E143" s="267" t="s">
        <v>1626</v>
      </c>
      <c r="F143" s="268" t="s">
        <v>1627</v>
      </c>
      <c r="G143" s="269" t="s">
        <v>201</v>
      </c>
      <c r="H143" s="270">
        <v>6</v>
      </c>
      <c r="I143" s="271"/>
      <c r="J143" s="272">
        <f>ROUND(I143*H143,2)</f>
        <v>0</v>
      </c>
      <c r="K143" s="268" t="s">
        <v>144</v>
      </c>
      <c r="L143" s="273"/>
      <c r="M143" s="274" t="s">
        <v>19</v>
      </c>
      <c r="N143" s="275" t="s">
        <v>47</v>
      </c>
      <c r="O143" s="84"/>
      <c r="P143" s="221">
        <f>O143*H143</f>
        <v>0</v>
      </c>
      <c r="Q143" s="221">
        <v>3.0000000000000001E-05</v>
      </c>
      <c r="R143" s="221">
        <f>Q143*H143</f>
        <v>0.00018000000000000001</v>
      </c>
      <c r="S143" s="221">
        <v>0</v>
      </c>
      <c r="T143" s="222">
        <f>S143*H143</f>
        <v>0</v>
      </c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R143" s="223" t="s">
        <v>501</v>
      </c>
      <c r="AT143" s="223" t="s">
        <v>367</v>
      </c>
      <c r="AU143" s="223" t="s">
        <v>86</v>
      </c>
      <c r="AY143" s="17" t="s">
        <v>138</v>
      </c>
      <c r="BE143" s="224">
        <f>IF(N143="základní",J143,0)</f>
        <v>0</v>
      </c>
      <c r="BF143" s="224">
        <f>IF(N143="snížená",J143,0)</f>
        <v>0</v>
      </c>
      <c r="BG143" s="224">
        <f>IF(N143="zákl. přenesená",J143,0)</f>
        <v>0</v>
      </c>
      <c r="BH143" s="224">
        <f>IF(N143="sníž. přenesená",J143,0)</f>
        <v>0</v>
      </c>
      <c r="BI143" s="224">
        <f>IF(N143="nulová",J143,0)</f>
        <v>0</v>
      </c>
      <c r="BJ143" s="17" t="s">
        <v>84</v>
      </c>
      <c r="BK143" s="224">
        <f>ROUND(I143*H143,2)</f>
        <v>0</v>
      </c>
      <c r="BL143" s="17" t="s">
        <v>240</v>
      </c>
      <c r="BM143" s="223" t="s">
        <v>1628</v>
      </c>
    </row>
    <row r="144" s="2" customFormat="1" ht="16.5" customHeight="1">
      <c r="A144" s="38"/>
      <c r="B144" s="39"/>
      <c r="C144" s="266" t="s">
        <v>470</v>
      </c>
      <c r="D144" s="266" t="s">
        <v>367</v>
      </c>
      <c r="E144" s="267" t="s">
        <v>1629</v>
      </c>
      <c r="F144" s="268" t="s">
        <v>1630</v>
      </c>
      <c r="G144" s="269" t="s">
        <v>201</v>
      </c>
      <c r="H144" s="270">
        <v>6</v>
      </c>
      <c r="I144" s="271"/>
      <c r="J144" s="272">
        <f>ROUND(I144*H144,2)</f>
        <v>0</v>
      </c>
      <c r="K144" s="268" t="s">
        <v>144</v>
      </c>
      <c r="L144" s="273"/>
      <c r="M144" s="274" t="s">
        <v>19</v>
      </c>
      <c r="N144" s="275" t="s">
        <v>47</v>
      </c>
      <c r="O144" s="84"/>
      <c r="P144" s="221">
        <f>O144*H144</f>
        <v>0</v>
      </c>
      <c r="Q144" s="221">
        <v>1.0000000000000001E-05</v>
      </c>
      <c r="R144" s="221">
        <f>Q144*H144</f>
        <v>6.0000000000000008E-05</v>
      </c>
      <c r="S144" s="221">
        <v>0</v>
      </c>
      <c r="T144" s="222">
        <f>S144*H144</f>
        <v>0</v>
      </c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R144" s="223" t="s">
        <v>501</v>
      </c>
      <c r="AT144" s="223" t="s">
        <v>367</v>
      </c>
      <c r="AU144" s="223" t="s">
        <v>86</v>
      </c>
      <c r="AY144" s="17" t="s">
        <v>138</v>
      </c>
      <c r="BE144" s="224">
        <f>IF(N144="základní",J144,0)</f>
        <v>0</v>
      </c>
      <c r="BF144" s="224">
        <f>IF(N144="snížená",J144,0)</f>
        <v>0</v>
      </c>
      <c r="BG144" s="224">
        <f>IF(N144="zákl. přenesená",J144,0)</f>
        <v>0</v>
      </c>
      <c r="BH144" s="224">
        <f>IF(N144="sníž. přenesená",J144,0)</f>
        <v>0</v>
      </c>
      <c r="BI144" s="224">
        <f>IF(N144="nulová",J144,0)</f>
        <v>0</v>
      </c>
      <c r="BJ144" s="17" t="s">
        <v>84</v>
      </c>
      <c r="BK144" s="224">
        <f>ROUND(I144*H144,2)</f>
        <v>0</v>
      </c>
      <c r="BL144" s="17" t="s">
        <v>240</v>
      </c>
      <c r="BM144" s="223" t="s">
        <v>1631</v>
      </c>
    </row>
    <row r="145" s="2" customFormat="1" ht="49.05" customHeight="1">
      <c r="A145" s="38"/>
      <c r="B145" s="39"/>
      <c r="C145" s="212" t="s">
        <v>479</v>
      </c>
      <c r="D145" s="212" t="s">
        <v>140</v>
      </c>
      <c r="E145" s="213" t="s">
        <v>1632</v>
      </c>
      <c r="F145" s="214" t="s">
        <v>1633</v>
      </c>
      <c r="G145" s="215" t="s">
        <v>201</v>
      </c>
      <c r="H145" s="216">
        <v>4</v>
      </c>
      <c r="I145" s="217"/>
      <c r="J145" s="218">
        <f>ROUND(I145*H145,2)</f>
        <v>0</v>
      </c>
      <c r="K145" s="214" t="s">
        <v>144</v>
      </c>
      <c r="L145" s="44"/>
      <c r="M145" s="219" t="s">
        <v>19</v>
      </c>
      <c r="N145" s="220" t="s">
        <v>47</v>
      </c>
      <c r="O145" s="84"/>
      <c r="P145" s="221">
        <f>O145*H145</f>
        <v>0</v>
      </c>
      <c r="Q145" s="221">
        <v>0</v>
      </c>
      <c r="R145" s="221">
        <f>Q145*H145</f>
        <v>0</v>
      </c>
      <c r="S145" s="221">
        <v>0</v>
      </c>
      <c r="T145" s="222">
        <f>S145*H145</f>
        <v>0</v>
      </c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R145" s="223" t="s">
        <v>240</v>
      </c>
      <c r="AT145" s="223" t="s">
        <v>140</v>
      </c>
      <c r="AU145" s="223" t="s">
        <v>86</v>
      </c>
      <c r="AY145" s="17" t="s">
        <v>138</v>
      </c>
      <c r="BE145" s="224">
        <f>IF(N145="základní",J145,0)</f>
        <v>0</v>
      </c>
      <c r="BF145" s="224">
        <f>IF(N145="snížená",J145,0)</f>
        <v>0</v>
      </c>
      <c r="BG145" s="224">
        <f>IF(N145="zákl. přenesená",J145,0)</f>
        <v>0</v>
      </c>
      <c r="BH145" s="224">
        <f>IF(N145="sníž. přenesená",J145,0)</f>
        <v>0</v>
      </c>
      <c r="BI145" s="224">
        <f>IF(N145="nulová",J145,0)</f>
        <v>0</v>
      </c>
      <c r="BJ145" s="17" t="s">
        <v>84</v>
      </c>
      <c r="BK145" s="224">
        <f>ROUND(I145*H145,2)</f>
        <v>0</v>
      </c>
      <c r="BL145" s="17" t="s">
        <v>240</v>
      </c>
      <c r="BM145" s="223" t="s">
        <v>1634</v>
      </c>
    </row>
    <row r="146" s="2" customFormat="1">
      <c r="A146" s="38"/>
      <c r="B146" s="39"/>
      <c r="C146" s="40"/>
      <c r="D146" s="225" t="s">
        <v>147</v>
      </c>
      <c r="E146" s="40"/>
      <c r="F146" s="226" t="s">
        <v>1635</v>
      </c>
      <c r="G146" s="40"/>
      <c r="H146" s="40"/>
      <c r="I146" s="227"/>
      <c r="J146" s="40"/>
      <c r="K146" s="40"/>
      <c r="L146" s="44"/>
      <c r="M146" s="228"/>
      <c r="N146" s="229"/>
      <c r="O146" s="84"/>
      <c r="P146" s="84"/>
      <c r="Q146" s="84"/>
      <c r="R146" s="84"/>
      <c r="S146" s="84"/>
      <c r="T146" s="85"/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T146" s="17" t="s">
        <v>147</v>
      </c>
      <c r="AU146" s="17" t="s">
        <v>86</v>
      </c>
    </row>
    <row r="147" s="2" customFormat="1" ht="24.15" customHeight="1">
      <c r="A147" s="38"/>
      <c r="B147" s="39"/>
      <c r="C147" s="266" t="s">
        <v>483</v>
      </c>
      <c r="D147" s="266" t="s">
        <v>367</v>
      </c>
      <c r="E147" s="267" t="s">
        <v>1636</v>
      </c>
      <c r="F147" s="268" t="s">
        <v>1637</v>
      </c>
      <c r="G147" s="269" t="s">
        <v>201</v>
      </c>
      <c r="H147" s="270">
        <v>4</v>
      </c>
      <c r="I147" s="271"/>
      <c r="J147" s="272">
        <f>ROUND(I147*H147,2)</f>
        <v>0</v>
      </c>
      <c r="K147" s="268" t="s">
        <v>144</v>
      </c>
      <c r="L147" s="273"/>
      <c r="M147" s="274" t="s">
        <v>19</v>
      </c>
      <c r="N147" s="275" t="s">
        <v>47</v>
      </c>
      <c r="O147" s="84"/>
      <c r="P147" s="221">
        <f>O147*H147</f>
        <v>0</v>
      </c>
      <c r="Q147" s="221">
        <v>4.0000000000000003E-05</v>
      </c>
      <c r="R147" s="221">
        <f>Q147*H147</f>
        <v>0.00016000000000000001</v>
      </c>
      <c r="S147" s="221">
        <v>0</v>
      </c>
      <c r="T147" s="222">
        <f>S147*H147</f>
        <v>0</v>
      </c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R147" s="223" t="s">
        <v>501</v>
      </c>
      <c r="AT147" s="223" t="s">
        <v>367</v>
      </c>
      <c r="AU147" s="223" t="s">
        <v>86</v>
      </c>
      <c r="AY147" s="17" t="s">
        <v>138</v>
      </c>
      <c r="BE147" s="224">
        <f>IF(N147="základní",J147,0)</f>
        <v>0</v>
      </c>
      <c r="BF147" s="224">
        <f>IF(N147="snížená",J147,0)</f>
        <v>0</v>
      </c>
      <c r="BG147" s="224">
        <f>IF(N147="zákl. přenesená",J147,0)</f>
        <v>0</v>
      </c>
      <c r="BH147" s="224">
        <f>IF(N147="sníž. přenesená",J147,0)</f>
        <v>0</v>
      </c>
      <c r="BI147" s="224">
        <f>IF(N147="nulová",J147,0)</f>
        <v>0</v>
      </c>
      <c r="BJ147" s="17" t="s">
        <v>84</v>
      </c>
      <c r="BK147" s="224">
        <f>ROUND(I147*H147,2)</f>
        <v>0</v>
      </c>
      <c r="BL147" s="17" t="s">
        <v>240</v>
      </c>
      <c r="BM147" s="223" t="s">
        <v>1638</v>
      </c>
    </row>
    <row r="148" s="2" customFormat="1" ht="16.5" customHeight="1">
      <c r="A148" s="38"/>
      <c r="B148" s="39"/>
      <c r="C148" s="266" t="s">
        <v>487</v>
      </c>
      <c r="D148" s="266" t="s">
        <v>367</v>
      </c>
      <c r="E148" s="267" t="s">
        <v>1639</v>
      </c>
      <c r="F148" s="268" t="s">
        <v>1640</v>
      </c>
      <c r="G148" s="269" t="s">
        <v>201</v>
      </c>
      <c r="H148" s="270">
        <v>4</v>
      </c>
      <c r="I148" s="271"/>
      <c r="J148" s="272">
        <f>ROUND(I148*H148,2)</f>
        <v>0</v>
      </c>
      <c r="K148" s="268" t="s">
        <v>144</v>
      </c>
      <c r="L148" s="273"/>
      <c r="M148" s="274" t="s">
        <v>19</v>
      </c>
      <c r="N148" s="275" t="s">
        <v>47</v>
      </c>
      <c r="O148" s="84"/>
      <c r="P148" s="221">
        <f>O148*H148</f>
        <v>0</v>
      </c>
      <c r="Q148" s="221">
        <v>3.0000000000000001E-05</v>
      </c>
      <c r="R148" s="221">
        <f>Q148*H148</f>
        <v>0.00012</v>
      </c>
      <c r="S148" s="221">
        <v>0</v>
      </c>
      <c r="T148" s="222">
        <f>S148*H148</f>
        <v>0</v>
      </c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R148" s="223" t="s">
        <v>501</v>
      </c>
      <c r="AT148" s="223" t="s">
        <v>367</v>
      </c>
      <c r="AU148" s="223" t="s">
        <v>86</v>
      </c>
      <c r="AY148" s="17" t="s">
        <v>138</v>
      </c>
      <c r="BE148" s="224">
        <f>IF(N148="základní",J148,0)</f>
        <v>0</v>
      </c>
      <c r="BF148" s="224">
        <f>IF(N148="snížená",J148,0)</f>
        <v>0</v>
      </c>
      <c r="BG148" s="224">
        <f>IF(N148="zákl. přenesená",J148,0)</f>
        <v>0</v>
      </c>
      <c r="BH148" s="224">
        <f>IF(N148="sníž. přenesená",J148,0)</f>
        <v>0</v>
      </c>
      <c r="BI148" s="224">
        <f>IF(N148="nulová",J148,0)</f>
        <v>0</v>
      </c>
      <c r="BJ148" s="17" t="s">
        <v>84</v>
      </c>
      <c r="BK148" s="224">
        <f>ROUND(I148*H148,2)</f>
        <v>0</v>
      </c>
      <c r="BL148" s="17" t="s">
        <v>240</v>
      </c>
      <c r="BM148" s="223" t="s">
        <v>1641</v>
      </c>
    </row>
    <row r="149" s="2" customFormat="1" ht="16.5" customHeight="1">
      <c r="A149" s="38"/>
      <c r="B149" s="39"/>
      <c r="C149" s="266" t="s">
        <v>491</v>
      </c>
      <c r="D149" s="266" t="s">
        <v>367</v>
      </c>
      <c r="E149" s="267" t="s">
        <v>1629</v>
      </c>
      <c r="F149" s="268" t="s">
        <v>1630</v>
      </c>
      <c r="G149" s="269" t="s">
        <v>201</v>
      </c>
      <c r="H149" s="270">
        <v>4</v>
      </c>
      <c r="I149" s="271"/>
      <c r="J149" s="272">
        <f>ROUND(I149*H149,2)</f>
        <v>0</v>
      </c>
      <c r="K149" s="268" t="s">
        <v>144</v>
      </c>
      <c r="L149" s="273"/>
      <c r="M149" s="274" t="s">
        <v>19</v>
      </c>
      <c r="N149" s="275" t="s">
        <v>47</v>
      </c>
      <c r="O149" s="84"/>
      <c r="P149" s="221">
        <f>O149*H149</f>
        <v>0</v>
      </c>
      <c r="Q149" s="221">
        <v>1.0000000000000001E-05</v>
      </c>
      <c r="R149" s="221">
        <f>Q149*H149</f>
        <v>4.0000000000000003E-05</v>
      </c>
      <c r="S149" s="221">
        <v>0</v>
      </c>
      <c r="T149" s="222">
        <f>S149*H149</f>
        <v>0</v>
      </c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R149" s="223" t="s">
        <v>501</v>
      </c>
      <c r="AT149" s="223" t="s">
        <v>367</v>
      </c>
      <c r="AU149" s="223" t="s">
        <v>86</v>
      </c>
      <c r="AY149" s="17" t="s">
        <v>138</v>
      </c>
      <c r="BE149" s="224">
        <f>IF(N149="základní",J149,0)</f>
        <v>0</v>
      </c>
      <c r="BF149" s="224">
        <f>IF(N149="snížená",J149,0)</f>
        <v>0</v>
      </c>
      <c r="BG149" s="224">
        <f>IF(N149="zákl. přenesená",J149,0)</f>
        <v>0</v>
      </c>
      <c r="BH149" s="224">
        <f>IF(N149="sníž. přenesená",J149,0)</f>
        <v>0</v>
      </c>
      <c r="BI149" s="224">
        <f>IF(N149="nulová",J149,0)</f>
        <v>0</v>
      </c>
      <c r="BJ149" s="17" t="s">
        <v>84</v>
      </c>
      <c r="BK149" s="224">
        <f>ROUND(I149*H149,2)</f>
        <v>0</v>
      </c>
      <c r="BL149" s="17" t="s">
        <v>240</v>
      </c>
      <c r="BM149" s="223" t="s">
        <v>1642</v>
      </c>
    </row>
    <row r="150" s="2" customFormat="1" ht="49.05" customHeight="1">
      <c r="A150" s="38"/>
      <c r="B150" s="39"/>
      <c r="C150" s="212" t="s">
        <v>495</v>
      </c>
      <c r="D150" s="212" t="s">
        <v>140</v>
      </c>
      <c r="E150" s="213" t="s">
        <v>1643</v>
      </c>
      <c r="F150" s="214" t="s">
        <v>1644</v>
      </c>
      <c r="G150" s="215" t="s">
        <v>201</v>
      </c>
      <c r="H150" s="216">
        <v>5</v>
      </c>
      <c r="I150" s="217"/>
      <c r="J150" s="218">
        <f>ROUND(I150*H150,2)</f>
        <v>0</v>
      </c>
      <c r="K150" s="214" t="s">
        <v>144</v>
      </c>
      <c r="L150" s="44"/>
      <c r="M150" s="219" t="s">
        <v>19</v>
      </c>
      <c r="N150" s="220" t="s">
        <v>47</v>
      </c>
      <c r="O150" s="84"/>
      <c r="P150" s="221">
        <f>O150*H150</f>
        <v>0</v>
      </c>
      <c r="Q150" s="221">
        <v>0</v>
      </c>
      <c r="R150" s="221">
        <f>Q150*H150</f>
        <v>0</v>
      </c>
      <c r="S150" s="221">
        <v>0</v>
      </c>
      <c r="T150" s="222">
        <f>S150*H150</f>
        <v>0</v>
      </c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R150" s="223" t="s">
        <v>240</v>
      </c>
      <c r="AT150" s="223" t="s">
        <v>140</v>
      </c>
      <c r="AU150" s="223" t="s">
        <v>86</v>
      </c>
      <c r="AY150" s="17" t="s">
        <v>138</v>
      </c>
      <c r="BE150" s="224">
        <f>IF(N150="základní",J150,0)</f>
        <v>0</v>
      </c>
      <c r="BF150" s="224">
        <f>IF(N150="snížená",J150,0)</f>
        <v>0</v>
      </c>
      <c r="BG150" s="224">
        <f>IF(N150="zákl. přenesená",J150,0)</f>
        <v>0</v>
      </c>
      <c r="BH150" s="224">
        <f>IF(N150="sníž. přenesená",J150,0)</f>
        <v>0</v>
      </c>
      <c r="BI150" s="224">
        <f>IF(N150="nulová",J150,0)</f>
        <v>0</v>
      </c>
      <c r="BJ150" s="17" t="s">
        <v>84</v>
      </c>
      <c r="BK150" s="224">
        <f>ROUND(I150*H150,2)</f>
        <v>0</v>
      </c>
      <c r="BL150" s="17" t="s">
        <v>240</v>
      </c>
      <c r="BM150" s="223" t="s">
        <v>1645</v>
      </c>
    </row>
    <row r="151" s="2" customFormat="1">
      <c r="A151" s="38"/>
      <c r="B151" s="39"/>
      <c r="C151" s="40"/>
      <c r="D151" s="225" t="s">
        <v>147</v>
      </c>
      <c r="E151" s="40"/>
      <c r="F151" s="226" t="s">
        <v>1646</v>
      </c>
      <c r="G151" s="40"/>
      <c r="H151" s="40"/>
      <c r="I151" s="227"/>
      <c r="J151" s="40"/>
      <c r="K151" s="40"/>
      <c r="L151" s="44"/>
      <c r="M151" s="228"/>
      <c r="N151" s="229"/>
      <c r="O151" s="84"/>
      <c r="P151" s="84"/>
      <c r="Q151" s="84"/>
      <c r="R151" s="84"/>
      <c r="S151" s="84"/>
      <c r="T151" s="85"/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T151" s="17" t="s">
        <v>147</v>
      </c>
      <c r="AU151" s="17" t="s">
        <v>86</v>
      </c>
    </row>
    <row r="152" s="2" customFormat="1" ht="24.15" customHeight="1">
      <c r="A152" s="38"/>
      <c r="B152" s="39"/>
      <c r="C152" s="266" t="s">
        <v>501</v>
      </c>
      <c r="D152" s="266" t="s">
        <v>367</v>
      </c>
      <c r="E152" s="267" t="s">
        <v>1647</v>
      </c>
      <c r="F152" s="268" t="s">
        <v>1648</v>
      </c>
      <c r="G152" s="269" t="s">
        <v>201</v>
      </c>
      <c r="H152" s="270">
        <v>5</v>
      </c>
      <c r="I152" s="271"/>
      <c r="J152" s="272">
        <f>ROUND(I152*H152,2)</f>
        <v>0</v>
      </c>
      <c r="K152" s="268" t="s">
        <v>144</v>
      </c>
      <c r="L152" s="273"/>
      <c r="M152" s="274" t="s">
        <v>19</v>
      </c>
      <c r="N152" s="275" t="s">
        <v>47</v>
      </c>
      <c r="O152" s="84"/>
      <c r="P152" s="221">
        <f>O152*H152</f>
        <v>0</v>
      </c>
      <c r="Q152" s="221">
        <v>4.0000000000000003E-05</v>
      </c>
      <c r="R152" s="221">
        <f>Q152*H152</f>
        <v>0.00020000000000000001</v>
      </c>
      <c r="S152" s="221">
        <v>0</v>
      </c>
      <c r="T152" s="222">
        <f>S152*H152</f>
        <v>0</v>
      </c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R152" s="223" t="s">
        <v>501</v>
      </c>
      <c r="AT152" s="223" t="s">
        <v>367</v>
      </c>
      <c r="AU152" s="223" t="s">
        <v>86</v>
      </c>
      <c r="AY152" s="17" t="s">
        <v>138</v>
      </c>
      <c r="BE152" s="224">
        <f>IF(N152="základní",J152,0)</f>
        <v>0</v>
      </c>
      <c r="BF152" s="224">
        <f>IF(N152="snížená",J152,0)</f>
        <v>0</v>
      </c>
      <c r="BG152" s="224">
        <f>IF(N152="zákl. přenesená",J152,0)</f>
        <v>0</v>
      </c>
      <c r="BH152" s="224">
        <f>IF(N152="sníž. přenesená",J152,0)</f>
        <v>0</v>
      </c>
      <c r="BI152" s="224">
        <f>IF(N152="nulová",J152,0)</f>
        <v>0</v>
      </c>
      <c r="BJ152" s="17" t="s">
        <v>84</v>
      </c>
      <c r="BK152" s="224">
        <f>ROUND(I152*H152,2)</f>
        <v>0</v>
      </c>
      <c r="BL152" s="17" t="s">
        <v>240</v>
      </c>
      <c r="BM152" s="223" t="s">
        <v>1649</v>
      </c>
    </row>
    <row r="153" s="2" customFormat="1" ht="16.5" customHeight="1">
      <c r="A153" s="38"/>
      <c r="B153" s="39"/>
      <c r="C153" s="266" t="s">
        <v>505</v>
      </c>
      <c r="D153" s="266" t="s">
        <v>367</v>
      </c>
      <c r="E153" s="267" t="s">
        <v>1626</v>
      </c>
      <c r="F153" s="268" t="s">
        <v>1627</v>
      </c>
      <c r="G153" s="269" t="s">
        <v>201</v>
      </c>
      <c r="H153" s="270">
        <v>5</v>
      </c>
      <c r="I153" s="271"/>
      <c r="J153" s="272">
        <f>ROUND(I153*H153,2)</f>
        <v>0</v>
      </c>
      <c r="K153" s="268" t="s">
        <v>144</v>
      </c>
      <c r="L153" s="273"/>
      <c r="M153" s="274" t="s">
        <v>19</v>
      </c>
      <c r="N153" s="275" t="s">
        <v>47</v>
      </c>
      <c r="O153" s="84"/>
      <c r="P153" s="221">
        <f>O153*H153</f>
        <v>0</v>
      </c>
      <c r="Q153" s="221">
        <v>3.0000000000000001E-05</v>
      </c>
      <c r="R153" s="221">
        <f>Q153*H153</f>
        <v>0.00015000000000000001</v>
      </c>
      <c r="S153" s="221">
        <v>0</v>
      </c>
      <c r="T153" s="222">
        <f>S153*H153</f>
        <v>0</v>
      </c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R153" s="223" t="s">
        <v>501</v>
      </c>
      <c r="AT153" s="223" t="s">
        <v>367</v>
      </c>
      <c r="AU153" s="223" t="s">
        <v>86</v>
      </c>
      <c r="AY153" s="17" t="s">
        <v>138</v>
      </c>
      <c r="BE153" s="224">
        <f>IF(N153="základní",J153,0)</f>
        <v>0</v>
      </c>
      <c r="BF153" s="224">
        <f>IF(N153="snížená",J153,0)</f>
        <v>0</v>
      </c>
      <c r="BG153" s="224">
        <f>IF(N153="zákl. přenesená",J153,0)</f>
        <v>0</v>
      </c>
      <c r="BH153" s="224">
        <f>IF(N153="sníž. přenesená",J153,0)</f>
        <v>0</v>
      </c>
      <c r="BI153" s="224">
        <f>IF(N153="nulová",J153,0)</f>
        <v>0</v>
      </c>
      <c r="BJ153" s="17" t="s">
        <v>84</v>
      </c>
      <c r="BK153" s="224">
        <f>ROUND(I153*H153,2)</f>
        <v>0</v>
      </c>
      <c r="BL153" s="17" t="s">
        <v>240</v>
      </c>
      <c r="BM153" s="223" t="s">
        <v>1650</v>
      </c>
    </row>
    <row r="154" s="2" customFormat="1" ht="16.5" customHeight="1">
      <c r="A154" s="38"/>
      <c r="B154" s="39"/>
      <c r="C154" s="266" t="s">
        <v>509</v>
      </c>
      <c r="D154" s="266" t="s">
        <v>367</v>
      </c>
      <c r="E154" s="267" t="s">
        <v>1629</v>
      </c>
      <c r="F154" s="268" t="s">
        <v>1630</v>
      </c>
      <c r="G154" s="269" t="s">
        <v>201</v>
      </c>
      <c r="H154" s="270">
        <v>5</v>
      </c>
      <c r="I154" s="271"/>
      <c r="J154" s="272">
        <f>ROUND(I154*H154,2)</f>
        <v>0</v>
      </c>
      <c r="K154" s="268" t="s">
        <v>144</v>
      </c>
      <c r="L154" s="273"/>
      <c r="M154" s="274" t="s">
        <v>19</v>
      </c>
      <c r="N154" s="275" t="s">
        <v>47</v>
      </c>
      <c r="O154" s="84"/>
      <c r="P154" s="221">
        <f>O154*H154</f>
        <v>0</v>
      </c>
      <c r="Q154" s="221">
        <v>1.0000000000000001E-05</v>
      </c>
      <c r="R154" s="221">
        <f>Q154*H154</f>
        <v>5.0000000000000002E-05</v>
      </c>
      <c r="S154" s="221">
        <v>0</v>
      </c>
      <c r="T154" s="222">
        <f>S154*H154</f>
        <v>0</v>
      </c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R154" s="223" t="s">
        <v>501</v>
      </c>
      <c r="AT154" s="223" t="s">
        <v>367</v>
      </c>
      <c r="AU154" s="223" t="s">
        <v>86</v>
      </c>
      <c r="AY154" s="17" t="s">
        <v>138</v>
      </c>
      <c r="BE154" s="224">
        <f>IF(N154="základní",J154,0)</f>
        <v>0</v>
      </c>
      <c r="BF154" s="224">
        <f>IF(N154="snížená",J154,0)</f>
        <v>0</v>
      </c>
      <c r="BG154" s="224">
        <f>IF(N154="zákl. přenesená",J154,0)</f>
        <v>0</v>
      </c>
      <c r="BH154" s="224">
        <f>IF(N154="sníž. přenesená",J154,0)</f>
        <v>0</v>
      </c>
      <c r="BI154" s="224">
        <f>IF(N154="nulová",J154,0)</f>
        <v>0</v>
      </c>
      <c r="BJ154" s="17" t="s">
        <v>84</v>
      </c>
      <c r="BK154" s="224">
        <f>ROUND(I154*H154,2)</f>
        <v>0</v>
      </c>
      <c r="BL154" s="17" t="s">
        <v>240</v>
      </c>
      <c r="BM154" s="223" t="s">
        <v>1651</v>
      </c>
    </row>
    <row r="155" s="2" customFormat="1" ht="49.05" customHeight="1">
      <c r="A155" s="38"/>
      <c r="B155" s="39"/>
      <c r="C155" s="212" t="s">
        <v>515</v>
      </c>
      <c r="D155" s="212" t="s">
        <v>140</v>
      </c>
      <c r="E155" s="213" t="s">
        <v>1652</v>
      </c>
      <c r="F155" s="214" t="s">
        <v>1653</v>
      </c>
      <c r="G155" s="215" t="s">
        <v>201</v>
      </c>
      <c r="H155" s="216">
        <v>9</v>
      </c>
      <c r="I155" s="217"/>
      <c r="J155" s="218">
        <f>ROUND(I155*H155,2)</f>
        <v>0</v>
      </c>
      <c r="K155" s="214" t="s">
        <v>144</v>
      </c>
      <c r="L155" s="44"/>
      <c r="M155" s="219" t="s">
        <v>19</v>
      </c>
      <c r="N155" s="220" t="s">
        <v>47</v>
      </c>
      <c r="O155" s="84"/>
      <c r="P155" s="221">
        <f>O155*H155</f>
        <v>0</v>
      </c>
      <c r="Q155" s="221">
        <v>0</v>
      </c>
      <c r="R155" s="221">
        <f>Q155*H155</f>
        <v>0</v>
      </c>
      <c r="S155" s="221">
        <v>0</v>
      </c>
      <c r="T155" s="222">
        <f>S155*H155</f>
        <v>0</v>
      </c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R155" s="223" t="s">
        <v>240</v>
      </c>
      <c r="AT155" s="223" t="s">
        <v>140</v>
      </c>
      <c r="AU155" s="223" t="s">
        <v>86</v>
      </c>
      <c r="AY155" s="17" t="s">
        <v>138</v>
      </c>
      <c r="BE155" s="224">
        <f>IF(N155="základní",J155,0)</f>
        <v>0</v>
      </c>
      <c r="BF155" s="224">
        <f>IF(N155="snížená",J155,0)</f>
        <v>0</v>
      </c>
      <c r="BG155" s="224">
        <f>IF(N155="zákl. přenesená",J155,0)</f>
        <v>0</v>
      </c>
      <c r="BH155" s="224">
        <f>IF(N155="sníž. přenesená",J155,0)</f>
        <v>0</v>
      </c>
      <c r="BI155" s="224">
        <f>IF(N155="nulová",J155,0)</f>
        <v>0</v>
      </c>
      <c r="BJ155" s="17" t="s">
        <v>84</v>
      </c>
      <c r="BK155" s="224">
        <f>ROUND(I155*H155,2)</f>
        <v>0</v>
      </c>
      <c r="BL155" s="17" t="s">
        <v>240</v>
      </c>
      <c r="BM155" s="223" t="s">
        <v>1654</v>
      </c>
    </row>
    <row r="156" s="2" customFormat="1">
      <c r="A156" s="38"/>
      <c r="B156" s="39"/>
      <c r="C156" s="40"/>
      <c r="D156" s="225" t="s">
        <v>147</v>
      </c>
      <c r="E156" s="40"/>
      <c r="F156" s="226" t="s">
        <v>1655</v>
      </c>
      <c r="G156" s="40"/>
      <c r="H156" s="40"/>
      <c r="I156" s="227"/>
      <c r="J156" s="40"/>
      <c r="K156" s="40"/>
      <c r="L156" s="44"/>
      <c r="M156" s="228"/>
      <c r="N156" s="229"/>
      <c r="O156" s="84"/>
      <c r="P156" s="84"/>
      <c r="Q156" s="84"/>
      <c r="R156" s="84"/>
      <c r="S156" s="84"/>
      <c r="T156" s="85"/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T156" s="17" t="s">
        <v>147</v>
      </c>
      <c r="AU156" s="17" t="s">
        <v>86</v>
      </c>
    </row>
    <row r="157" s="2" customFormat="1" ht="24.15" customHeight="1">
      <c r="A157" s="38"/>
      <c r="B157" s="39"/>
      <c r="C157" s="266" t="s">
        <v>520</v>
      </c>
      <c r="D157" s="266" t="s">
        <v>367</v>
      </c>
      <c r="E157" s="267" t="s">
        <v>1656</v>
      </c>
      <c r="F157" s="268" t="s">
        <v>1657</v>
      </c>
      <c r="G157" s="269" t="s">
        <v>201</v>
      </c>
      <c r="H157" s="270">
        <v>9</v>
      </c>
      <c r="I157" s="271"/>
      <c r="J157" s="272">
        <f>ROUND(I157*H157,2)</f>
        <v>0</v>
      </c>
      <c r="K157" s="268" t="s">
        <v>144</v>
      </c>
      <c r="L157" s="273"/>
      <c r="M157" s="274" t="s">
        <v>19</v>
      </c>
      <c r="N157" s="275" t="s">
        <v>47</v>
      </c>
      <c r="O157" s="84"/>
      <c r="P157" s="221">
        <f>O157*H157</f>
        <v>0</v>
      </c>
      <c r="Q157" s="221">
        <v>5.0000000000000002E-05</v>
      </c>
      <c r="R157" s="221">
        <f>Q157*H157</f>
        <v>0.00045000000000000004</v>
      </c>
      <c r="S157" s="221">
        <v>0</v>
      </c>
      <c r="T157" s="222">
        <f>S157*H157</f>
        <v>0</v>
      </c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R157" s="223" t="s">
        <v>501</v>
      </c>
      <c r="AT157" s="223" t="s">
        <v>367</v>
      </c>
      <c r="AU157" s="223" t="s">
        <v>86</v>
      </c>
      <c r="AY157" s="17" t="s">
        <v>138</v>
      </c>
      <c r="BE157" s="224">
        <f>IF(N157="základní",J157,0)</f>
        <v>0</v>
      </c>
      <c r="BF157" s="224">
        <f>IF(N157="snížená",J157,0)</f>
        <v>0</v>
      </c>
      <c r="BG157" s="224">
        <f>IF(N157="zákl. přenesená",J157,0)</f>
        <v>0</v>
      </c>
      <c r="BH157" s="224">
        <f>IF(N157="sníž. přenesená",J157,0)</f>
        <v>0</v>
      </c>
      <c r="BI157" s="224">
        <f>IF(N157="nulová",J157,0)</f>
        <v>0</v>
      </c>
      <c r="BJ157" s="17" t="s">
        <v>84</v>
      </c>
      <c r="BK157" s="224">
        <f>ROUND(I157*H157,2)</f>
        <v>0</v>
      </c>
      <c r="BL157" s="17" t="s">
        <v>240</v>
      </c>
      <c r="BM157" s="223" t="s">
        <v>1658</v>
      </c>
    </row>
    <row r="158" s="2" customFormat="1" ht="16.5" customHeight="1">
      <c r="A158" s="38"/>
      <c r="B158" s="39"/>
      <c r="C158" s="266" t="s">
        <v>522</v>
      </c>
      <c r="D158" s="266" t="s">
        <v>367</v>
      </c>
      <c r="E158" s="267" t="s">
        <v>1639</v>
      </c>
      <c r="F158" s="268" t="s">
        <v>1640</v>
      </c>
      <c r="G158" s="269" t="s">
        <v>201</v>
      </c>
      <c r="H158" s="270">
        <v>9</v>
      </c>
      <c r="I158" s="271"/>
      <c r="J158" s="272">
        <f>ROUND(I158*H158,2)</f>
        <v>0</v>
      </c>
      <c r="K158" s="268" t="s">
        <v>144</v>
      </c>
      <c r="L158" s="273"/>
      <c r="M158" s="274" t="s">
        <v>19</v>
      </c>
      <c r="N158" s="275" t="s">
        <v>47</v>
      </c>
      <c r="O158" s="84"/>
      <c r="P158" s="221">
        <f>O158*H158</f>
        <v>0</v>
      </c>
      <c r="Q158" s="221">
        <v>3.0000000000000001E-05</v>
      </c>
      <c r="R158" s="221">
        <f>Q158*H158</f>
        <v>0.00027</v>
      </c>
      <c r="S158" s="221">
        <v>0</v>
      </c>
      <c r="T158" s="222">
        <f>S158*H158</f>
        <v>0</v>
      </c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R158" s="223" t="s">
        <v>501</v>
      </c>
      <c r="AT158" s="223" t="s">
        <v>367</v>
      </c>
      <c r="AU158" s="223" t="s">
        <v>86</v>
      </c>
      <c r="AY158" s="17" t="s">
        <v>138</v>
      </c>
      <c r="BE158" s="224">
        <f>IF(N158="základní",J158,0)</f>
        <v>0</v>
      </c>
      <c r="BF158" s="224">
        <f>IF(N158="snížená",J158,0)</f>
        <v>0</v>
      </c>
      <c r="BG158" s="224">
        <f>IF(N158="zákl. přenesená",J158,0)</f>
        <v>0</v>
      </c>
      <c r="BH158" s="224">
        <f>IF(N158="sníž. přenesená",J158,0)</f>
        <v>0</v>
      </c>
      <c r="BI158" s="224">
        <f>IF(N158="nulová",J158,0)</f>
        <v>0</v>
      </c>
      <c r="BJ158" s="17" t="s">
        <v>84</v>
      </c>
      <c r="BK158" s="224">
        <f>ROUND(I158*H158,2)</f>
        <v>0</v>
      </c>
      <c r="BL158" s="17" t="s">
        <v>240</v>
      </c>
      <c r="BM158" s="223" t="s">
        <v>1659</v>
      </c>
    </row>
    <row r="159" s="2" customFormat="1" ht="16.5" customHeight="1">
      <c r="A159" s="38"/>
      <c r="B159" s="39"/>
      <c r="C159" s="266" t="s">
        <v>527</v>
      </c>
      <c r="D159" s="266" t="s">
        <v>367</v>
      </c>
      <c r="E159" s="267" t="s">
        <v>1629</v>
      </c>
      <c r="F159" s="268" t="s">
        <v>1630</v>
      </c>
      <c r="G159" s="269" t="s">
        <v>201</v>
      </c>
      <c r="H159" s="270">
        <v>9</v>
      </c>
      <c r="I159" s="271"/>
      <c r="J159" s="272">
        <f>ROUND(I159*H159,2)</f>
        <v>0</v>
      </c>
      <c r="K159" s="268" t="s">
        <v>144</v>
      </c>
      <c r="L159" s="273"/>
      <c r="M159" s="274" t="s">
        <v>19</v>
      </c>
      <c r="N159" s="275" t="s">
        <v>47</v>
      </c>
      <c r="O159" s="84"/>
      <c r="P159" s="221">
        <f>O159*H159</f>
        <v>0</v>
      </c>
      <c r="Q159" s="221">
        <v>1.0000000000000001E-05</v>
      </c>
      <c r="R159" s="221">
        <f>Q159*H159</f>
        <v>9.0000000000000006E-05</v>
      </c>
      <c r="S159" s="221">
        <v>0</v>
      </c>
      <c r="T159" s="222">
        <f>S159*H159</f>
        <v>0</v>
      </c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R159" s="223" t="s">
        <v>501</v>
      </c>
      <c r="AT159" s="223" t="s">
        <v>367</v>
      </c>
      <c r="AU159" s="223" t="s">
        <v>86</v>
      </c>
      <c r="AY159" s="17" t="s">
        <v>138</v>
      </c>
      <c r="BE159" s="224">
        <f>IF(N159="základní",J159,0)</f>
        <v>0</v>
      </c>
      <c r="BF159" s="224">
        <f>IF(N159="snížená",J159,0)</f>
        <v>0</v>
      </c>
      <c r="BG159" s="224">
        <f>IF(N159="zákl. přenesená",J159,0)</f>
        <v>0</v>
      </c>
      <c r="BH159" s="224">
        <f>IF(N159="sníž. přenesená",J159,0)</f>
        <v>0</v>
      </c>
      <c r="BI159" s="224">
        <f>IF(N159="nulová",J159,0)</f>
        <v>0</v>
      </c>
      <c r="BJ159" s="17" t="s">
        <v>84</v>
      </c>
      <c r="BK159" s="224">
        <f>ROUND(I159*H159,2)</f>
        <v>0</v>
      </c>
      <c r="BL159" s="17" t="s">
        <v>240</v>
      </c>
      <c r="BM159" s="223" t="s">
        <v>1660</v>
      </c>
    </row>
    <row r="160" s="2" customFormat="1" ht="24.15" customHeight="1">
      <c r="A160" s="38"/>
      <c r="B160" s="39"/>
      <c r="C160" s="212" t="s">
        <v>533</v>
      </c>
      <c r="D160" s="212" t="s">
        <v>140</v>
      </c>
      <c r="E160" s="213" t="s">
        <v>1661</v>
      </c>
      <c r="F160" s="214" t="s">
        <v>1662</v>
      </c>
      <c r="G160" s="215" t="s">
        <v>201</v>
      </c>
      <c r="H160" s="216">
        <v>1</v>
      </c>
      <c r="I160" s="217"/>
      <c r="J160" s="218">
        <f>ROUND(I160*H160,2)</f>
        <v>0</v>
      </c>
      <c r="K160" s="214" t="s">
        <v>144</v>
      </c>
      <c r="L160" s="44"/>
      <c r="M160" s="219" t="s">
        <v>19</v>
      </c>
      <c r="N160" s="220" t="s">
        <v>47</v>
      </c>
      <c r="O160" s="84"/>
      <c r="P160" s="221">
        <f>O160*H160</f>
        <v>0</v>
      </c>
      <c r="Q160" s="221">
        <v>0</v>
      </c>
      <c r="R160" s="221">
        <f>Q160*H160</f>
        <v>0</v>
      </c>
      <c r="S160" s="221">
        <v>0</v>
      </c>
      <c r="T160" s="222">
        <f>S160*H160</f>
        <v>0</v>
      </c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R160" s="223" t="s">
        <v>240</v>
      </c>
      <c r="AT160" s="223" t="s">
        <v>140</v>
      </c>
      <c r="AU160" s="223" t="s">
        <v>86</v>
      </c>
      <c r="AY160" s="17" t="s">
        <v>138</v>
      </c>
      <c r="BE160" s="224">
        <f>IF(N160="základní",J160,0)</f>
        <v>0</v>
      </c>
      <c r="BF160" s="224">
        <f>IF(N160="snížená",J160,0)</f>
        <v>0</v>
      </c>
      <c r="BG160" s="224">
        <f>IF(N160="zákl. přenesená",J160,0)</f>
        <v>0</v>
      </c>
      <c r="BH160" s="224">
        <f>IF(N160="sníž. přenesená",J160,0)</f>
        <v>0</v>
      </c>
      <c r="BI160" s="224">
        <f>IF(N160="nulová",J160,0)</f>
        <v>0</v>
      </c>
      <c r="BJ160" s="17" t="s">
        <v>84</v>
      </c>
      <c r="BK160" s="224">
        <f>ROUND(I160*H160,2)</f>
        <v>0</v>
      </c>
      <c r="BL160" s="17" t="s">
        <v>240</v>
      </c>
      <c r="BM160" s="223" t="s">
        <v>1663</v>
      </c>
    </row>
    <row r="161" s="2" customFormat="1">
      <c r="A161" s="38"/>
      <c r="B161" s="39"/>
      <c r="C161" s="40"/>
      <c r="D161" s="225" t="s">
        <v>147</v>
      </c>
      <c r="E161" s="40"/>
      <c r="F161" s="226" t="s">
        <v>1664</v>
      </c>
      <c r="G161" s="40"/>
      <c r="H161" s="40"/>
      <c r="I161" s="227"/>
      <c r="J161" s="40"/>
      <c r="K161" s="40"/>
      <c r="L161" s="44"/>
      <c r="M161" s="228"/>
      <c r="N161" s="229"/>
      <c r="O161" s="84"/>
      <c r="P161" s="84"/>
      <c r="Q161" s="84"/>
      <c r="R161" s="84"/>
      <c r="S161" s="84"/>
      <c r="T161" s="85"/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T161" s="17" t="s">
        <v>147</v>
      </c>
      <c r="AU161" s="17" t="s">
        <v>86</v>
      </c>
    </row>
    <row r="162" s="2" customFormat="1" ht="16.5" customHeight="1">
      <c r="A162" s="38"/>
      <c r="B162" s="39"/>
      <c r="C162" s="266" t="s">
        <v>537</v>
      </c>
      <c r="D162" s="266" t="s">
        <v>367</v>
      </c>
      <c r="E162" s="267" t="s">
        <v>506</v>
      </c>
      <c r="F162" s="268" t="s">
        <v>1665</v>
      </c>
      <c r="G162" s="269" t="s">
        <v>571</v>
      </c>
      <c r="H162" s="270">
        <v>1</v>
      </c>
      <c r="I162" s="271"/>
      <c r="J162" s="272">
        <f>ROUND(I162*H162,2)</f>
        <v>0</v>
      </c>
      <c r="K162" s="268" t="s">
        <v>19</v>
      </c>
      <c r="L162" s="273"/>
      <c r="M162" s="274" t="s">
        <v>19</v>
      </c>
      <c r="N162" s="275" t="s">
        <v>47</v>
      </c>
      <c r="O162" s="84"/>
      <c r="P162" s="221">
        <f>O162*H162</f>
        <v>0</v>
      </c>
      <c r="Q162" s="221">
        <v>0</v>
      </c>
      <c r="R162" s="221">
        <f>Q162*H162</f>
        <v>0</v>
      </c>
      <c r="S162" s="221">
        <v>0</v>
      </c>
      <c r="T162" s="222">
        <f>S162*H162</f>
        <v>0</v>
      </c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R162" s="223" t="s">
        <v>501</v>
      </c>
      <c r="AT162" s="223" t="s">
        <v>367</v>
      </c>
      <c r="AU162" s="223" t="s">
        <v>86</v>
      </c>
      <c r="AY162" s="17" t="s">
        <v>138</v>
      </c>
      <c r="BE162" s="224">
        <f>IF(N162="základní",J162,0)</f>
        <v>0</v>
      </c>
      <c r="BF162" s="224">
        <f>IF(N162="snížená",J162,0)</f>
        <v>0</v>
      </c>
      <c r="BG162" s="224">
        <f>IF(N162="zákl. přenesená",J162,0)</f>
        <v>0</v>
      </c>
      <c r="BH162" s="224">
        <f>IF(N162="sníž. přenesená",J162,0)</f>
        <v>0</v>
      </c>
      <c r="BI162" s="224">
        <f>IF(N162="nulová",J162,0)</f>
        <v>0</v>
      </c>
      <c r="BJ162" s="17" t="s">
        <v>84</v>
      </c>
      <c r="BK162" s="224">
        <f>ROUND(I162*H162,2)</f>
        <v>0</v>
      </c>
      <c r="BL162" s="17" t="s">
        <v>240</v>
      </c>
      <c r="BM162" s="223" t="s">
        <v>1666</v>
      </c>
    </row>
    <row r="163" s="2" customFormat="1" ht="49.05" customHeight="1">
      <c r="A163" s="38"/>
      <c r="B163" s="39"/>
      <c r="C163" s="212" t="s">
        <v>543</v>
      </c>
      <c r="D163" s="212" t="s">
        <v>140</v>
      </c>
      <c r="E163" s="213" t="s">
        <v>1667</v>
      </c>
      <c r="F163" s="214" t="s">
        <v>1668</v>
      </c>
      <c r="G163" s="215" t="s">
        <v>201</v>
      </c>
      <c r="H163" s="216">
        <v>28</v>
      </c>
      <c r="I163" s="217"/>
      <c r="J163" s="218">
        <f>ROUND(I163*H163,2)</f>
        <v>0</v>
      </c>
      <c r="K163" s="214" t="s">
        <v>144</v>
      </c>
      <c r="L163" s="44"/>
      <c r="M163" s="219" t="s">
        <v>19</v>
      </c>
      <c r="N163" s="220" t="s">
        <v>47</v>
      </c>
      <c r="O163" s="84"/>
      <c r="P163" s="221">
        <f>O163*H163</f>
        <v>0</v>
      </c>
      <c r="Q163" s="221">
        <v>0</v>
      </c>
      <c r="R163" s="221">
        <f>Q163*H163</f>
        <v>0</v>
      </c>
      <c r="S163" s="221">
        <v>0</v>
      </c>
      <c r="T163" s="222">
        <f>S163*H163</f>
        <v>0</v>
      </c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R163" s="223" t="s">
        <v>240</v>
      </c>
      <c r="AT163" s="223" t="s">
        <v>140</v>
      </c>
      <c r="AU163" s="223" t="s">
        <v>86</v>
      </c>
      <c r="AY163" s="17" t="s">
        <v>138</v>
      </c>
      <c r="BE163" s="224">
        <f>IF(N163="základní",J163,0)</f>
        <v>0</v>
      </c>
      <c r="BF163" s="224">
        <f>IF(N163="snížená",J163,0)</f>
        <v>0</v>
      </c>
      <c r="BG163" s="224">
        <f>IF(N163="zákl. přenesená",J163,0)</f>
        <v>0</v>
      </c>
      <c r="BH163" s="224">
        <f>IF(N163="sníž. přenesená",J163,0)</f>
        <v>0</v>
      </c>
      <c r="BI163" s="224">
        <f>IF(N163="nulová",J163,0)</f>
        <v>0</v>
      </c>
      <c r="BJ163" s="17" t="s">
        <v>84</v>
      </c>
      <c r="BK163" s="224">
        <f>ROUND(I163*H163,2)</f>
        <v>0</v>
      </c>
      <c r="BL163" s="17" t="s">
        <v>240</v>
      </c>
      <c r="BM163" s="223" t="s">
        <v>1669</v>
      </c>
    </row>
    <row r="164" s="2" customFormat="1">
      <c r="A164" s="38"/>
      <c r="B164" s="39"/>
      <c r="C164" s="40"/>
      <c r="D164" s="225" t="s">
        <v>147</v>
      </c>
      <c r="E164" s="40"/>
      <c r="F164" s="226" t="s">
        <v>1670</v>
      </c>
      <c r="G164" s="40"/>
      <c r="H164" s="40"/>
      <c r="I164" s="227"/>
      <c r="J164" s="40"/>
      <c r="K164" s="40"/>
      <c r="L164" s="44"/>
      <c r="M164" s="228"/>
      <c r="N164" s="229"/>
      <c r="O164" s="84"/>
      <c r="P164" s="84"/>
      <c r="Q164" s="84"/>
      <c r="R164" s="84"/>
      <c r="S164" s="84"/>
      <c r="T164" s="85"/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T164" s="17" t="s">
        <v>147</v>
      </c>
      <c r="AU164" s="17" t="s">
        <v>86</v>
      </c>
    </row>
    <row r="165" s="2" customFormat="1" ht="24.15" customHeight="1">
      <c r="A165" s="38"/>
      <c r="B165" s="39"/>
      <c r="C165" s="266" t="s">
        <v>548</v>
      </c>
      <c r="D165" s="266" t="s">
        <v>367</v>
      </c>
      <c r="E165" s="267" t="s">
        <v>1671</v>
      </c>
      <c r="F165" s="268" t="s">
        <v>1672</v>
      </c>
      <c r="G165" s="269" t="s">
        <v>201</v>
      </c>
      <c r="H165" s="270">
        <v>28</v>
      </c>
      <c r="I165" s="271"/>
      <c r="J165" s="272">
        <f>ROUND(I165*H165,2)</f>
        <v>0</v>
      </c>
      <c r="K165" s="268" t="s">
        <v>144</v>
      </c>
      <c r="L165" s="273"/>
      <c r="M165" s="274" t="s">
        <v>19</v>
      </c>
      <c r="N165" s="275" t="s">
        <v>47</v>
      </c>
      <c r="O165" s="84"/>
      <c r="P165" s="221">
        <f>O165*H165</f>
        <v>0</v>
      </c>
      <c r="Q165" s="221">
        <v>0.00010000000000000001</v>
      </c>
      <c r="R165" s="221">
        <f>Q165*H165</f>
        <v>0.0028</v>
      </c>
      <c r="S165" s="221">
        <v>0</v>
      </c>
      <c r="T165" s="222">
        <f>S165*H165</f>
        <v>0</v>
      </c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R165" s="223" t="s">
        <v>501</v>
      </c>
      <c r="AT165" s="223" t="s">
        <v>367</v>
      </c>
      <c r="AU165" s="223" t="s">
        <v>86</v>
      </c>
      <c r="AY165" s="17" t="s">
        <v>138</v>
      </c>
      <c r="BE165" s="224">
        <f>IF(N165="základní",J165,0)</f>
        <v>0</v>
      </c>
      <c r="BF165" s="224">
        <f>IF(N165="snížená",J165,0)</f>
        <v>0</v>
      </c>
      <c r="BG165" s="224">
        <f>IF(N165="zákl. přenesená",J165,0)</f>
        <v>0</v>
      </c>
      <c r="BH165" s="224">
        <f>IF(N165="sníž. přenesená",J165,0)</f>
        <v>0</v>
      </c>
      <c r="BI165" s="224">
        <f>IF(N165="nulová",J165,0)</f>
        <v>0</v>
      </c>
      <c r="BJ165" s="17" t="s">
        <v>84</v>
      </c>
      <c r="BK165" s="224">
        <f>ROUND(I165*H165,2)</f>
        <v>0</v>
      </c>
      <c r="BL165" s="17" t="s">
        <v>240</v>
      </c>
      <c r="BM165" s="223" t="s">
        <v>1673</v>
      </c>
    </row>
    <row r="166" s="2" customFormat="1" ht="24.15" customHeight="1">
      <c r="A166" s="38"/>
      <c r="B166" s="39"/>
      <c r="C166" s="212" t="s">
        <v>556</v>
      </c>
      <c r="D166" s="212" t="s">
        <v>140</v>
      </c>
      <c r="E166" s="213" t="s">
        <v>1674</v>
      </c>
      <c r="F166" s="214" t="s">
        <v>1675</v>
      </c>
      <c r="G166" s="215" t="s">
        <v>201</v>
      </c>
      <c r="H166" s="216">
        <v>10</v>
      </c>
      <c r="I166" s="217"/>
      <c r="J166" s="218">
        <f>ROUND(I166*H166,2)</f>
        <v>0</v>
      </c>
      <c r="K166" s="214" t="s">
        <v>144</v>
      </c>
      <c r="L166" s="44"/>
      <c r="M166" s="219" t="s">
        <v>19</v>
      </c>
      <c r="N166" s="220" t="s">
        <v>47</v>
      </c>
      <c r="O166" s="84"/>
      <c r="P166" s="221">
        <f>O166*H166</f>
        <v>0</v>
      </c>
      <c r="Q166" s="221">
        <v>0</v>
      </c>
      <c r="R166" s="221">
        <f>Q166*H166</f>
        <v>0</v>
      </c>
      <c r="S166" s="221">
        <v>0</v>
      </c>
      <c r="T166" s="222">
        <f>S166*H166</f>
        <v>0</v>
      </c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R166" s="223" t="s">
        <v>240</v>
      </c>
      <c r="AT166" s="223" t="s">
        <v>140</v>
      </c>
      <c r="AU166" s="223" t="s">
        <v>86</v>
      </c>
      <c r="AY166" s="17" t="s">
        <v>138</v>
      </c>
      <c r="BE166" s="224">
        <f>IF(N166="základní",J166,0)</f>
        <v>0</v>
      </c>
      <c r="BF166" s="224">
        <f>IF(N166="snížená",J166,0)</f>
        <v>0</v>
      </c>
      <c r="BG166" s="224">
        <f>IF(N166="zákl. přenesená",J166,0)</f>
        <v>0</v>
      </c>
      <c r="BH166" s="224">
        <f>IF(N166="sníž. přenesená",J166,0)</f>
        <v>0</v>
      </c>
      <c r="BI166" s="224">
        <f>IF(N166="nulová",J166,0)</f>
        <v>0</v>
      </c>
      <c r="BJ166" s="17" t="s">
        <v>84</v>
      </c>
      <c r="BK166" s="224">
        <f>ROUND(I166*H166,2)</f>
        <v>0</v>
      </c>
      <c r="BL166" s="17" t="s">
        <v>240</v>
      </c>
      <c r="BM166" s="223" t="s">
        <v>1676</v>
      </c>
    </row>
    <row r="167" s="2" customFormat="1">
      <c r="A167" s="38"/>
      <c r="B167" s="39"/>
      <c r="C167" s="40"/>
      <c r="D167" s="225" t="s">
        <v>147</v>
      </c>
      <c r="E167" s="40"/>
      <c r="F167" s="226" t="s">
        <v>1677</v>
      </c>
      <c r="G167" s="40"/>
      <c r="H167" s="40"/>
      <c r="I167" s="227"/>
      <c r="J167" s="40"/>
      <c r="K167" s="40"/>
      <c r="L167" s="44"/>
      <c r="M167" s="228"/>
      <c r="N167" s="229"/>
      <c r="O167" s="84"/>
      <c r="P167" s="84"/>
      <c r="Q167" s="84"/>
      <c r="R167" s="84"/>
      <c r="S167" s="84"/>
      <c r="T167" s="85"/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T167" s="17" t="s">
        <v>147</v>
      </c>
      <c r="AU167" s="17" t="s">
        <v>86</v>
      </c>
    </row>
    <row r="168" s="14" customFormat="1">
      <c r="A168" s="14"/>
      <c r="B168" s="241"/>
      <c r="C168" s="242"/>
      <c r="D168" s="232" t="s">
        <v>149</v>
      </c>
      <c r="E168" s="243" t="s">
        <v>19</v>
      </c>
      <c r="F168" s="244" t="s">
        <v>1678</v>
      </c>
      <c r="G168" s="242"/>
      <c r="H168" s="245">
        <v>10</v>
      </c>
      <c r="I168" s="246"/>
      <c r="J168" s="242"/>
      <c r="K168" s="242"/>
      <c r="L168" s="247"/>
      <c r="M168" s="248"/>
      <c r="N168" s="249"/>
      <c r="O168" s="249"/>
      <c r="P168" s="249"/>
      <c r="Q168" s="249"/>
      <c r="R168" s="249"/>
      <c r="S168" s="249"/>
      <c r="T168" s="250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T168" s="251" t="s">
        <v>149</v>
      </c>
      <c r="AU168" s="251" t="s">
        <v>86</v>
      </c>
      <c r="AV168" s="14" t="s">
        <v>86</v>
      </c>
      <c r="AW168" s="14" t="s">
        <v>37</v>
      </c>
      <c r="AX168" s="14" t="s">
        <v>84</v>
      </c>
      <c r="AY168" s="251" t="s">
        <v>138</v>
      </c>
    </row>
    <row r="169" s="2" customFormat="1" ht="16.5" customHeight="1">
      <c r="A169" s="38"/>
      <c r="B169" s="39"/>
      <c r="C169" s="266" t="s">
        <v>560</v>
      </c>
      <c r="D169" s="266" t="s">
        <v>367</v>
      </c>
      <c r="E169" s="267" t="s">
        <v>1679</v>
      </c>
      <c r="F169" s="268" t="s">
        <v>1680</v>
      </c>
      <c r="G169" s="269" t="s">
        <v>201</v>
      </c>
      <c r="H169" s="270">
        <v>5</v>
      </c>
      <c r="I169" s="271"/>
      <c r="J169" s="272">
        <f>ROUND(I169*H169,2)</f>
        <v>0</v>
      </c>
      <c r="K169" s="268" t="s">
        <v>144</v>
      </c>
      <c r="L169" s="273"/>
      <c r="M169" s="274" t="s">
        <v>19</v>
      </c>
      <c r="N169" s="275" t="s">
        <v>47</v>
      </c>
      <c r="O169" s="84"/>
      <c r="P169" s="221">
        <f>O169*H169</f>
        <v>0</v>
      </c>
      <c r="Q169" s="221">
        <v>0.00025000000000000001</v>
      </c>
      <c r="R169" s="221">
        <f>Q169*H169</f>
        <v>0.00125</v>
      </c>
      <c r="S169" s="221">
        <v>0</v>
      </c>
      <c r="T169" s="222">
        <f>S169*H169</f>
        <v>0</v>
      </c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R169" s="223" t="s">
        <v>501</v>
      </c>
      <c r="AT169" s="223" t="s">
        <v>367</v>
      </c>
      <c r="AU169" s="223" t="s">
        <v>86</v>
      </c>
      <c r="AY169" s="17" t="s">
        <v>138</v>
      </c>
      <c r="BE169" s="224">
        <f>IF(N169="základní",J169,0)</f>
        <v>0</v>
      </c>
      <c r="BF169" s="224">
        <f>IF(N169="snížená",J169,0)</f>
        <v>0</v>
      </c>
      <c r="BG169" s="224">
        <f>IF(N169="zákl. přenesená",J169,0)</f>
        <v>0</v>
      </c>
      <c r="BH169" s="224">
        <f>IF(N169="sníž. přenesená",J169,0)</f>
        <v>0</v>
      </c>
      <c r="BI169" s="224">
        <f>IF(N169="nulová",J169,0)</f>
        <v>0</v>
      </c>
      <c r="BJ169" s="17" t="s">
        <v>84</v>
      </c>
      <c r="BK169" s="224">
        <f>ROUND(I169*H169,2)</f>
        <v>0</v>
      </c>
      <c r="BL169" s="17" t="s">
        <v>240</v>
      </c>
      <c r="BM169" s="223" t="s">
        <v>1681</v>
      </c>
    </row>
    <row r="170" s="2" customFormat="1" ht="16.5" customHeight="1">
      <c r="A170" s="38"/>
      <c r="B170" s="39"/>
      <c r="C170" s="266" t="s">
        <v>564</v>
      </c>
      <c r="D170" s="266" t="s">
        <v>367</v>
      </c>
      <c r="E170" s="267" t="s">
        <v>1682</v>
      </c>
      <c r="F170" s="268" t="s">
        <v>1683</v>
      </c>
      <c r="G170" s="269" t="s">
        <v>201</v>
      </c>
      <c r="H170" s="270">
        <v>5</v>
      </c>
      <c r="I170" s="271"/>
      <c r="J170" s="272">
        <f>ROUND(I170*H170,2)</f>
        <v>0</v>
      </c>
      <c r="K170" s="268" t="s">
        <v>19</v>
      </c>
      <c r="L170" s="273"/>
      <c r="M170" s="274" t="s">
        <v>19</v>
      </c>
      <c r="N170" s="275" t="s">
        <v>47</v>
      </c>
      <c r="O170" s="84"/>
      <c r="P170" s="221">
        <f>O170*H170</f>
        <v>0</v>
      </c>
      <c r="Q170" s="221">
        <v>0.00025000000000000001</v>
      </c>
      <c r="R170" s="221">
        <f>Q170*H170</f>
        <v>0.00125</v>
      </c>
      <c r="S170" s="221">
        <v>0</v>
      </c>
      <c r="T170" s="222">
        <f>S170*H170</f>
        <v>0</v>
      </c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R170" s="223" t="s">
        <v>501</v>
      </c>
      <c r="AT170" s="223" t="s">
        <v>367</v>
      </c>
      <c r="AU170" s="223" t="s">
        <v>86</v>
      </c>
      <c r="AY170" s="17" t="s">
        <v>138</v>
      </c>
      <c r="BE170" s="224">
        <f>IF(N170="základní",J170,0)</f>
        <v>0</v>
      </c>
      <c r="BF170" s="224">
        <f>IF(N170="snížená",J170,0)</f>
        <v>0</v>
      </c>
      <c r="BG170" s="224">
        <f>IF(N170="zákl. přenesená",J170,0)</f>
        <v>0</v>
      </c>
      <c r="BH170" s="224">
        <f>IF(N170="sníž. přenesená",J170,0)</f>
        <v>0</v>
      </c>
      <c r="BI170" s="224">
        <f>IF(N170="nulová",J170,0)</f>
        <v>0</v>
      </c>
      <c r="BJ170" s="17" t="s">
        <v>84</v>
      </c>
      <c r="BK170" s="224">
        <f>ROUND(I170*H170,2)</f>
        <v>0</v>
      </c>
      <c r="BL170" s="17" t="s">
        <v>240</v>
      </c>
      <c r="BM170" s="223" t="s">
        <v>1684</v>
      </c>
    </row>
    <row r="171" s="2" customFormat="1" ht="24.15" customHeight="1">
      <c r="A171" s="38"/>
      <c r="B171" s="39"/>
      <c r="C171" s="212" t="s">
        <v>568</v>
      </c>
      <c r="D171" s="212" t="s">
        <v>140</v>
      </c>
      <c r="E171" s="213" t="s">
        <v>1685</v>
      </c>
      <c r="F171" s="214" t="s">
        <v>1686</v>
      </c>
      <c r="G171" s="215" t="s">
        <v>201</v>
      </c>
      <c r="H171" s="216">
        <v>1</v>
      </c>
      <c r="I171" s="217"/>
      <c r="J171" s="218">
        <f>ROUND(I171*H171,2)</f>
        <v>0</v>
      </c>
      <c r="K171" s="214" t="s">
        <v>144</v>
      </c>
      <c r="L171" s="44"/>
      <c r="M171" s="219" t="s">
        <v>19</v>
      </c>
      <c r="N171" s="220" t="s">
        <v>47</v>
      </c>
      <c r="O171" s="84"/>
      <c r="P171" s="221">
        <f>O171*H171</f>
        <v>0</v>
      </c>
      <c r="Q171" s="221">
        <v>0</v>
      </c>
      <c r="R171" s="221">
        <f>Q171*H171</f>
        <v>0</v>
      </c>
      <c r="S171" s="221">
        <v>0</v>
      </c>
      <c r="T171" s="222">
        <f>S171*H171</f>
        <v>0</v>
      </c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R171" s="223" t="s">
        <v>240</v>
      </c>
      <c r="AT171" s="223" t="s">
        <v>140</v>
      </c>
      <c r="AU171" s="223" t="s">
        <v>86</v>
      </c>
      <c r="AY171" s="17" t="s">
        <v>138</v>
      </c>
      <c r="BE171" s="224">
        <f>IF(N171="základní",J171,0)</f>
        <v>0</v>
      </c>
      <c r="BF171" s="224">
        <f>IF(N171="snížená",J171,0)</f>
        <v>0</v>
      </c>
      <c r="BG171" s="224">
        <f>IF(N171="zákl. přenesená",J171,0)</f>
        <v>0</v>
      </c>
      <c r="BH171" s="224">
        <f>IF(N171="sníž. přenesená",J171,0)</f>
        <v>0</v>
      </c>
      <c r="BI171" s="224">
        <f>IF(N171="nulová",J171,0)</f>
        <v>0</v>
      </c>
      <c r="BJ171" s="17" t="s">
        <v>84</v>
      </c>
      <c r="BK171" s="224">
        <f>ROUND(I171*H171,2)</f>
        <v>0</v>
      </c>
      <c r="BL171" s="17" t="s">
        <v>240</v>
      </c>
      <c r="BM171" s="223" t="s">
        <v>1687</v>
      </c>
    </row>
    <row r="172" s="2" customFormat="1">
      <c r="A172" s="38"/>
      <c r="B172" s="39"/>
      <c r="C172" s="40"/>
      <c r="D172" s="225" t="s">
        <v>147</v>
      </c>
      <c r="E172" s="40"/>
      <c r="F172" s="226" t="s">
        <v>1688</v>
      </c>
      <c r="G172" s="40"/>
      <c r="H172" s="40"/>
      <c r="I172" s="227"/>
      <c r="J172" s="40"/>
      <c r="K172" s="40"/>
      <c r="L172" s="44"/>
      <c r="M172" s="228"/>
      <c r="N172" s="229"/>
      <c r="O172" s="84"/>
      <c r="P172" s="84"/>
      <c r="Q172" s="84"/>
      <c r="R172" s="84"/>
      <c r="S172" s="84"/>
      <c r="T172" s="85"/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T172" s="17" t="s">
        <v>147</v>
      </c>
      <c r="AU172" s="17" t="s">
        <v>86</v>
      </c>
    </row>
    <row r="173" s="2" customFormat="1" ht="16.5" customHeight="1">
      <c r="A173" s="38"/>
      <c r="B173" s="39"/>
      <c r="C173" s="266" t="s">
        <v>575</v>
      </c>
      <c r="D173" s="266" t="s">
        <v>367</v>
      </c>
      <c r="E173" s="267" t="s">
        <v>1689</v>
      </c>
      <c r="F173" s="268" t="s">
        <v>1690</v>
      </c>
      <c r="G173" s="269" t="s">
        <v>201</v>
      </c>
      <c r="H173" s="270">
        <v>1</v>
      </c>
      <c r="I173" s="271"/>
      <c r="J173" s="272">
        <f>ROUND(I173*H173,2)</f>
        <v>0</v>
      </c>
      <c r="K173" s="268" t="s">
        <v>144</v>
      </c>
      <c r="L173" s="273"/>
      <c r="M173" s="274" t="s">
        <v>19</v>
      </c>
      <c r="N173" s="275" t="s">
        <v>47</v>
      </c>
      <c r="O173" s="84"/>
      <c r="P173" s="221">
        <f>O173*H173</f>
        <v>0</v>
      </c>
      <c r="Q173" s="221">
        <v>0.00044000000000000002</v>
      </c>
      <c r="R173" s="221">
        <f>Q173*H173</f>
        <v>0.00044000000000000002</v>
      </c>
      <c r="S173" s="221">
        <v>0</v>
      </c>
      <c r="T173" s="222">
        <f>S173*H173</f>
        <v>0</v>
      </c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R173" s="223" t="s">
        <v>501</v>
      </c>
      <c r="AT173" s="223" t="s">
        <v>367</v>
      </c>
      <c r="AU173" s="223" t="s">
        <v>86</v>
      </c>
      <c r="AY173" s="17" t="s">
        <v>138</v>
      </c>
      <c r="BE173" s="224">
        <f>IF(N173="základní",J173,0)</f>
        <v>0</v>
      </c>
      <c r="BF173" s="224">
        <f>IF(N173="snížená",J173,0)</f>
        <v>0</v>
      </c>
      <c r="BG173" s="224">
        <f>IF(N173="zákl. přenesená",J173,0)</f>
        <v>0</v>
      </c>
      <c r="BH173" s="224">
        <f>IF(N173="sníž. přenesená",J173,0)</f>
        <v>0</v>
      </c>
      <c r="BI173" s="224">
        <f>IF(N173="nulová",J173,0)</f>
        <v>0</v>
      </c>
      <c r="BJ173" s="17" t="s">
        <v>84</v>
      </c>
      <c r="BK173" s="224">
        <f>ROUND(I173*H173,2)</f>
        <v>0</v>
      </c>
      <c r="BL173" s="17" t="s">
        <v>240</v>
      </c>
      <c r="BM173" s="223" t="s">
        <v>1691</v>
      </c>
    </row>
    <row r="174" s="2" customFormat="1" ht="37.8" customHeight="1">
      <c r="A174" s="38"/>
      <c r="B174" s="39"/>
      <c r="C174" s="212" t="s">
        <v>582</v>
      </c>
      <c r="D174" s="212" t="s">
        <v>140</v>
      </c>
      <c r="E174" s="213" t="s">
        <v>1692</v>
      </c>
      <c r="F174" s="214" t="s">
        <v>1693</v>
      </c>
      <c r="G174" s="215" t="s">
        <v>201</v>
      </c>
      <c r="H174" s="216">
        <v>4</v>
      </c>
      <c r="I174" s="217"/>
      <c r="J174" s="218">
        <f>ROUND(I174*H174,2)</f>
        <v>0</v>
      </c>
      <c r="K174" s="214" t="s">
        <v>144</v>
      </c>
      <c r="L174" s="44"/>
      <c r="M174" s="219" t="s">
        <v>19</v>
      </c>
      <c r="N174" s="220" t="s">
        <v>47</v>
      </c>
      <c r="O174" s="84"/>
      <c r="P174" s="221">
        <f>O174*H174</f>
        <v>0</v>
      </c>
      <c r="Q174" s="221">
        <v>0</v>
      </c>
      <c r="R174" s="221">
        <f>Q174*H174</f>
        <v>0</v>
      </c>
      <c r="S174" s="221">
        <v>0</v>
      </c>
      <c r="T174" s="222">
        <f>S174*H174</f>
        <v>0</v>
      </c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R174" s="223" t="s">
        <v>240</v>
      </c>
      <c r="AT174" s="223" t="s">
        <v>140</v>
      </c>
      <c r="AU174" s="223" t="s">
        <v>86</v>
      </c>
      <c r="AY174" s="17" t="s">
        <v>138</v>
      </c>
      <c r="BE174" s="224">
        <f>IF(N174="základní",J174,0)</f>
        <v>0</v>
      </c>
      <c r="BF174" s="224">
        <f>IF(N174="snížená",J174,0)</f>
        <v>0</v>
      </c>
      <c r="BG174" s="224">
        <f>IF(N174="zákl. přenesená",J174,0)</f>
        <v>0</v>
      </c>
      <c r="BH174" s="224">
        <f>IF(N174="sníž. přenesená",J174,0)</f>
        <v>0</v>
      </c>
      <c r="BI174" s="224">
        <f>IF(N174="nulová",J174,0)</f>
        <v>0</v>
      </c>
      <c r="BJ174" s="17" t="s">
        <v>84</v>
      </c>
      <c r="BK174" s="224">
        <f>ROUND(I174*H174,2)</f>
        <v>0</v>
      </c>
      <c r="BL174" s="17" t="s">
        <v>240</v>
      </c>
      <c r="BM174" s="223" t="s">
        <v>1694</v>
      </c>
    </row>
    <row r="175" s="2" customFormat="1">
      <c r="A175" s="38"/>
      <c r="B175" s="39"/>
      <c r="C175" s="40"/>
      <c r="D175" s="225" t="s">
        <v>147</v>
      </c>
      <c r="E175" s="40"/>
      <c r="F175" s="226" t="s">
        <v>1695</v>
      </c>
      <c r="G175" s="40"/>
      <c r="H175" s="40"/>
      <c r="I175" s="227"/>
      <c r="J175" s="40"/>
      <c r="K175" s="40"/>
      <c r="L175" s="44"/>
      <c r="M175" s="228"/>
      <c r="N175" s="229"/>
      <c r="O175" s="84"/>
      <c r="P175" s="84"/>
      <c r="Q175" s="84"/>
      <c r="R175" s="84"/>
      <c r="S175" s="84"/>
      <c r="T175" s="85"/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T175" s="17" t="s">
        <v>147</v>
      </c>
      <c r="AU175" s="17" t="s">
        <v>86</v>
      </c>
    </row>
    <row r="176" s="2" customFormat="1" ht="16.5" customHeight="1">
      <c r="A176" s="38"/>
      <c r="B176" s="39"/>
      <c r="C176" s="266" t="s">
        <v>587</v>
      </c>
      <c r="D176" s="266" t="s">
        <v>367</v>
      </c>
      <c r="E176" s="267" t="s">
        <v>1696</v>
      </c>
      <c r="F176" s="268" t="s">
        <v>1697</v>
      </c>
      <c r="G176" s="269" t="s">
        <v>201</v>
      </c>
      <c r="H176" s="270">
        <v>4</v>
      </c>
      <c r="I176" s="271"/>
      <c r="J176" s="272">
        <f>ROUND(I176*H176,2)</f>
        <v>0</v>
      </c>
      <c r="K176" s="268" t="s">
        <v>144</v>
      </c>
      <c r="L176" s="273"/>
      <c r="M176" s="274" t="s">
        <v>19</v>
      </c>
      <c r="N176" s="275" t="s">
        <v>47</v>
      </c>
      <c r="O176" s="84"/>
      <c r="P176" s="221">
        <f>O176*H176</f>
        <v>0</v>
      </c>
      <c r="Q176" s="221">
        <v>0.00122</v>
      </c>
      <c r="R176" s="221">
        <f>Q176*H176</f>
        <v>0.0048799999999999998</v>
      </c>
      <c r="S176" s="221">
        <v>0</v>
      </c>
      <c r="T176" s="222">
        <f>S176*H176</f>
        <v>0</v>
      </c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R176" s="223" t="s">
        <v>501</v>
      </c>
      <c r="AT176" s="223" t="s">
        <v>367</v>
      </c>
      <c r="AU176" s="223" t="s">
        <v>86</v>
      </c>
      <c r="AY176" s="17" t="s">
        <v>138</v>
      </c>
      <c r="BE176" s="224">
        <f>IF(N176="základní",J176,0)</f>
        <v>0</v>
      </c>
      <c r="BF176" s="224">
        <f>IF(N176="snížená",J176,0)</f>
        <v>0</v>
      </c>
      <c r="BG176" s="224">
        <f>IF(N176="zákl. přenesená",J176,0)</f>
        <v>0</v>
      </c>
      <c r="BH176" s="224">
        <f>IF(N176="sníž. přenesená",J176,0)</f>
        <v>0</v>
      </c>
      <c r="BI176" s="224">
        <f>IF(N176="nulová",J176,0)</f>
        <v>0</v>
      </c>
      <c r="BJ176" s="17" t="s">
        <v>84</v>
      </c>
      <c r="BK176" s="224">
        <f>ROUND(I176*H176,2)</f>
        <v>0</v>
      </c>
      <c r="BL176" s="17" t="s">
        <v>240</v>
      </c>
      <c r="BM176" s="223" t="s">
        <v>1698</v>
      </c>
    </row>
    <row r="177" s="2" customFormat="1" ht="37.8" customHeight="1">
      <c r="A177" s="38"/>
      <c r="B177" s="39"/>
      <c r="C177" s="212" t="s">
        <v>591</v>
      </c>
      <c r="D177" s="212" t="s">
        <v>140</v>
      </c>
      <c r="E177" s="213" t="s">
        <v>1699</v>
      </c>
      <c r="F177" s="214" t="s">
        <v>1700</v>
      </c>
      <c r="G177" s="215" t="s">
        <v>201</v>
      </c>
      <c r="H177" s="216">
        <v>10</v>
      </c>
      <c r="I177" s="217"/>
      <c r="J177" s="218">
        <f>ROUND(I177*H177,2)</f>
        <v>0</v>
      </c>
      <c r="K177" s="214" t="s">
        <v>144</v>
      </c>
      <c r="L177" s="44"/>
      <c r="M177" s="219" t="s">
        <v>19</v>
      </c>
      <c r="N177" s="220" t="s">
        <v>47</v>
      </c>
      <c r="O177" s="84"/>
      <c r="P177" s="221">
        <f>O177*H177</f>
        <v>0</v>
      </c>
      <c r="Q177" s="221">
        <v>0</v>
      </c>
      <c r="R177" s="221">
        <f>Q177*H177</f>
        <v>0</v>
      </c>
      <c r="S177" s="221">
        <v>0</v>
      </c>
      <c r="T177" s="222">
        <f>S177*H177</f>
        <v>0</v>
      </c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R177" s="223" t="s">
        <v>240</v>
      </c>
      <c r="AT177" s="223" t="s">
        <v>140</v>
      </c>
      <c r="AU177" s="223" t="s">
        <v>86</v>
      </c>
      <c r="AY177" s="17" t="s">
        <v>138</v>
      </c>
      <c r="BE177" s="224">
        <f>IF(N177="základní",J177,0)</f>
        <v>0</v>
      </c>
      <c r="BF177" s="224">
        <f>IF(N177="snížená",J177,0)</f>
        <v>0</v>
      </c>
      <c r="BG177" s="224">
        <f>IF(N177="zákl. přenesená",J177,0)</f>
        <v>0</v>
      </c>
      <c r="BH177" s="224">
        <f>IF(N177="sníž. přenesená",J177,0)</f>
        <v>0</v>
      </c>
      <c r="BI177" s="224">
        <f>IF(N177="nulová",J177,0)</f>
        <v>0</v>
      </c>
      <c r="BJ177" s="17" t="s">
        <v>84</v>
      </c>
      <c r="BK177" s="224">
        <f>ROUND(I177*H177,2)</f>
        <v>0</v>
      </c>
      <c r="BL177" s="17" t="s">
        <v>240</v>
      </c>
      <c r="BM177" s="223" t="s">
        <v>1701</v>
      </c>
    </row>
    <row r="178" s="2" customFormat="1">
      <c r="A178" s="38"/>
      <c r="B178" s="39"/>
      <c r="C178" s="40"/>
      <c r="D178" s="225" t="s">
        <v>147</v>
      </c>
      <c r="E178" s="40"/>
      <c r="F178" s="226" t="s">
        <v>1702</v>
      </c>
      <c r="G178" s="40"/>
      <c r="H178" s="40"/>
      <c r="I178" s="227"/>
      <c r="J178" s="40"/>
      <c r="K178" s="40"/>
      <c r="L178" s="44"/>
      <c r="M178" s="228"/>
      <c r="N178" s="229"/>
      <c r="O178" s="84"/>
      <c r="P178" s="84"/>
      <c r="Q178" s="84"/>
      <c r="R178" s="84"/>
      <c r="S178" s="84"/>
      <c r="T178" s="85"/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T178" s="17" t="s">
        <v>147</v>
      </c>
      <c r="AU178" s="17" t="s">
        <v>86</v>
      </c>
    </row>
    <row r="179" s="2" customFormat="1" ht="16.5" customHeight="1">
      <c r="A179" s="38"/>
      <c r="B179" s="39"/>
      <c r="C179" s="266" t="s">
        <v>597</v>
      </c>
      <c r="D179" s="266" t="s">
        <v>367</v>
      </c>
      <c r="E179" s="267" t="s">
        <v>1703</v>
      </c>
      <c r="F179" s="268" t="s">
        <v>1704</v>
      </c>
      <c r="G179" s="269" t="s">
        <v>201</v>
      </c>
      <c r="H179" s="270">
        <v>10</v>
      </c>
      <c r="I179" s="271"/>
      <c r="J179" s="272">
        <f>ROUND(I179*H179,2)</f>
        <v>0</v>
      </c>
      <c r="K179" s="268" t="s">
        <v>144</v>
      </c>
      <c r="L179" s="273"/>
      <c r="M179" s="274" t="s">
        <v>19</v>
      </c>
      <c r="N179" s="275" t="s">
        <v>47</v>
      </c>
      <c r="O179" s="84"/>
      <c r="P179" s="221">
        <f>O179*H179</f>
        <v>0</v>
      </c>
      <c r="Q179" s="221">
        <v>0.00027</v>
      </c>
      <c r="R179" s="221">
        <f>Q179*H179</f>
        <v>0.0027000000000000001</v>
      </c>
      <c r="S179" s="221">
        <v>0</v>
      </c>
      <c r="T179" s="222">
        <f>S179*H179</f>
        <v>0</v>
      </c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R179" s="223" t="s">
        <v>501</v>
      </c>
      <c r="AT179" s="223" t="s">
        <v>367</v>
      </c>
      <c r="AU179" s="223" t="s">
        <v>86</v>
      </c>
      <c r="AY179" s="17" t="s">
        <v>138</v>
      </c>
      <c r="BE179" s="224">
        <f>IF(N179="základní",J179,0)</f>
        <v>0</v>
      </c>
      <c r="BF179" s="224">
        <f>IF(N179="snížená",J179,0)</f>
        <v>0</v>
      </c>
      <c r="BG179" s="224">
        <f>IF(N179="zákl. přenesená",J179,0)</f>
        <v>0</v>
      </c>
      <c r="BH179" s="224">
        <f>IF(N179="sníž. přenesená",J179,0)</f>
        <v>0</v>
      </c>
      <c r="BI179" s="224">
        <f>IF(N179="nulová",J179,0)</f>
        <v>0</v>
      </c>
      <c r="BJ179" s="17" t="s">
        <v>84</v>
      </c>
      <c r="BK179" s="224">
        <f>ROUND(I179*H179,2)</f>
        <v>0</v>
      </c>
      <c r="BL179" s="17" t="s">
        <v>240</v>
      </c>
      <c r="BM179" s="223" t="s">
        <v>1705</v>
      </c>
    </row>
    <row r="180" s="2" customFormat="1" ht="44.25" customHeight="1">
      <c r="A180" s="38"/>
      <c r="B180" s="39"/>
      <c r="C180" s="212" t="s">
        <v>601</v>
      </c>
      <c r="D180" s="212" t="s">
        <v>140</v>
      </c>
      <c r="E180" s="213" t="s">
        <v>1706</v>
      </c>
      <c r="F180" s="214" t="s">
        <v>1707</v>
      </c>
      <c r="G180" s="215" t="s">
        <v>201</v>
      </c>
      <c r="H180" s="216">
        <v>19</v>
      </c>
      <c r="I180" s="217"/>
      <c r="J180" s="218">
        <f>ROUND(I180*H180,2)</f>
        <v>0</v>
      </c>
      <c r="K180" s="214" t="s">
        <v>144</v>
      </c>
      <c r="L180" s="44"/>
      <c r="M180" s="219" t="s">
        <v>19</v>
      </c>
      <c r="N180" s="220" t="s">
        <v>47</v>
      </c>
      <c r="O180" s="84"/>
      <c r="P180" s="221">
        <f>O180*H180</f>
        <v>0</v>
      </c>
      <c r="Q180" s="221">
        <v>0</v>
      </c>
      <c r="R180" s="221">
        <f>Q180*H180</f>
        <v>0</v>
      </c>
      <c r="S180" s="221">
        <v>0</v>
      </c>
      <c r="T180" s="222">
        <f>S180*H180</f>
        <v>0</v>
      </c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R180" s="223" t="s">
        <v>240</v>
      </c>
      <c r="AT180" s="223" t="s">
        <v>140</v>
      </c>
      <c r="AU180" s="223" t="s">
        <v>86</v>
      </c>
      <c r="AY180" s="17" t="s">
        <v>138</v>
      </c>
      <c r="BE180" s="224">
        <f>IF(N180="základní",J180,0)</f>
        <v>0</v>
      </c>
      <c r="BF180" s="224">
        <f>IF(N180="snížená",J180,0)</f>
        <v>0</v>
      </c>
      <c r="BG180" s="224">
        <f>IF(N180="zákl. přenesená",J180,0)</f>
        <v>0</v>
      </c>
      <c r="BH180" s="224">
        <f>IF(N180="sníž. přenesená",J180,0)</f>
        <v>0</v>
      </c>
      <c r="BI180" s="224">
        <f>IF(N180="nulová",J180,0)</f>
        <v>0</v>
      </c>
      <c r="BJ180" s="17" t="s">
        <v>84</v>
      </c>
      <c r="BK180" s="224">
        <f>ROUND(I180*H180,2)</f>
        <v>0</v>
      </c>
      <c r="BL180" s="17" t="s">
        <v>240</v>
      </c>
      <c r="BM180" s="223" t="s">
        <v>1708</v>
      </c>
    </row>
    <row r="181" s="2" customFormat="1">
      <c r="A181" s="38"/>
      <c r="B181" s="39"/>
      <c r="C181" s="40"/>
      <c r="D181" s="225" t="s">
        <v>147</v>
      </c>
      <c r="E181" s="40"/>
      <c r="F181" s="226" t="s">
        <v>1709</v>
      </c>
      <c r="G181" s="40"/>
      <c r="H181" s="40"/>
      <c r="I181" s="227"/>
      <c r="J181" s="40"/>
      <c r="K181" s="40"/>
      <c r="L181" s="44"/>
      <c r="M181" s="228"/>
      <c r="N181" s="229"/>
      <c r="O181" s="84"/>
      <c r="P181" s="84"/>
      <c r="Q181" s="84"/>
      <c r="R181" s="84"/>
      <c r="S181" s="84"/>
      <c r="T181" s="85"/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T181" s="17" t="s">
        <v>147</v>
      </c>
      <c r="AU181" s="17" t="s">
        <v>86</v>
      </c>
    </row>
    <row r="182" s="2" customFormat="1" ht="24.15" customHeight="1">
      <c r="A182" s="38"/>
      <c r="B182" s="39"/>
      <c r="C182" s="266" t="s">
        <v>607</v>
      </c>
      <c r="D182" s="266" t="s">
        <v>367</v>
      </c>
      <c r="E182" s="267" t="s">
        <v>1710</v>
      </c>
      <c r="F182" s="268" t="s">
        <v>1711</v>
      </c>
      <c r="G182" s="269" t="s">
        <v>201</v>
      </c>
      <c r="H182" s="270">
        <v>19</v>
      </c>
      <c r="I182" s="271"/>
      <c r="J182" s="272">
        <f>ROUND(I182*H182,2)</f>
        <v>0</v>
      </c>
      <c r="K182" s="268" t="s">
        <v>144</v>
      </c>
      <c r="L182" s="273"/>
      <c r="M182" s="274" t="s">
        <v>19</v>
      </c>
      <c r="N182" s="275" t="s">
        <v>47</v>
      </c>
      <c r="O182" s="84"/>
      <c r="P182" s="221">
        <f>O182*H182</f>
        <v>0</v>
      </c>
      <c r="Q182" s="221">
        <v>0.0012999999999999999</v>
      </c>
      <c r="R182" s="221">
        <f>Q182*H182</f>
        <v>0.0247</v>
      </c>
      <c r="S182" s="221">
        <v>0</v>
      </c>
      <c r="T182" s="222">
        <f>S182*H182</f>
        <v>0</v>
      </c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R182" s="223" t="s">
        <v>501</v>
      </c>
      <c r="AT182" s="223" t="s">
        <v>367</v>
      </c>
      <c r="AU182" s="223" t="s">
        <v>86</v>
      </c>
      <c r="AY182" s="17" t="s">
        <v>138</v>
      </c>
      <c r="BE182" s="224">
        <f>IF(N182="základní",J182,0)</f>
        <v>0</v>
      </c>
      <c r="BF182" s="224">
        <f>IF(N182="snížená",J182,0)</f>
        <v>0</v>
      </c>
      <c r="BG182" s="224">
        <f>IF(N182="zákl. přenesená",J182,0)</f>
        <v>0</v>
      </c>
      <c r="BH182" s="224">
        <f>IF(N182="sníž. přenesená",J182,0)</f>
        <v>0</v>
      </c>
      <c r="BI182" s="224">
        <f>IF(N182="nulová",J182,0)</f>
        <v>0</v>
      </c>
      <c r="BJ182" s="17" t="s">
        <v>84</v>
      </c>
      <c r="BK182" s="224">
        <f>ROUND(I182*H182,2)</f>
        <v>0</v>
      </c>
      <c r="BL182" s="17" t="s">
        <v>240</v>
      </c>
      <c r="BM182" s="223" t="s">
        <v>1712</v>
      </c>
    </row>
    <row r="183" s="2" customFormat="1" ht="49.05" customHeight="1">
      <c r="A183" s="38"/>
      <c r="B183" s="39"/>
      <c r="C183" s="212" t="s">
        <v>611</v>
      </c>
      <c r="D183" s="212" t="s">
        <v>140</v>
      </c>
      <c r="E183" s="213" t="s">
        <v>1713</v>
      </c>
      <c r="F183" s="214" t="s">
        <v>1714</v>
      </c>
      <c r="G183" s="215" t="s">
        <v>201</v>
      </c>
      <c r="H183" s="216">
        <v>1</v>
      </c>
      <c r="I183" s="217"/>
      <c r="J183" s="218">
        <f>ROUND(I183*H183,2)</f>
        <v>0</v>
      </c>
      <c r="K183" s="214" t="s">
        <v>144</v>
      </c>
      <c r="L183" s="44"/>
      <c r="M183" s="219" t="s">
        <v>19</v>
      </c>
      <c r="N183" s="220" t="s">
        <v>47</v>
      </c>
      <c r="O183" s="84"/>
      <c r="P183" s="221">
        <f>O183*H183</f>
        <v>0</v>
      </c>
      <c r="Q183" s="221">
        <v>0</v>
      </c>
      <c r="R183" s="221">
        <f>Q183*H183</f>
        <v>0</v>
      </c>
      <c r="S183" s="221">
        <v>0</v>
      </c>
      <c r="T183" s="222">
        <f>S183*H183</f>
        <v>0</v>
      </c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R183" s="223" t="s">
        <v>240</v>
      </c>
      <c r="AT183" s="223" t="s">
        <v>140</v>
      </c>
      <c r="AU183" s="223" t="s">
        <v>86</v>
      </c>
      <c r="AY183" s="17" t="s">
        <v>138</v>
      </c>
      <c r="BE183" s="224">
        <f>IF(N183="základní",J183,0)</f>
        <v>0</v>
      </c>
      <c r="BF183" s="224">
        <f>IF(N183="snížená",J183,0)</f>
        <v>0</v>
      </c>
      <c r="BG183" s="224">
        <f>IF(N183="zákl. přenesená",J183,0)</f>
        <v>0</v>
      </c>
      <c r="BH183" s="224">
        <f>IF(N183="sníž. přenesená",J183,0)</f>
        <v>0</v>
      </c>
      <c r="BI183" s="224">
        <f>IF(N183="nulová",J183,0)</f>
        <v>0</v>
      </c>
      <c r="BJ183" s="17" t="s">
        <v>84</v>
      </c>
      <c r="BK183" s="224">
        <f>ROUND(I183*H183,2)</f>
        <v>0</v>
      </c>
      <c r="BL183" s="17" t="s">
        <v>240</v>
      </c>
      <c r="BM183" s="223" t="s">
        <v>1715</v>
      </c>
    </row>
    <row r="184" s="2" customFormat="1">
      <c r="A184" s="38"/>
      <c r="B184" s="39"/>
      <c r="C184" s="40"/>
      <c r="D184" s="225" t="s">
        <v>147</v>
      </c>
      <c r="E184" s="40"/>
      <c r="F184" s="226" t="s">
        <v>1716</v>
      </c>
      <c r="G184" s="40"/>
      <c r="H184" s="40"/>
      <c r="I184" s="227"/>
      <c r="J184" s="40"/>
      <c r="K184" s="40"/>
      <c r="L184" s="44"/>
      <c r="M184" s="228"/>
      <c r="N184" s="229"/>
      <c r="O184" s="84"/>
      <c r="P184" s="84"/>
      <c r="Q184" s="84"/>
      <c r="R184" s="84"/>
      <c r="S184" s="84"/>
      <c r="T184" s="85"/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T184" s="17" t="s">
        <v>147</v>
      </c>
      <c r="AU184" s="17" t="s">
        <v>86</v>
      </c>
    </row>
    <row r="185" s="2" customFormat="1" ht="21.75" customHeight="1">
      <c r="A185" s="38"/>
      <c r="B185" s="39"/>
      <c r="C185" s="266" t="s">
        <v>618</v>
      </c>
      <c r="D185" s="266" t="s">
        <v>367</v>
      </c>
      <c r="E185" s="267" t="s">
        <v>1717</v>
      </c>
      <c r="F185" s="268" t="s">
        <v>1718</v>
      </c>
      <c r="G185" s="269" t="s">
        <v>201</v>
      </c>
      <c r="H185" s="270">
        <v>1</v>
      </c>
      <c r="I185" s="271"/>
      <c r="J185" s="272">
        <f>ROUND(I185*H185,2)</f>
        <v>0</v>
      </c>
      <c r="K185" s="268" t="s">
        <v>144</v>
      </c>
      <c r="L185" s="273"/>
      <c r="M185" s="274" t="s">
        <v>19</v>
      </c>
      <c r="N185" s="275" t="s">
        <v>47</v>
      </c>
      <c r="O185" s="84"/>
      <c r="P185" s="221">
        <f>O185*H185</f>
        <v>0</v>
      </c>
      <c r="Q185" s="221">
        <v>0.001</v>
      </c>
      <c r="R185" s="221">
        <f>Q185*H185</f>
        <v>0.001</v>
      </c>
      <c r="S185" s="221">
        <v>0</v>
      </c>
      <c r="T185" s="222">
        <f>S185*H185</f>
        <v>0</v>
      </c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R185" s="223" t="s">
        <v>501</v>
      </c>
      <c r="AT185" s="223" t="s">
        <v>367</v>
      </c>
      <c r="AU185" s="223" t="s">
        <v>86</v>
      </c>
      <c r="AY185" s="17" t="s">
        <v>138</v>
      </c>
      <c r="BE185" s="224">
        <f>IF(N185="základní",J185,0)</f>
        <v>0</v>
      </c>
      <c r="BF185" s="224">
        <f>IF(N185="snížená",J185,0)</f>
        <v>0</v>
      </c>
      <c r="BG185" s="224">
        <f>IF(N185="zákl. přenesená",J185,0)</f>
        <v>0</v>
      </c>
      <c r="BH185" s="224">
        <f>IF(N185="sníž. přenesená",J185,0)</f>
        <v>0</v>
      </c>
      <c r="BI185" s="224">
        <f>IF(N185="nulová",J185,0)</f>
        <v>0</v>
      </c>
      <c r="BJ185" s="17" t="s">
        <v>84</v>
      </c>
      <c r="BK185" s="224">
        <f>ROUND(I185*H185,2)</f>
        <v>0</v>
      </c>
      <c r="BL185" s="17" t="s">
        <v>240</v>
      </c>
      <c r="BM185" s="223" t="s">
        <v>1719</v>
      </c>
    </row>
    <row r="186" s="2" customFormat="1" ht="37.8" customHeight="1">
      <c r="A186" s="38"/>
      <c r="B186" s="39"/>
      <c r="C186" s="212" t="s">
        <v>623</v>
      </c>
      <c r="D186" s="212" t="s">
        <v>140</v>
      </c>
      <c r="E186" s="213" t="s">
        <v>1720</v>
      </c>
      <c r="F186" s="214" t="s">
        <v>1721</v>
      </c>
      <c r="G186" s="215" t="s">
        <v>201</v>
      </c>
      <c r="H186" s="216">
        <v>7</v>
      </c>
      <c r="I186" s="217"/>
      <c r="J186" s="218">
        <f>ROUND(I186*H186,2)</f>
        <v>0</v>
      </c>
      <c r="K186" s="214" t="s">
        <v>144</v>
      </c>
      <c r="L186" s="44"/>
      <c r="M186" s="219" t="s">
        <v>19</v>
      </c>
      <c r="N186" s="220" t="s">
        <v>47</v>
      </c>
      <c r="O186" s="84"/>
      <c r="P186" s="221">
        <f>O186*H186</f>
        <v>0</v>
      </c>
      <c r="Q186" s="221">
        <v>0</v>
      </c>
      <c r="R186" s="221">
        <f>Q186*H186</f>
        <v>0</v>
      </c>
      <c r="S186" s="221">
        <v>0</v>
      </c>
      <c r="T186" s="222">
        <f>S186*H186</f>
        <v>0</v>
      </c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R186" s="223" t="s">
        <v>240</v>
      </c>
      <c r="AT186" s="223" t="s">
        <v>140</v>
      </c>
      <c r="AU186" s="223" t="s">
        <v>86</v>
      </c>
      <c r="AY186" s="17" t="s">
        <v>138</v>
      </c>
      <c r="BE186" s="224">
        <f>IF(N186="základní",J186,0)</f>
        <v>0</v>
      </c>
      <c r="BF186" s="224">
        <f>IF(N186="snížená",J186,0)</f>
        <v>0</v>
      </c>
      <c r="BG186" s="224">
        <f>IF(N186="zákl. přenesená",J186,0)</f>
        <v>0</v>
      </c>
      <c r="BH186" s="224">
        <f>IF(N186="sníž. přenesená",J186,0)</f>
        <v>0</v>
      </c>
      <c r="BI186" s="224">
        <f>IF(N186="nulová",J186,0)</f>
        <v>0</v>
      </c>
      <c r="BJ186" s="17" t="s">
        <v>84</v>
      </c>
      <c r="BK186" s="224">
        <f>ROUND(I186*H186,2)</f>
        <v>0</v>
      </c>
      <c r="BL186" s="17" t="s">
        <v>240</v>
      </c>
      <c r="BM186" s="223" t="s">
        <v>1722</v>
      </c>
    </row>
    <row r="187" s="2" customFormat="1">
      <c r="A187" s="38"/>
      <c r="B187" s="39"/>
      <c r="C187" s="40"/>
      <c r="D187" s="225" t="s">
        <v>147</v>
      </c>
      <c r="E187" s="40"/>
      <c r="F187" s="226" t="s">
        <v>1723</v>
      </c>
      <c r="G187" s="40"/>
      <c r="H187" s="40"/>
      <c r="I187" s="227"/>
      <c r="J187" s="40"/>
      <c r="K187" s="40"/>
      <c r="L187" s="44"/>
      <c r="M187" s="228"/>
      <c r="N187" s="229"/>
      <c r="O187" s="84"/>
      <c r="P187" s="84"/>
      <c r="Q187" s="84"/>
      <c r="R187" s="84"/>
      <c r="S187" s="84"/>
      <c r="T187" s="85"/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T187" s="17" t="s">
        <v>147</v>
      </c>
      <c r="AU187" s="17" t="s">
        <v>86</v>
      </c>
    </row>
    <row r="188" s="2" customFormat="1" ht="16.5" customHeight="1">
      <c r="A188" s="38"/>
      <c r="B188" s="39"/>
      <c r="C188" s="266" t="s">
        <v>630</v>
      </c>
      <c r="D188" s="266" t="s">
        <v>367</v>
      </c>
      <c r="E188" s="267" t="s">
        <v>1703</v>
      </c>
      <c r="F188" s="268" t="s">
        <v>1704</v>
      </c>
      <c r="G188" s="269" t="s">
        <v>201</v>
      </c>
      <c r="H188" s="270">
        <v>7</v>
      </c>
      <c r="I188" s="271"/>
      <c r="J188" s="272">
        <f>ROUND(I188*H188,2)</f>
        <v>0</v>
      </c>
      <c r="K188" s="268" t="s">
        <v>144</v>
      </c>
      <c r="L188" s="273"/>
      <c r="M188" s="274" t="s">
        <v>19</v>
      </c>
      <c r="N188" s="275" t="s">
        <v>47</v>
      </c>
      <c r="O188" s="84"/>
      <c r="P188" s="221">
        <f>O188*H188</f>
        <v>0</v>
      </c>
      <c r="Q188" s="221">
        <v>0.00027</v>
      </c>
      <c r="R188" s="221">
        <f>Q188*H188</f>
        <v>0.00189</v>
      </c>
      <c r="S188" s="221">
        <v>0</v>
      </c>
      <c r="T188" s="222">
        <f>S188*H188</f>
        <v>0</v>
      </c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R188" s="223" t="s">
        <v>501</v>
      </c>
      <c r="AT188" s="223" t="s">
        <v>367</v>
      </c>
      <c r="AU188" s="223" t="s">
        <v>86</v>
      </c>
      <c r="AY188" s="17" t="s">
        <v>138</v>
      </c>
      <c r="BE188" s="224">
        <f>IF(N188="základní",J188,0)</f>
        <v>0</v>
      </c>
      <c r="BF188" s="224">
        <f>IF(N188="snížená",J188,0)</f>
        <v>0</v>
      </c>
      <c r="BG188" s="224">
        <f>IF(N188="zákl. přenesená",J188,0)</f>
        <v>0</v>
      </c>
      <c r="BH188" s="224">
        <f>IF(N188="sníž. přenesená",J188,0)</f>
        <v>0</v>
      </c>
      <c r="BI188" s="224">
        <f>IF(N188="nulová",J188,0)</f>
        <v>0</v>
      </c>
      <c r="BJ188" s="17" t="s">
        <v>84</v>
      </c>
      <c r="BK188" s="224">
        <f>ROUND(I188*H188,2)</f>
        <v>0</v>
      </c>
      <c r="BL188" s="17" t="s">
        <v>240</v>
      </c>
      <c r="BM188" s="223" t="s">
        <v>1724</v>
      </c>
    </row>
    <row r="189" s="2" customFormat="1" ht="49.05" customHeight="1">
      <c r="A189" s="38"/>
      <c r="B189" s="39"/>
      <c r="C189" s="212" t="s">
        <v>641</v>
      </c>
      <c r="D189" s="212" t="s">
        <v>140</v>
      </c>
      <c r="E189" s="213" t="s">
        <v>1725</v>
      </c>
      <c r="F189" s="214" t="s">
        <v>1726</v>
      </c>
      <c r="G189" s="215" t="s">
        <v>201</v>
      </c>
      <c r="H189" s="216">
        <v>3</v>
      </c>
      <c r="I189" s="217"/>
      <c r="J189" s="218">
        <f>ROUND(I189*H189,2)</f>
        <v>0</v>
      </c>
      <c r="K189" s="214" t="s">
        <v>144</v>
      </c>
      <c r="L189" s="44"/>
      <c r="M189" s="219" t="s">
        <v>19</v>
      </c>
      <c r="N189" s="220" t="s">
        <v>47</v>
      </c>
      <c r="O189" s="84"/>
      <c r="P189" s="221">
        <f>O189*H189</f>
        <v>0</v>
      </c>
      <c r="Q189" s="221">
        <v>0</v>
      </c>
      <c r="R189" s="221">
        <f>Q189*H189</f>
        <v>0</v>
      </c>
      <c r="S189" s="221">
        <v>0</v>
      </c>
      <c r="T189" s="222">
        <f>S189*H189</f>
        <v>0</v>
      </c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R189" s="223" t="s">
        <v>240</v>
      </c>
      <c r="AT189" s="223" t="s">
        <v>140</v>
      </c>
      <c r="AU189" s="223" t="s">
        <v>86</v>
      </c>
      <c r="AY189" s="17" t="s">
        <v>138</v>
      </c>
      <c r="BE189" s="224">
        <f>IF(N189="základní",J189,0)</f>
        <v>0</v>
      </c>
      <c r="BF189" s="224">
        <f>IF(N189="snížená",J189,0)</f>
        <v>0</v>
      </c>
      <c r="BG189" s="224">
        <f>IF(N189="zákl. přenesená",J189,0)</f>
        <v>0</v>
      </c>
      <c r="BH189" s="224">
        <f>IF(N189="sníž. přenesená",J189,0)</f>
        <v>0</v>
      </c>
      <c r="BI189" s="224">
        <f>IF(N189="nulová",J189,0)</f>
        <v>0</v>
      </c>
      <c r="BJ189" s="17" t="s">
        <v>84</v>
      </c>
      <c r="BK189" s="224">
        <f>ROUND(I189*H189,2)</f>
        <v>0</v>
      </c>
      <c r="BL189" s="17" t="s">
        <v>240</v>
      </c>
      <c r="BM189" s="223" t="s">
        <v>1727</v>
      </c>
    </row>
    <row r="190" s="2" customFormat="1">
      <c r="A190" s="38"/>
      <c r="B190" s="39"/>
      <c r="C190" s="40"/>
      <c r="D190" s="225" t="s">
        <v>147</v>
      </c>
      <c r="E190" s="40"/>
      <c r="F190" s="226" t="s">
        <v>1728</v>
      </c>
      <c r="G190" s="40"/>
      <c r="H190" s="40"/>
      <c r="I190" s="227"/>
      <c r="J190" s="40"/>
      <c r="K190" s="40"/>
      <c r="L190" s="44"/>
      <c r="M190" s="228"/>
      <c r="N190" s="229"/>
      <c r="O190" s="84"/>
      <c r="P190" s="84"/>
      <c r="Q190" s="84"/>
      <c r="R190" s="84"/>
      <c r="S190" s="84"/>
      <c r="T190" s="85"/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T190" s="17" t="s">
        <v>147</v>
      </c>
      <c r="AU190" s="17" t="s">
        <v>86</v>
      </c>
    </row>
    <row r="191" s="2" customFormat="1" ht="24.15" customHeight="1">
      <c r="A191" s="38"/>
      <c r="B191" s="39"/>
      <c r="C191" s="266" t="s">
        <v>646</v>
      </c>
      <c r="D191" s="266" t="s">
        <v>367</v>
      </c>
      <c r="E191" s="267" t="s">
        <v>1729</v>
      </c>
      <c r="F191" s="268" t="s">
        <v>1730</v>
      </c>
      <c r="G191" s="269" t="s">
        <v>201</v>
      </c>
      <c r="H191" s="270">
        <v>3</v>
      </c>
      <c r="I191" s="271"/>
      <c r="J191" s="272">
        <f>ROUND(I191*H191,2)</f>
        <v>0</v>
      </c>
      <c r="K191" s="268" t="s">
        <v>144</v>
      </c>
      <c r="L191" s="273"/>
      <c r="M191" s="274" t="s">
        <v>19</v>
      </c>
      <c r="N191" s="275" t="s">
        <v>47</v>
      </c>
      <c r="O191" s="84"/>
      <c r="P191" s="221">
        <f>O191*H191</f>
        <v>0</v>
      </c>
      <c r="Q191" s="221">
        <v>0.0025500000000000002</v>
      </c>
      <c r="R191" s="221">
        <f>Q191*H191</f>
        <v>0.0076500000000000005</v>
      </c>
      <c r="S191" s="221">
        <v>0</v>
      </c>
      <c r="T191" s="222">
        <f>S191*H191</f>
        <v>0</v>
      </c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R191" s="223" t="s">
        <v>501</v>
      </c>
      <c r="AT191" s="223" t="s">
        <v>367</v>
      </c>
      <c r="AU191" s="223" t="s">
        <v>86</v>
      </c>
      <c r="AY191" s="17" t="s">
        <v>138</v>
      </c>
      <c r="BE191" s="224">
        <f>IF(N191="základní",J191,0)</f>
        <v>0</v>
      </c>
      <c r="BF191" s="224">
        <f>IF(N191="snížená",J191,0)</f>
        <v>0</v>
      </c>
      <c r="BG191" s="224">
        <f>IF(N191="zákl. přenesená",J191,0)</f>
        <v>0</v>
      </c>
      <c r="BH191" s="224">
        <f>IF(N191="sníž. přenesená",J191,0)</f>
        <v>0</v>
      </c>
      <c r="BI191" s="224">
        <f>IF(N191="nulová",J191,0)</f>
        <v>0</v>
      </c>
      <c r="BJ191" s="17" t="s">
        <v>84</v>
      </c>
      <c r="BK191" s="224">
        <f>ROUND(I191*H191,2)</f>
        <v>0</v>
      </c>
      <c r="BL191" s="17" t="s">
        <v>240</v>
      </c>
      <c r="BM191" s="223" t="s">
        <v>1731</v>
      </c>
    </row>
    <row r="192" s="2" customFormat="1" ht="44.25" customHeight="1">
      <c r="A192" s="38"/>
      <c r="B192" s="39"/>
      <c r="C192" s="212" t="s">
        <v>799</v>
      </c>
      <c r="D192" s="212" t="s">
        <v>140</v>
      </c>
      <c r="E192" s="213" t="s">
        <v>1732</v>
      </c>
      <c r="F192" s="214" t="s">
        <v>1733</v>
      </c>
      <c r="G192" s="215" t="s">
        <v>201</v>
      </c>
      <c r="H192" s="216">
        <v>1</v>
      </c>
      <c r="I192" s="217"/>
      <c r="J192" s="218">
        <f>ROUND(I192*H192,2)</f>
        <v>0</v>
      </c>
      <c r="K192" s="214" t="s">
        <v>144</v>
      </c>
      <c r="L192" s="44"/>
      <c r="M192" s="219" t="s">
        <v>19</v>
      </c>
      <c r="N192" s="220" t="s">
        <v>47</v>
      </c>
      <c r="O192" s="84"/>
      <c r="P192" s="221">
        <f>O192*H192</f>
        <v>0</v>
      </c>
      <c r="Q192" s="221">
        <v>0</v>
      </c>
      <c r="R192" s="221">
        <f>Q192*H192</f>
        <v>0</v>
      </c>
      <c r="S192" s="221">
        <v>0</v>
      </c>
      <c r="T192" s="222">
        <f>S192*H192</f>
        <v>0</v>
      </c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R192" s="223" t="s">
        <v>240</v>
      </c>
      <c r="AT192" s="223" t="s">
        <v>140</v>
      </c>
      <c r="AU192" s="223" t="s">
        <v>86</v>
      </c>
      <c r="AY192" s="17" t="s">
        <v>138</v>
      </c>
      <c r="BE192" s="224">
        <f>IF(N192="základní",J192,0)</f>
        <v>0</v>
      </c>
      <c r="BF192" s="224">
        <f>IF(N192="snížená",J192,0)</f>
        <v>0</v>
      </c>
      <c r="BG192" s="224">
        <f>IF(N192="zákl. přenesená",J192,0)</f>
        <v>0</v>
      </c>
      <c r="BH192" s="224">
        <f>IF(N192="sníž. přenesená",J192,0)</f>
        <v>0</v>
      </c>
      <c r="BI192" s="224">
        <f>IF(N192="nulová",J192,0)</f>
        <v>0</v>
      </c>
      <c r="BJ192" s="17" t="s">
        <v>84</v>
      </c>
      <c r="BK192" s="224">
        <f>ROUND(I192*H192,2)</f>
        <v>0</v>
      </c>
      <c r="BL192" s="17" t="s">
        <v>240</v>
      </c>
      <c r="BM192" s="223" t="s">
        <v>1734</v>
      </c>
    </row>
    <row r="193" s="2" customFormat="1">
      <c r="A193" s="38"/>
      <c r="B193" s="39"/>
      <c r="C193" s="40"/>
      <c r="D193" s="225" t="s">
        <v>147</v>
      </c>
      <c r="E193" s="40"/>
      <c r="F193" s="226" t="s">
        <v>1735</v>
      </c>
      <c r="G193" s="40"/>
      <c r="H193" s="40"/>
      <c r="I193" s="227"/>
      <c r="J193" s="40"/>
      <c r="K193" s="40"/>
      <c r="L193" s="44"/>
      <c r="M193" s="228"/>
      <c r="N193" s="229"/>
      <c r="O193" s="84"/>
      <c r="P193" s="84"/>
      <c r="Q193" s="84"/>
      <c r="R193" s="84"/>
      <c r="S193" s="84"/>
      <c r="T193" s="85"/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T193" s="17" t="s">
        <v>147</v>
      </c>
      <c r="AU193" s="17" t="s">
        <v>86</v>
      </c>
    </row>
    <row r="194" s="2" customFormat="1" ht="49.05" customHeight="1">
      <c r="A194" s="38"/>
      <c r="B194" s="39"/>
      <c r="C194" s="212" t="s">
        <v>810</v>
      </c>
      <c r="D194" s="212" t="s">
        <v>140</v>
      </c>
      <c r="E194" s="213" t="s">
        <v>1736</v>
      </c>
      <c r="F194" s="214" t="s">
        <v>1737</v>
      </c>
      <c r="G194" s="215" t="s">
        <v>209</v>
      </c>
      <c r="H194" s="216">
        <v>0.187</v>
      </c>
      <c r="I194" s="217"/>
      <c r="J194" s="218">
        <f>ROUND(I194*H194,2)</f>
        <v>0</v>
      </c>
      <c r="K194" s="214" t="s">
        <v>144</v>
      </c>
      <c r="L194" s="44"/>
      <c r="M194" s="219" t="s">
        <v>19</v>
      </c>
      <c r="N194" s="220" t="s">
        <v>47</v>
      </c>
      <c r="O194" s="84"/>
      <c r="P194" s="221">
        <f>O194*H194</f>
        <v>0</v>
      </c>
      <c r="Q194" s="221">
        <v>0</v>
      </c>
      <c r="R194" s="221">
        <f>Q194*H194</f>
        <v>0</v>
      </c>
      <c r="S194" s="221">
        <v>0</v>
      </c>
      <c r="T194" s="222">
        <f>S194*H194</f>
        <v>0</v>
      </c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R194" s="223" t="s">
        <v>240</v>
      </c>
      <c r="AT194" s="223" t="s">
        <v>140</v>
      </c>
      <c r="AU194" s="223" t="s">
        <v>86</v>
      </c>
      <c r="AY194" s="17" t="s">
        <v>138</v>
      </c>
      <c r="BE194" s="224">
        <f>IF(N194="základní",J194,0)</f>
        <v>0</v>
      </c>
      <c r="BF194" s="224">
        <f>IF(N194="snížená",J194,0)</f>
        <v>0</v>
      </c>
      <c r="BG194" s="224">
        <f>IF(N194="zákl. přenesená",J194,0)</f>
        <v>0</v>
      </c>
      <c r="BH194" s="224">
        <f>IF(N194="sníž. přenesená",J194,0)</f>
        <v>0</v>
      </c>
      <c r="BI194" s="224">
        <f>IF(N194="nulová",J194,0)</f>
        <v>0</v>
      </c>
      <c r="BJ194" s="17" t="s">
        <v>84</v>
      </c>
      <c r="BK194" s="224">
        <f>ROUND(I194*H194,2)</f>
        <v>0</v>
      </c>
      <c r="BL194" s="17" t="s">
        <v>240</v>
      </c>
      <c r="BM194" s="223" t="s">
        <v>1738</v>
      </c>
    </row>
    <row r="195" s="2" customFormat="1">
      <c r="A195" s="38"/>
      <c r="B195" s="39"/>
      <c r="C195" s="40"/>
      <c r="D195" s="225" t="s">
        <v>147</v>
      </c>
      <c r="E195" s="40"/>
      <c r="F195" s="226" t="s">
        <v>1739</v>
      </c>
      <c r="G195" s="40"/>
      <c r="H195" s="40"/>
      <c r="I195" s="227"/>
      <c r="J195" s="40"/>
      <c r="K195" s="40"/>
      <c r="L195" s="44"/>
      <c r="M195" s="228"/>
      <c r="N195" s="229"/>
      <c r="O195" s="84"/>
      <c r="P195" s="84"/>
      <c r="Q195" s="84"/>
      <c r="R195" s="84"/>
      <c r="S195" s="84"/>
      <c r="T195" s="85"/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T195" s="17" t="s">
        <v>147</v>
      </c>
      <c r="AU195" s="17" t="s">
        <v>86</v>
      </c>
    </row>
    <row r="196" s="12" customFormat="1" ht="22.8" customHeight="1">
      <c r="A196" s="12"/>
      <c r="B196" s="196"/>
      <c r="C196" s="197"/>
      <c r="D196" s="198" t="s">
        <v>75</v>
      </c>
      <c r="E196" s="210" t="s">
        <v>1502</v>
      </c>
      <c r="F196" s="210" t="s">
        <v>1503</v>
      </c>
      <c r="G196" s="197"/>
      <c r="H196" s="197"/>
      <c r="I196" s="200"/>
      <c r="J196" s="211">
        <f>BK196</f>
        <v>0</v>
      </c>
      <c r="K196" s="197"/>
      <c r="L196" s="202"/>
      <c r="M196" s="203"/>
      <c r="N196" s="204"/>
      <c r="O196" s="204"/>
      <c r="P196" s="205">
        <f>SUM(P197:P204)</f>
        <v>0</v>
      </c>
      <c r="Q196" s="204"/>
      <c r="R196" s="205">
        <f>SUM(R197:R204)</f>
        <v>0.0013600000000000003</v>
      </c>
      <c r="S196" s="204"/>
      <c r="T196" s="206">
        <f>SUM(T197:T204)</f>
        <v>0</v>
      </c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R196" s="207" t="s">
        <v>86</v>
      </c>
      <c r="AT196" s="208" t="s">
        <v>75</v>
      </c>
      <c r="AU196" s="208" t="s">
        <v>84</v>
      </c>
      <c r="AY196" s="207" t="s">
        <v>138</v>
      </c>
      <c r="BK196" s="209">
        <f>SUM(BK197:BK204)</f>
        <v>0</v>
      </c>
    </row>
    <row r="197" s="2" customFormat="1" ht="24.15" customHeight="1">
      <c r="A197" s="38"/>
      <c r="B197" s="39"/>
      <c r="C197" s="212" t="s">
        <v>815</v>
      </c>
      <c r="D197" s="212" t="s">
        <v>140</v>
      </c>
      <c r="E197" s="213" t="s">
        <v>1740</v>
      </c>
      <c r="F197" s="214" t="s">
        <v>1741</v>
      </c>
      <c r="G197" s="215" t="s">
        <v>258</v>
      </c>
      <c r="H197" s="216">
        <v>20</v>
      </c>
      <c r="I197" s="217"/>
      <c r="J197" s="218">
        <f>ROUND(I197*H197,2)</f>
        <v>0</v>
      </c>
      <c r="K197" s="214" t="s">
        <v>144</v>
      </c>
      <c r="L197" s="44"/>
      <c r="M197" s="219" t="s">
        <v>19</v>
      </c>
      <c r="N197" s="220" t="s">
        <v>47</v>
      </c>
      <c r="O197" s="84"/>
      <c r="P197" s="221">
        <f>O197*H197</f>
        <v>0</v>
      </c>
      <c r="Q197" s="221">
        <v>0</v>
      </c>
      <c r="R197" s="221">
        <f>Q197*H197</f>
        <v>0</v>
      </c>
      <c r="S197" s="221">
        <v>0</v>
      </c>
      <c r="T197" s="222">
        <f>S197*H197</f>
        <v>0</v>
      </c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R197" s="223" t="s">
        <v>240</v>
      </c>
      <c r="AT197" s="223" t="s">
        <v>140</v>
      </c>
      <c r="AU197" s="223" t="s">
        <v>86</v>
      </c>
      <c r="AY197" s="17" t="s">
        <v>138</v>
      </c>
      <c r="BE197" s="224">
        <f>IF(N197="základní",J197,0)</f>
        <v>0</v>
      </c>
      <c r="BF197" s="224">
        <f>IF(N197="snížená",J197,0)</f>
        <v>0</v>
      </c>
      <c r="BG197" s="224">
        <f>IF(N197="zákl. přenesená",J197,0)</f>
        <v>0</v>
      </c>
      <c r="BH197" s="224">
        <f>IF(N197="sníž. přenesená",J197,0)</f>
        <v>0</v>
      </c>
      <c r="BI197" s="224">
        <f>IF(N197="nulová",J197,0)</f>
        <v>0</v>
      </c>
      <c r="BJ197" s="17" t="s">
        <v>84</v>
      </c>
      <c r="BK197" s="224">
        <f>ROUND(I197*H197,2)</f>
        <v>0</v>
      </c>
      <c r="BL197" s="17" t="s">
        <v>240</v>
      </c>
      <c r="BM197" s="223" t="s">
        <v>1742</v>
      </c>
    </row>
    <row r="198" s="2" customFormat="1">
      <c r="A198" s="38"/>
      <c r="B198" s="39"/>
      <c r="C198" s="40"/>
      <c r="D198" s="225" t="s">
        <v>147</v>
      </c>
      <c r="E198" s="40"/>
      <c r="F198" s="226" t="s">
        <v>1743</v>
      </c>
      <c r="G198" s="40"/>
      <c r="H198" s="40"/>
      <c r="I198" s="227"/>
      <c r="J198" s="40"/>
      <c r="K198" s="40"/>
      <c r="L198" s="44"/>
      <c r="M198" s="228"/>
      <c r="N198" s="229"/>
      <c r="O198" s="84"/>
      <c r="P198" s="84"/>
      <c r="Q198" s="84"/>
      <c r="R198" s="84"/>
      <c r="S198" s="84"/>
      <c r="T198" s="85"/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T198" s="17" t="s">
        <v>147</v>
      </c>
      <c r="AU198" s="17" t="s">
        <v>86</v>
      </c>
    </row>
    <row r="199" s="2" customFormat="1" ht="24.15" customHeight="1">
      <c r="A199" s="38"/>
      <c r="B199" s="39"/>
      <c r="C199" s="266" t="s">
        <v>819</v>
      </c>
      <c r="D199" s="266" t="s">
        <v>367</v>
      </c>
      <c r="E199" s="267" t="s">
        <v>1744</v>
      </c>
      <c r="F199" s="268" t="s">
        <v>1745</v>
      </c>
      <c r="G199" s="269" t="s">
        <v>258</v>
      </c>
      <c r="H199" s="270">
        <v>24</v>
      </c>
      <c r="I199" s="271"/>
      <c r="J199" s="272">
        <f>ROUND(I199*H199,2)</f>
        <v>0</v>
      </c>
      <c r="K199" s="268" t="s">
        <v>144</v>
      </c>
      <c r="L199" s="273"/>
      <c r="M199" s="274" t="s">
        <v>19</v>
      </c>
      <c r="N199" s="275" t="s">
        <v>47</v>
      </c>
      <c r="O199" s="84"/>
      <c r="P199" s="221">
        <f>O199*H199</f>
        <v>0</v>
      </c>
      <c r="Q199" s="221">
        <v>4.0000000000000003E-05</v>
      </c>
      <c r="R199" s="221">
        <f>Q199*H199</f>
        <v>0.00096000000000000013</v>
      </c>
      <c r="S199" s="221">
        <v>0</v>
      </c>
      <c r="T199" s="222">
        <f>S199*H199</f>
        <v>0</v>
      </c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R199" s="223" t="s">
        <v>501</v>
      </c>
      <c r="AT199" s="223" t="s">
        <v>367</v>
      </c>
      <c r="AU199" s="223" t="s">
        <v>86</v>
      </c>
      <c r="AY199" s="17" t="s">
        <v>138</v>
      </c>
      <c r="BE199" s="224">
        <f>IF(N199="základní",J199,0)</f>
        <v>0</v>
      </c>
      <c r="BF199" s="224">
        <f>IF(N199="snížená",J199,0)</f>
        <v>0</v>
      </c>
      <c r="BG199" s="224">
        <f>IF(N199="zákl. přenesená",J199,0)</f>
        <v>0</v>
      </c>
      <c r="BH199" s="224">
        <f>IF(N199="sníž. přenesená",J199,0)</f>
        <v>0</v>
      </c>
      <c r="BI199" s="224">
        <f>IF(N199="nulová",J199,0)</f>
        <v>0</v>
      </c>
      <c r="BJ199" s="17" t="s">
        <v>84</v>
      </c>
      <c r="BK199" s="224">
        <f>ROUND(I199*H199,2)</f>
        <v>0</v>
      </c>
      <c r="BL199" s="17" t="s">
        <v>240</v>
      </c>
      <c r="BM199" s="223" t="s">
        <v>1746</v>
      </c>
    </row>
    <row r="200" s="14" customFormat="1">
      <c r="A200" s="14"/>
      <c r="B200" s="241"/>
      <c r="C200" s="242"/>
      <c r="D200" s="232" t="s">
        <v>149</v>
      </c>
      <c r="E200" s="242"/>
      <c r="F200" s="244" t="s">
        <v>1747</v>
      </c>
      <c r="G200" s="242"/>
      <c r="H200" s="245">
        <v>24</v>
      </c>
      <c r="I200" s="246"/>
      <c r="J200" s="242"/>
      <c r="K200" s="242"/>
      <c r="L200" s="247"/>
      <c r="M200" s="248"/>
      <c r="N200" s="249"/>
      <c r="O200" s="249"/>
      <c r="P200" s="249"/>
      <c r="Q200" s="249"/>
      <c r="R200" s="249"/>
      <c r="S200" s="249"/>
      <c r="T200" s="250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T200" s="251" t="s">
        <v>149</v>
      </c>
      <c r="AU200" s="251" t="s">
        <v>86</v>
      </c>
      <c r="AV200" s="14" t="s">
        <v>86</v>
      </c>
      <c r="AW200" s="14" t="s">
        <v>4</v>
      </c>
      <c r="AX200" s="14" t="s">
        <v>84</v>
      </c>
      <c r="AY200" s="251" t="s">
        <v>138</v>
      </c>
    </row>
    <row r="201" s="2" customFormat="1" ht="37.8" customHeight="1">
      <c r="A201" s="38"/>
      <c r="B201" s="39"/>
      <c r="C201" s="212" t="s">
        <v>824</v>
      </c>
      <c r="D201" s="212" t="s">
        <v>140</v>
      </c>
      <c r="E201" s="213" t="s">
        <v>1748</v>
      </c>
      <c r="F201" s="214" t="s">
        <v>1749</v>
      </c>
      <c r="G201" s="215" t="s">
        <v>201</v>
      </c>
      <c r="H201" s="216">
        <v>2</v>
      </c>
      <c r="I201" s="217"/>
      <c r="J201" s="218">
        <f>ROUND(I201*H201,2)</f>
        <v>0</v>
      </c>
      <c r="K201" s="214" t="s">
        <v>144</v>
      </c>
      <c r="L201" s="44"/>
      <c r="M201" s="219" t="s">
        <v>19</v>
      </c>
      <c r="N201" s="220" t="s">
        <v>47</v>
      </c>
      <c r="O201" s="84"/>
      <c r="P201" s="221">
        <f>O201*H201</f>
        <v>0</v>
      </c>
      <c r="Q201" s="221">
        <v>0</v>
      </c>
      <c r="R201" s="221">
        <f>Q201*H201</f>
        <v>0</v>
      </c>
      <c r="S201" s="221">
        <v>0</v>
      </c>
      <c r="T201" s="222">
        <f>S201*H201</f>
        <v>0</v>
      </c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R201" s="223" t="s">
        <v>240</v>
      </c>
      <c r="AT201" s="223" t="s">
        <v>140</v>
      </c>
      <c r="AU201" s="223" t="s">
        <v>86</v>
      </c>
      <c r="AY201" s="17" t="s">
        <v>138</v>
      </c>
      <c r="BE201" s="224">
        <f>IF(N201="základní",J201,0)</f>
        <v>0</v>
      </c>
      <c r="BF201" s="224">
        <f>IF(N201="snížená",J201,0)</f>
        <v>0</v>
      </c>
      <c r="BG201" s="224">
        <f>IF(N201="zákl. přenesená",J201,0)</f>
        <v>0</v>
      </c>
      <c r="BH201" s="224">
        <f>IF(N201="sníž. přenesená",J201,0)</f>
        <v>0</v>
      </c>
      <c r="BI201" s="224">
        <f>IF(N201="nulová",J201,0)</f>
        <v>0</v>
      </c>
      <c r="BJ201" s="17" t="s">
        <v>84</v>
      </c>
      <c r="BK201" s="224">
        <f>ROUND(I201*H201,2)</f>
        <v>0</v>
      </c>
      <c r="BL201" s="17" t="s">
        <v>240</v>
      </c>
      <c r="BM201" s="223" t="s">
        <v>1750</v>
      </c>
    </row>
    <row r="202" s="2" customFormat="1">
      <c r="A202" s="38"/>
      <c r="B202" s="39"/>
      <c r="C202" s="40"/>
      <c r="D202" s="225" t="s">
        <v>147</v>
      </c>
      <c r="E202" s="40"/>
      <c r="F202" s="226" t="s">
        <v>1751</v>
      </c>
      <c r="G202" s="40"/>
      <c r="H202" s="40"/>
      <c r="I202" s="227"/>
      <c r="J202" s="40"/>
      <c r="K202" s="40"/>
      <c r="L202" s="44"/>
      <c r="M202" s="228"/>
      <c r="N202" s="229"/>
      <c r="O202" s="84"/>
      <c r="P202" s="84"/>
      <c r="Q202" s="84"/>
      <c r="R202" s="84"/>
      <c r="S202" s="84"/>
      <c r="T202" s="85"/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T202" s="17" t="s">
        <v>147</v>
      </c>
      <c r="AU202" s="17" t="s">
        <v>86</v>
      </c>
    </row>
    <row r="203" s="2" customFormat="1" ht="24.15" customHeight="1">
      <c r="A203" s="38"/>
      <c r="B203" s="39"/>
      <c r="C203" s="266" t="s">
        <v>828</v>
      </c>
      <c r="D203" s="266" t="s">
        <v>367</v>
      </c>
      <c r="E203" s="267" t="s">
        <v>1752</v>
      </c>
      <c r="F203" s="268" t="s">
        <v>1753</v>
      </c>
      <c r="G203" s="269" t="s">
        <v>201</v>
      </c>
      <c r="H203" s="270">
        <v>2</v>
      </c>
      <c r="I203" s="271"/>
      <c r="J203" s="272">
        <f>ROUND(I203*H203,2)</f>
        <v>0</v>
      </c>
      <c r="K203" s="268" t="s">
        <v>144</v>
      </c>
      <c r="L203" s="273"/>
      <c r="M203" s="274" t="s">
        <v>19</v>
      </c>
      <c r="N203" s="275" t="s">
        <v>47</v>
      </c>
      <c r="O203" s="84"/>
      <c r="P203" s="221">
        <f>O203*H203</f>
        <v>0</v>
      </c>
      <c r="Q203" s="221">
        <v>0.00010000000000000001</v>
      </c>
      <c r="R203" s="221">
        <f>Q203*H203</f>
        <v>0.00020000000000000001</v>
      </c>
      <c r="S203" s="221">
        <v>0</v>
      </c>
      <c r="T203" s="222">
        <f>S203*H203</f>
        <v>0</v>
      </c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R203" s="223" t="s">
        <v>501</v>
      </c>
      <c r="AT203" s="223" t="s">
        <v>367</v>
      </c>
      <c r="AU203" s="223" t="s">
        <v>86</v>
      </c>
      <c r="AY203" s="17" t="s">
        <v>138</v>
      </c>
      <c r="BE203" s="224">
        <f>IF(N203="základní",J203,0)</f>
        <v>0</v>
      </c>
      <c r="BF203" s="224">
        <f>IF(N203="snížená",J203,0)</f>
        <v>0</v>
      </c>
      <c r="BG203" s="224">
        <f>IF(N203="zákl. přenesená",J203,0)</f>
        <v>0</v>
      </c>
      <c r="BH203" s="224">
        <f>IF(N203="sníž. přenesená",J203,0)</f>
        <v>0</v>
      </c>
      <c r="BI203" s="224">
        <f>IF(N203="nulová",J203,0)</f>
        <v>0</v>
      </c>
      <c r="BJ203" s="17" t="s">
        <v>84</v>
      </c>
      <c r="BK203" s="224">
        <f>ROUND(I203*H203,2)</f>
        <v>0</v>
      </c>
      <c r="BL203" s="17" t="s">
        <v>240</v>
      </c>
      <c r="BM203" s="223" t="s">
        <v>1754</v>
      </c>
    </row>
    <row r="204" s="2" customFormat="1" ht="21.75" customHeight="1">
      <c r="A204" s="38"/>
      <c r="B204" s="39"/>
      <c r="C204" s="266" t="s">
        <v>833</v>
      </c>
      <c r="D204" s="266" t="s">
        <v>367</v>
      </c>
      <c r="E204" s="267" t="s">
        <v>1755</v>
      </c>
      <c r="F204" s="268" t="s">
        <v>1756</v>
      </c>
      <c r="G204" s="269" t="s">
        <v>201</v>
      </c>
      <c r="H204" s="270">
        <v>2</v>
      </c>
      <c r="I204" s="271"/>
      <c r="J204" s="272">
        <f>ROUND(I204*H204,2)</f>
        <v>0</v>
      </c>
      <c r="K204" s="268" t="s">
        <v>144</v>
      </c>
      <c r="L204" s="273"/>
      <c r="M204" s="274" t="s">
        <v>19</v>
      </c>
      <c r="N204" s="275" t="s">
        <v>47</v>
      </c>
      <c r="O204" s="84"/>
      <c r="P204" s="221">
        <f>O204*H204</f>
        <v>0</v>
      </c>
      <c r="Q204" s="221">
        <v>0.00010000000000000001</v>
      </c>
      <c r="R204" s="221">
        <f>Q204*H204</f>
        <v>0.00020000000000000001</v>
      </c>
      <c r="S204" s="221">
        <v>0</v>
      </c>
      <c r="T204" s="222">
        <f>S204*H204</f>
        <v>0</v>
      </c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R204" s="223" t="s">
        <v>501</v>
      </c>
      <c r="AT204" s="223" t="s">
        <v>367</v>
      </c>
      <c r="AU204" s="223" t="s">
        <v>86</v>
      </c>
      <c r="AY204" s="17" t="s">
        <v>138</v>
      </c>
      <c r="BE204" s="224">
        <f>IF(N204="základní",J204,0)</f>
        <v>0</v>
      </c>
      <c r="BF204" s="224">
        <f>IF(N204="snížená",J204,0)</f>
        <v>0</v>
      </c>
      <c r="BG204" s="224">
        <f>IF(N204="zákl. přenesená",J204,0)</f>
        <v>0</v>
      </c>
      <c r="BH204" s="224">
        <f>IF(N204="sníž. přenesená",J204,0)</f>
        <v>0</v>
      </c>
      <c r="BI204" s="224">
        <f>IF(N204="nulová",J204,0)</f>
        <v>0</v>
      </c>
      <c r="BJ204" s="17" t="s">
        <v>84</v>
      </c>
      <c r="BK204" s="224">
        <f>ROUND(I204*H204,2)</f>
        <v>0</v>
      </c>
      <c r="BL204" s="17" t="s">
        <v>240</v>
      </c>
      <c r="BM204" s="223" t="s">
        <v>1757</v>
      </c>
    </row>
    <row r="205" s="12" customFormat="1" ht="25.92" customHeight="1">
      <c r="A205" s="12"/>
      <c r="B205" s="196"/>
      <c r="C205" s="197"/>
      <c r="D205" s="198" t="s">
        <v>75</v>
      </c>
      <c r="E205" s="199" t="s">
        <v>1072</v>
      </c>
      <c r="F205" s="199" t="s">
        <v>1073</v>
      </c>
      <c r="G205" s="197"/>
      <c r="H205" s="197"/>
      <c r="I205" s="200"/>
      <c r="J205" s="201">
        <f>BK205</f>
        <v>0</v>
      </c>
      <c r="K205" s="197"/>
      <c r="L205" s="202"/>
      <c r="M205" s="203"/>
      <c r="N205" s="204"/>
      <c r="O205" s="204"/>
      <c r="P205" s="205">
        <f>SUM(P206:P213)</f>
        <v>0</v>
      </c>
      <c r="Q205" s="204"/>
      <c r="R205" s="205">
        <f>SUM(R206:R213)</f>
        <v>0</v>
      </c>
      <c r="S205" s="204"/>
      <c r="T205" s="206">
        <f>SUM(T206:T213)</f>
        <v>0</v>
      </c>
      <c r="U205" s="12"/>
      <c r="V205" s="12"/>
      <c r="W205" s="12"/>
      <c r="X205" s="12"/>
      <c r="Y205" s="12"/>
      <c r="Z205" s="12"/>
      <c r="AA205" s="12"/>
      <c r="AB205" s="12"/>
      <c r="AC205" s="12"/>
      <c r="AD205" s="12"/>
      <c r="AE205" s="12"/>
      <c r="AR205" s="207" t="s">
        <v>145</v>
      </c>
      <c r="AT205" s="208" t="s">
        <v>75</v>
      </c>
      <c r="AU205" s="208" t="s">
        <v>76</v>
      </c>
      <c r="AY205" s="207" t="s">
        <v>138</v>
      </c>
      <c r="BK205" s="209">
        <f>SUM(BK206:BK213)</f>
        <v>0</v>
      </c>
    </row>
    <row r="206" s="2" customFormat="1" ht="24.15" customHeight="1">
      <c r="A206" s="38"/>
      <c r="B206" s="39"/>
      <c r="C206" s="212" t="s">
        <v>838</v>
      </c>
      <c r="D206" s="212" t="s">
        <v>140</v>
      </c>
      <c r="E206" s="213" t="s">
        <v>1075</v>
      </c>
      <c r="F206" s="214" t="s">
        <v>1076</v>
      </c>
      <c r="G206" s="215" t="s">
        <v>1077</v>
      </c>
      <c r="H206" s="216">
        <v>60</v>
      </c>
      <c r="I206" s="217"/>
      <c r="J206" s="218">
        <f>ROUND(I206*H206,2)</f>
        <v>0</v>
      </c>
      <c r="K206" s="214" t="s">
        <v>144</v>
      </c>
      <c r="L206" s="44"/>
      <c r="M206" s="219" t="s">
        <v>19</v>
      </c>
      <c r="N206" s="220" t="s">
        <v>47</v>
      </c>
      <c r="O206" s="84"/>
      <c r="P206" s="221">
        <f>O206*H206</f>
        <v>0</v>
      </c>
      <c r="Q206" s="221">
        <v>0</v>
      </c>
      <c r="R206" s="221">
        <f>Q206*H206</f>
        <v>0</v>
      </c>
      <c r="S206" s="221">
        <v>0</v>
      </c>
      <c r="T206" s="222">
        <f>S206*H206</f>
        <v>0</v>
      </c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R206" s="223" t="s">
        <v>1078</v>
      </c>
      <c r="AT206" s="223" t="s">
        <v>140</v>
      </c>
      <c r="AU206" s="223" t="s">
        <v>84</v>
      </c>
      <c r="AY206" s="17" t="s">
        <v>138</v>
      </c>
      <c r="BE206" s="224">
        <f>IF(N206="základní",J206,0)</f>
        <v>0</v>
      </c>
      <c r="BF206" s="224">
        <f>IF(N206="snížená",J206,0)</f>
        <v>0</v>
      </c>
      <c r="BG206" s="224">
        <f>IF(N206="zákl. přenesená",J206,0)</f>
        <v>0</v>
      </c>
      <c r="BH206" s="224">
        <f>IF(N206="sníž. přenesená",J206,0)</f>
        <v>0</v>
      </c>
      <c r="BI206" s="224">
        <f>IF(N206="nulová",J206,0)</f>
        <v>0</v>
      </c>
      <c r="BJ206" s="17" t="s">
        <v>84</v>
      </c>
      <c r="BK206" s="224">
        <f>ROUND(I206*H206,2)</f>
        <v>0</v>
      </c>
      <c r="BL206" s="17" t="s">
        <v>1078</v>
      </c>
      <c r="BM206" s="223" t="s">
        <v>1758</v>
      </c>
    </row>
    <row r="207" s="2" customFormat="1">
      <c r="A207" s="38"/>
      <c r="B207" s="39"/>
      <c r="C207" s="40"/>
      <c r="D207" s="225" t="s">
        <v>147</v>
      </c>
      <c r="E207" s="40"/>
      <c r="F207" s="226" t="s">
        <v>1080</v>
      </c>
      <c r="G207" s="40"/>
      <c r="H207" s="40"/>
      <c r="I207" s="227"/>
      <c r="J207" s="40"/>
      <c r="K207" s="40"/>
      <c r="L207" s="44"/>
      <c r="M207" s="228"/>
      <c r="N207" s="229"/>
      <c r="O207" s="84"/>
      <c r="P207" s="84"/>
      <c r="Q207" s="84"/>
      <c r="R207" s="84"/>
      <c r="S207" s="84"/>
      <c r="T207" s="85"/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T207" s="17" t="s">
        <v>147</v>
      </c>
      <c r="AU207" s="17" t="s">
        <v>84</v>
      </c>
    </row>
    <row r="208" s="13" customFormat="1">
      <c r="A208" s="13"/>
      <c r="B208" s="230"/>
      <c r="C208" s="231"/>
      <c r="D208" s="232" t="s">
        <v>149</v>
      </c>
      <c r="E208" s="233" t="s">
        <v>19</v>
      </c>
      <c r="F208" s="234" t="s">
        <v>1081</v>
      </c>
      <c r="G208" s="231"/>
      <c r="H208" s="233" t="s">
        <v>19</v>
      </c>
      <c r="I208" s="235"/>
      <c r="J208" s="231"/>
      <c r="K208" s="231"/>
      <c r="L208" s="236"/>
      <c r="M208" s="237"/>
      <c r="N208" s="238"/>
      <c r="O208" s="238"/>
      <c r="P208" s="238"/>
      <c r="Q208" s="238"/>
      <c r="R208" s="238"/>
      <c r="S208" s="238"/>
      <c r="T208" s="239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T208" s="240" t="s">
        <v>149</v>
      </c>
      <c r="AU208" s="240" t="s">
        <v>84</v>
      </c>
      <c r="AV208" s="13" t="s">
        <v>84</v>
      </c>
      <c r="AW208" s="13" t="s">
        <v>37</v>
      </c>
      <c r="AX208" s="13" t="s">
        <v>76</v>
      </c>
      <c r="AY208" s="240" t="s">
        <v>138</v>
      </c>
    </row>
    <row r="209" s="14" customFormat="1">
      <c r="A209" s="14"/>
      <c r="B209" s="241"/>
      <c r="C209" s="242"/>
      <c r="D209" s="232" t="s">
        <v>149</v>
      </c>
      <c r="E209" s="243" t="s">
        <v>19</v>
      </c>
      <c r="F209" s="244" t="s">
        <v>651</v>
      </c>
      <c r="G209" s="242"/>
      <c r="H209" s="245">
        <v>60</v>
      </c>
      <c r="I209" s="246"/>
      <c r="J209" s="242"/>
      <c r="K209" s="242"/>
      <c r="L209" s="247"/>
      <c r="M209" s="248"/>
      <c r="N209" s="249"/>
      <c r="O209" s="249"/>
      <c r="P209" s="249"/>
      <c r="Q209" s="249"/>
      <c r="R209" s="249"/>
      <c r="S209" s="249"/>
      <c r="T209" s="250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T209" s="251" t="s">
        <v>149</v>
      </c>
      <c r="AU209" s="251" t="s">
        <v>84</v>
      </c>
      <c r="AV209" s="14" t="s">
        <v>86</v>
      </c>
      <c r="AW209" s="14" t="s">
        <v>37</v>
      </c>
      <c r="AX209" s="14" t="s">
        <v>84</v>
      </c>
      <c r="AY209" s="251" t="s">
        <v>138</v>
      </c>
    </row>
    <row r="210" s="2" customFormat="1" ht="24.15" customHeight="1">
      <c r="A210" s="38"/>
      <c r="B210" s="39"/>
      <c r="C210" s="212" t="s">
        <v>844</v>
      </c>
      <c r="D210" s="212" t="s">
        <v>140</v>
      </c>
      <c r="E210" s="213" t="s">
        <v>1759</v>
      </c>
      <c r="F210" s="214" t="s">
        <v>1760</v>
      </c>
      <c r="G210" s="215" t="s">
        <v>1077</v>
      </c>
      <c r="H210" s="216">
        <v>30</v>
      </c>
      <c r="I210" s="217"/>
      <c r="J210" s="218">
        <f>ROUND(I210*H210,2)</f>
        <v>0</v>
      </c>
      <c r="K210" s="214" t="s">
        <v>144</v>
      </c>
      <c r="L210" s="44"/>
      <c r="M210" s="219" t="s">
        <v>19</v>
      </c>
      <c r="N210" s="220" t="s">
        <v>47</v>
      </c>
      <c r="O210" s="84"/>
      <c r="P210" s="221">
        <f>O210*H210</f>
        <v>0</v>
      </c>
      <c r="Q210" s="221">
        <v>0</v>
      </c>
      <c r="R210" s="221">
        <f>Q210*H210</f>
        <v>0</v>
      </c>
      <c r="S210" s="221">
        <v>0</v>
      </c>
      <c r="T210" s="222">
        <f>S210*H210</f>
        <v>0</v>
      </c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R210" s="223" t="s">
        <v>1078</v>
      </c>
      <c r="AT210" s="223" t="s">
        <v>140</v>
      </c>
      <c r="AU210" s="223" t="s">
        <v>84</v>
      </c>
      <c r="AY210" s="17" t="s">
        <v>138</v>
      </c>
      <c r="BE210" s="224">
        <f>IF(N210="základní",J210,0)</f>
        <v>0</v>
      </c>
      <c r="BF210" s="224">
        <f>IF(N210="snížená",J210,0)</f>
        <v>0</v>
      </c>
      <c r="BG210" s="224">
        <f>IF(N210="zákl. přenesená",J210,0)</f>
        <v>0</v>
      </c>
      <c r="BH210" s="224">
        <f>IF(N210="sníž. přenesená",J210,0)</f>
        <v>0</v>
      </c>
      <c r="BI210" s="224">
        <f>IF(N210="nulová",J210,0)</f>
        <v>0</v>
      </c>
      <c r="BJ210" s="17" t="s">
        <v>84</v>
      </c>
      <c r="BK210" s="224">
        <f>ROUND(I210*H210,2)</f>
        <v>0</v>
      </c>
      <c r="BL210" s="17" t="s">
        <v>1078</v>
      </c>
      <c r="BM210" s="223" t="s">
        <v>1761</v>
      </c>
    </row>
    <row r="211" s="2" customFormat="1">
      <c r="A211" s="38"/>
      <c r="B211" s="39"/>
      <c r="C211" s="40"/>
      <c r="D211" s="225" t="s">
        <v>147</v>
      </c>
      <c r="E211" s="40"/>
      <c r="F211" s="226" t="s">
        <v>1762</v>
      </c>
      <c r="G211" s="40"/>
      <c r="H211" s="40"/>
      <c r="I211" s="227"/>
      <c r="J211" s="40"/>
      <c r="K211" s="40"/>
      <c r="L211" s="44"/>
      <c r="M211" s="228"/>
      <c r="N211" s="229"/>
      <c r="O211" s="84"/>
      <c r="P211" s="84"/>
      <c r="Q211" s="84"/>
      <c r="R211" s="84"/>
      <c r="S211" s="84"/>
      <c r="T211" s="85"/>
      <c r="U211" s="38"/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T211" s="17" t="s">
        <v>147</v>
      </c>
      <c r="AU211" s="17" t="s">
        <v>84</v>
      </c>
    </row>
    <row r="212" s="13" customFormat="1">
      <c r="A212" s="13"/>
      <c r="B212" s="230"/>
      <c r="C212" s="231"/>
      <c r="D212" s="232" t="s">
        <v>149</v>
      </c>
      <c r="E212" s="233" t="s">
        <v>19</v>
      </c>
      <c r="F212" s="234" t="s">
        <v>1763</v>
      </c>
      <c r="G212" s="231"/>
      <c r="H212" s="233" t="s">
        <v>19</v>
      </c>
      <c r="I212" s="235"/>
      <c r="J212" s="231"/>
      <c r="K212" s="231"/>
      <c r="L212" s="236"/>
      <c r="M212" s="237"/>
      <c r="N212" s="238"/>
      <c r="O212" s="238"/>
      <c r="P212" s="238"/>
      <c r="Q212" s="238"/>
      <c r="R212" s="238"/>
      <c r="S212" s="238"/>
      <c r="T212" s="239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T212" s="240" t="s">
        <v>149</v>
      </c>
      <c r="AU212" s="240" t="s">
        <v>84</v>
      </c>
      <c r="AV212" s="13" t="s">
        <v>84</v>
      </c>
      <c r="AW212" s="13" t="s">
        <v>37</v>
      </c>
      <c r="AX212" s="13" t="s">
        <v>76</v>
      </c>
      <c r="AY212" s="240" t="s">
        <v>138</v>
      </c>
    </row>
    <row r="213" s="14" customFormat="1">
      <c r="A213" s="14"/>
      <c r="B213" s="241"/>
      <c r="C213" s="242"/>
      <c r="D213" s="232" t="s">
        <v>149</v>
      </c>
      <c r="E213" s="243" t="s">
        <v>19</v>
      </c>
      <c r="F213" s="244" t="s">
        <v>491</v>
      </c>
      <c r="G213" s="242"/>
      <c r="H213" s="245">
        <v>30</v>
      </c>
      <c r="I213" s="246"/>
      <c r="J213" s="242"/>
      <c r="K213" s="242"/>
      <c r="L213" s="247"/>
      <c r="M213" s="263"/>
      <c r="N213" s="264"/>
      <c r="O213" s="264"/>
      <c r="P213" s="264"/>
      <c r="Q213" s="264"/>
      <c r="R213" s="264"/>
      <c r="S213" s="264"/>
      <c r="T213" s="265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T213" s="251" t="s">
        <v>149</v>
      </c>
      <c r="AU213" s="251" t="s">
        <v>84</v>
      </c>
      <c r="AV213" s="14" t="s">
        <v>86</v>
      </c>
      <c r="AW213" s="14" t="s">
        <v>37</v>
      </c>
      <c r="AX213" s="14" t="s">
        <v>84</v>
      </c>
      <c r="AY213" s="251" t="s">
        <v>138</v>
      </c>
    </row>
    <row r="214" s="2" customFormat="1" ht="6.96" customHeight="1">
      <c r="A214" s="38"/>
      <c r="B214" s="59"/>
      <c r="C214" s="60"/>
      <c r="D214" s="60"/>
      <c r="E214" s="60"/>
      <c r="F214" s="60"/>
      <c r="G214" s="60"/>
      <c r="H214" s="60"/>
      <c r="I214" s="60"/>
      <c r="J214" s="60"/>
      <c r="K214" s="60"/>
      <c r="L214" s="44"/>
      <c r="M214" s="38"/>
      <c r="O214" s="38"/>
      <c r="P214" s="38"/>
      <c r="Q214" s="38"/>
      <c r="R214" s="38"/>
      <c r="S214" s="38"/>
      <c r="T214" s="38"/>
      <c r="U214" s="38"/>
      <c r="V214" s="38"/>
      <c r="W214" s="38"/>
      <c r="X214" s="38"/>
      <c r="Y214" s="38"/>
      <c r="Z214" s="38"/>
      <c r="AA214" s="38"/>
      <c r="AB214" s="38"/>
      <c r="AC214" s="38"/>
      <c r="AD214" s="38"/>
      <c r="AE214" s="38"/>
    </row>
  </sheetData>
  <sheetProtection sheet="1" autoFilter="0" formatColumns="0" formatRows="0" objects="1" scenarios="1" spinCount="100000" saltValue="zJc5HoFHQrf+AweT2EDwBbOrBG16RQRDHsamMWADZg3YF4AvGNdso9SH8fqgpeOtaUXdjLIXwuqbYpXPBZlgfw==" hashValue="AGMbXkcy8lo+Dn6z5oCa1wXCUknhL1qX8wzAPizkRnWF6pMAATJPDZflyAXDLbw1CsGUHIzKm3IDYdvuPZ+xmw==" algorithmName="SHA-512" password="CC35"/>
  <autoFilter ref="C91:K213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80:H80"/>
    <mergeCell ref="E82:H82"/>
    <mergeCell ref="E84:H84"/>
    <mergeCell ref="L2:V2"/>
  </mergeCells>
  <hyperlinks>
    <hyperlink ref="F96" r:id="rId1" display="https://podminky.urs.cz/item/CS_URS_2025_02/949101111"/>
    <hyperlink ref="F98" r:id="rId2" display="https://podminky.urs.cz/item/CS_URS_2025_02/974032121"/>
    <hyperlink ref="F100" r:id="rId3" display="https://podminky.urs.cz/item/CS_URS_2025_02/974032122"/>
    <hyperlink ref="F103" r:id="rId4" display="https://podminky.urs.cz/item/CS_URS_2025_02/997013211"/>
    <hyperlink ref="F105" r:id="rId5" display="https://podminky.urs.cz/item/CS_URS_2025_02/997013509"/>
    <hyperlink ref="F108" r:id="rId6" display="https://podminky.urs.cz/item/CS_URS_2025_02/997013511"/>
    <hyperlink ref="F112" r:id="rId7" display="https://podminky.urs.cz/item/CS_URS_2025_02/741112001"/>
    <hyperlink ref="F115" r:id="rId8" display="https://podminky.urs.cz/item/CS_URS_2025_02/741112001"/>
    <hyperlink ref="F118" r:id="rId9" display="https://podminky.urs.cz/item/CS_URS_2025_02/741120003"/>
    <hyperlink ref="F122" r:id="rId10" display="https://podminky.urs.cz/item/CS_URS_2025_02/741122015"/>
    <hyperlink ref="F126" r:id="rId11" display="https://podminky.urs.cz/item/CS_URS_2025_02/741122016"/>
    <hyperlink ref="F130" r:id="rId12" display="https://podminky.urs.cz/item/CS_URS_2025_02/741122031"/>
    <hyperlink ref="F134" r:id="rId13" display="https://podminky.urs.cz/item/CS_URS_2025_02/741122032"/>
    <hyperlink ref="F138" r:id="rId14" display="https://podminky.urs.cz/item/CS_URS_2025_02/741210002"/>
    <hyperlink ref="F141" r:id="rId15" display="https://podminky.urs.cz/item/CS_URS_2025_02/741310101"/>
    <hyperlink ref="F146" r:id="rId16" display="https://podminky.urs.cz/item/CS_URS_2025_02/741310121"/>
    <hyperlink ref="F151" r:id="rId17" display="https://podminky.urs.cz/item/CS_URS_2025_02/741310122"/>
    <hyperlink ref="F156" r:id="rId18" display="https://podminky.urs.cz/item/CS_URS_2025_02/741310125"/>
    <hyperlink ref="F161" r:id="rId19" display="https://podminky.urs.cz/item/CS_URS_2025_02/741310561"/>
    <hyperlink ref="F164" r:id="rId20" display="https://podminky.urs.cz/item/CS_URS_2025_02/741313003"/>
    <hyperlink ref="F167" r:id="rId21" display="https://podminky.urs.cz/item/CS_URS_2025_02/741321003"/>
    <hyperlink ref="F172" r:id="rId22" display="https://podminky.urs.cz/item/CS_URS_2025_02/741331032"/>
    <hyperlink ref="F175" r:id="rId23" display="https://podminky.urs.cz/item/CS_URS_2025_02/741372012"/>
    <hyperlink ref="F178" r:id="rId24" display="https://podminky.urs.cz/item/CS_URS_2025_02/741372032"/>
    <hyperlink ref="F181" r:id="rId25" display="https://podminky.urs.cz/item/CS_URS_2025_02/741372062"/>
    <hyperlink ref="F184" r:id="rId26" display="https://podminky.urs.cz/item/CS_URS_2025_02/741372067"/>
    <hyperlink ref="F187" r:id="rId27" display="https://podminky.urs.cz/item/CS_URS_2025_02/741372079"/>
    <hyperlink ref="F190" r:id="rId28" display="https://podminky.urs.cz/item/CS_URS_2025_02/741372112"/>
    <hyperlink ref="F193" r:id="rId29" display="https://podminky.urs.cz/item/CS_URS_2025_02/741810002"/>
    <hyperlink ref="F195" r:id="rId30" display="https://podminky.urs.cz/item/CS_URS_2025_02/998741121"/>
    <hyperlink ref="F198" r:id="rId31" display="https://podminky.urs.cz/item/CS_URS_2025_02/742124003"/>
    <hyperlink ref="F202" r:id="rId32" display="https://podminky.urs.cz/item/CS_URS_2025_02/742330044"/>
    <hyperlink ref="F207" r:id="rId33" display="https://podminky.urs.cz/item/CS_URS_2025_02/HZS1292"/>
    <hyperlink ref="F211" r:id="rId34" display="https://podminky.urs.cz/item/CS_URS_2025_02/HZS223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35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102</v>
      </c>
    </row>
    <row r="3" s="1" customFormat="1" ht="6.96" customHeight="1">
      <c r="B3" s="138"/>
      <c r="C3" s="139"/>
      <c r="D3" s="139"/>
      <c r="E3" s="139"/>
      <c r="F3" s="139"/>
      <c r="G3" s="139"/>
      <c r="H3" s="139"/>
      <c r="I3" s="139"/>
      <c r="J3" s="139"/>
      <c r="K3" s="139"/>
      <c r="L3" s="20"/>
      <c r="AT3" s="17" t="s">
        <v>86</v>
      </c>
    </row>
    <row r="4" s="1" customFormat="1" ht="24.96" customHeight="1">
      <c r="B4" s="20"/>
      <c r="D4" s="140" t="s">
        <v>106</v>
      </c>
      <c r="L4" s="20"/>
      <c r="M4" s="141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42" t="s">
        <v>16</v>
      </c>
      <c r="L6" s="20"/>
    </row>
    <row r="7" s="1" customFormat="1" ht="26.25" customHeight="1">
      <c r="B7" s="20"/>
      <c r="E7" s="143" t="str">
        <f>'Rekapitulace stavby'!K6</f>
        <v>Stavební úpravy sportovního zázemí s požadavkem na bezbariérové užívání</v>
      </c>
      <c r="F7" s="142"/>
      <c r="G7" s="142"/>
      <c r="H7" s="142"/>
      <c r="L7" s="20"/>
    </row>
    <row r="8" s="1" customFormat="1" ht="12" customHeight="1">
      <c r="B8" s="20"/>
      <c r="D8" s="142" t="s">
        <v>107</v>
      </c>
      <c r="L8" s="20"/>
    </row>
    <row r="9" s="2" customFormat="1" ht="16.5" customHeight="1">
      <c r="A9" s="38"/>
      <c r="B9" s="44"/>
      <c r="C9" s="38"/>
      <c r="D9" s="38"/>
      <c r="E9" s="143" t="s">
        <v>1090</v>
      </c>
      <c r="F9" s="38"/>
      <c r="G9" s="38"/>
      <c r="H9" s="38"/>
      <c r="I9" s="38"/>
      <c r="J9" s="38"/>
      <c r="K9" s="38"/>
      <c r="L9" s="144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 ht="12" customHeight="1">
      <c r="A10" s="38"/>
      <c r="B10" s="44"/>
      <c r="C10" s="38"/>
      <c r="D10" s="142" t="s">
        <v>1091</v>
      </c>
      <c r="E10" s="38"/>
      <c r="F10" s="38"/>
      <c r="G10" s="38"/>
      <c r="H10" s="38"/>
      <c r="I10" s="38"/>
      <c r="J10" s="38"/>
      <c r="K10" s="38"/>
      <c r="L10" s="144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6.5" customHeight="1">
      <c r="A11" s="38"/>
      <c r="B11" s="44"/>
      <c r="C11" s="38"/>
      <c r="D11" s="38"/>
      <c r="E11" s="145" t="s">
        <v>1764</v>
      </c>
      <c r="F11" s="38"/>
      <c r="G11" s="38"/>
      <c r="H11" s="38"/>
      <c r="I11" s="38"/>
      <c r="J11" s="38"/>
      <c r="K11" s="38"/>
      <c r="L11" s="144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>
      <c r="A12" s="38"/>
      <c r="B12" s="44"/>
      <c r="C12" s="38"/>
      <c r="D12" s="38"/>
      <c r="E12" s="38"/>
      <c r="F12" s="38"/>
      <c r="G12" s="38"/>
      <c r="H12" s="38"/>
      <c r="I12" s="38"/>
      <c r="J12" s="38"/>
      <c r="K12" s="38"/>
      <c r="L12" s="144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2" customHeight="1">
      <c r="A13" s="38"/>
      <c r="B13" s="44"/>
      <c r="C13" s="38"/>
      <c r="D13" s="142" t="s">
        <v>18</v>
      </c>
      <c r="E13" s="38"/>
      <c r="F13" s="133" t="s">
        <v>19</v>
      </c>
      <c r="G13" s="38"/>
      <c r="H13" s="38"/>
      <c r="I13" s="142" t="s">
        <v>20</v>
      </c>
      <c r="J13" s="133" t="s">
        <v>19</v>
      </c>
      <c r="K13" s="38"/>
      <c r="L13" s="144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42" t="s">
        <v>21</v>
      </c>
      <c r="E14" s="38"/>
      <c r="F14" s="133" t="s">
        <v>22</v>
      </c>
      <c r="G14" s="38"/>
      <c r="H14" s="38"/>
      <c r="I14" s="142" t="s">
        <v>23</v>
      </c>
      <c r="J14" s="146" t="str">
        <f>'Rekapitulace stavby'!AN8</f>
        <v>26. 10. 2025</v>
      </c>
      <c r="K14" s="38"/>
      <c r="L14" s="144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0.8" customHeight="1">
      <c r="A15" s="38"/>
      <c r="B15" s="44"/>
      <c r="C15" s="38"/>
      <c r="D15" s="38"/>
      <c r="E15" s="38"/>
      <c r="F15" s="38"/>
      <c r="G15" s="38"/>
      <c r="H15" s="38"/>
      <c r="I15" s="38"/>
      <c r="J15" s="38"/>
      <c r="K15" s="38"/>
      <c r="L15" s="144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12" customHeight="1">
      <c r="A16" s="38"/>
      <c r="B16" s="44"/>
      <c r="C16" s="38"/>
      <c r="D16" s="142" t="s">
        <v>25</v>
      </c>
      <c r="E16" s="38"/>
      <c r="F16" s="38"/>
      <c r="G16" s="38"/>
      <c r="H16" s="38"/>
      <c r="I16" s="142" t="s">
        <v>26</v>
      </c>
      <c r="J16" s="133" t="s">
        <v>27</v>
      </c>
      <c r="K16" s="38"/>
      <c r="L16" s="144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8" customHeight="1">
      <c r="A17" s="38"/>
      <c r="B17" s="44"/>
      <c r="C17" s="38"/>
      <c r="D17" s="38"/>
      <c r="E17" s="133" t="s">
        <v>28</v>
      </c>
      <c r="F17" s="38"/>
      <c r="G17" s="38"/>
      <c r="H17" s="38"/>
      <c r="I17" s="142" t="s">
        <v>29</v>
      </c>
      <c r="J17" s="133" t="s">
        <v>30</v>
      </c>
      <c r="K17" s="38"/>
      <c r="L17" s="144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6.96" customHeight="1">
      <c r="A18" s="38"/>
      <c r="B18" s="44"/>
      <c r="C18" s="38"/>
      <c r="D18" s="38"/>
      <c r="E18" s="38"/>
      <c r="F18" s="38"/>
      <c r="G18" s="38"/>
      <c r="H18" s="38"/>
      <c r="I18" s="38"/>
      <c r="J18" s="38"/>
      <c r="K18" s="38"/>
      <c r="L18" s="144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12" customHeight="1">
      <c r="A19" s="38"/>
      <c r="B19" s="44"/>
      <c r="C19" s="38"/>
      <c r="D19" s="142" t="s">
        <v>31</v>
      </c>
      <c r="E19" s="38"/>
      <c r="F19" s="38"/>
      <c r="G19" s="38"/>
      <c r="H19" s="38"/>
      <c r="I19" s="142" t="s">
        <v>26</v>
      </c>
      <c r="J19" s="33" t="str">
        <f>'Rekapitulace stavby'!AN13</f>
        <v>Vyplň údaj</v>
      </c>
      <c r="K19" s="38"/>
      <c r="L19" s="144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8" customHeight="1">
      <c r="A20" s="38"/>
      <c r="B20" s="44"/>
      <c r="C20" s="38"/>
      <c r="D20" s="38"/>
      <c r="E20" s="33" t="str">
        <f>'Rekapitulace stavby'!E14</f>
        <v>Vyplň údaj</v>
      </c>
      <c r="F20" s="133"/>
      <c r="G20" s="133"/>
      <c r="H20" s="133"/>
      <c r="I20" s="142" t="s">
        <v>29</v>
      </c>
      <c r="J20" s="33" t="str">
        <f>'Rekapitulace stavby'!AN14</f>
        <v>Vyplň údaj</v>
      </c>
      <c r="K20" s="38"/>
      <c r="L20" s="144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6.96" customHeight="1">
      <c r="A21" s="38"/>
      <c r="B21" s="44"/>
      <c r="C21" s="38"/>
      <c r="D21" s="38"/>
      <c r="E21" s="38"/>
      <c r="F21" s="38"/>
      <c r="G21" s="38"/>
      <c r="H21" s="38"/>
      <c r="I21" s="38"/>
      <c r="J21" s="38"/>
      <c r="K21" s="38"/>
      <c r="L21" s="144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12" customHeight="1">
      <c r="A22" s="38"/>
      <c r="B22" s="44"/>
      <c r="C22" s="38"/>
      <c r="D22" s="142" t="s">
        <v>33</v>
      </c>
      <c r="E22" s="38"/>
      <c r="F22" s="38"/>
      <c r="G22" s="38"/>
      <c r="H22" s="38"/>
      <c r="I22" s="142" t="s">
        <v>26</v>
      </c>
      <c r="J22" s="133" t="s">
        <v>34</v>
      </c>
      <c r="K22" s="38"/>
      <c r="L22" s="144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8" customHeight="1">
      <c r="A23" s="38"/>
      <c r="B23" s="44"/>
      <c r="C23" s="38"/>
      <c r="D23" s="38"/>
      <c r="E23" s="133" t="s">
        <v>35</v>
      </c>
      <c r="F23" s="38"/>
      <c r="G23" s="38"/>
      <c r="H23" s="38"/>
      <c r="I23" s="142" t="s">
        <v>29</v>
      </c>
      <c r="J23" s="133" t="s">
        <v>36</v>
      </c>
      <c r="K23" s="38"/>
      <c r="L23" s="144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6.96" customHeight="1">
      <c r="A24" s="38"/>
      <c r="B24" s="44"/>
      <c r="C24" s="38"/>
      <c r="D24" s="38"/>
      <c r="E24" s="38"/>
      <c r="F24" s="38"/>
      <c r="G24" s="38"/>
      <c r="H24" s="38"/>
      <c r="I24" s="38"/>
      <c r="J24" s="38"/>
      <c r="K24" s="38"/>
      <c r="L24" s="144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12" customHeight="1">
      <c r="A25" s="38"/>
      <c r="B25" s="44"/>
      <c r="C25" s="38"/>
      <c r="D25" s="142" t="s">
        <v>38</v>
      </c>
      <c r="E25" s="38"/>
      <c r="F25" s="38"/>
      <c r="G25" s="38"/>
      <c r="H25" s="38"/>
      <c r="I25" s="142" t="s">
        <v>26</v>
      </c>
      <c r="J25" s="133" t="str">
        <f>IF('Rekapitulace stavby'!AN19="","",'Rekapitulace stavby'!AN19)</f>
        <v/>
      </c>
      <c r="K25" s="38"/>
      <c r="L25" s="144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8" customHeight="1">
      <c r="A26" s="38"/>
      <c r="B26" s="44"/>
      <c r="C26" s="38"/>
      <c r="D26" s="38"/>
      <c r="E26" s="133" t="str">
        <f>IF('Rekapitulace stavby'!E20="","",'Rekapitulace stavby'!E20)</f>
        <v xml:space="preserve"> </v>
      </c>
      <c r="F26" s="38"/>
      <c r="G26" s="38"/>
      <c r="H26" s="38"/>
      <c r="I26" s="142" t="s">
        <v>29</v>
      </c>
      <c r="J26" s="133" t="str">
        <f>IF('Rekapitulace stavby'!AN20="","",'Rekapitulace stavby'!AN20)</f>
        <v/>
      </c>
      <c r="K26" s="38"/>
      <c r="L26" s="144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2" customFormat="1" ht="6.96" customHeight="1">
      <c r="A27" s="38"/>
      <c r="B27" s="44"/>
      <c r="C27" s="38"/>
      <c r="D27" s="38"/>
      <c r="E27" s="38"/>
      <c r="F27" s="38"/>
      <c r="G27" s="38"/>
      <c r="H27" s="38"/>
      <c r="I27" s="38"/>
      <c r="J27" s="38"/>
      <c r="K27" s="38"/>
      <c r="L27" s="144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</row>
    <row r="28" s="2" customFormat="1" ht="12" customHeight="1">
      <c r="A28" s="38"/>
      <c r="B28" s="44"/>
      <c r="C28" s="38"/>
      <c r="D28" s="142" t="s">
        <v>40</v>
      </c>
      <c r="E28" s="38"/>
      <c r="F28" s="38"/>
      <c r="G28" s="38"/>
      <c r="H28" s="38"/>
      <c r="I28" s="38"/>
      <c r="J28" s="38"/>
      <c r="K28" s="38"/>
      <c r="L28" s="144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8" customFormat="1" ht="71.25" customHeight="1">
      <c r="A29" s="147"/>
      <c r="B29" s="148"/>
      <c r="C29" s="147"/>
      <c r="D29" s="147"/>
      <c r="E29" s="149" t="s">
        <v>41</v>
      </c>
      <c r="F29" s="149"/>
      <c r="G29" s="149"/>
      <c r="H29" s="149"/>
      <c r="I29" s="147"/>
      <c r="J29" s="147"/>
      <c r="K29" s="147"/>
      <c r="L29" s="150"/>
      <c r="S29" s="147"/>
      <c r="T29" s="147"/>
      <c r="U29" s="147"/>
      <c r="V29" s="147"/>
      <c r="W29" s="147"/>
      <c r="X29" s="147"/>
      <c r="Y29" s="147"/>
      <c r="Z29" s="147"/>
      <c r="AA29" s="147"/>
      <c r="AB29" s="147"/>
      <c r="AC29" s="147"/>
      <c r="AD29" s="147"/>
      <c r="AE29" s="147"/>
    </row>
    <row r="30" s="2" customFormat="1" ht="6.96" customHeight="1">
      <c r="A30" s="38"/>
      <c r="B30" s="44"/>
      <c r="C30" s="38"/>
      <c r="D30" s="38"/>
      <c r="E30" s="38"/>
      <c r="F30" s="38"/>
      <c r="G30" s="38"/>
      <c r="H30" s="38"/>
      <c r="I30" s="38"/>
      <c r="J30" s="38"/>
      <c r="K30" s="38"/>
      <c r="L30" s="144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51"/>
      <c r="E31" s="151"/>
      <c r="F31" s="151"/>
      <c r="G31" s="151"/>
      <c r="H31" s="151"/>
      <c r="I31" s="151"/>
      <c r="J31" s="151"/>
      <c r="K31" s="151"/>
      <c r="L31" s="144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25.44" customHeight="1">
      <c r="A32" s="38"/>
      <c r="B32" s="44"/>
      <c r="C32" s="38"/>
      <c r="D32" s="152" t="s">
        <v>42</v>
      </c>
      <c r="E32" s="38"/>
      <c r="F32" s="38"/>
      <c r="G32" s="38"/>
      <c r="H32" s="38"/>
      <c r="I32" s="38"/>
      <c r="J32" s="153">
        <f>ROUND(J90, 2)</f>
        <v>0</v>
      </c>
      <c r="K32" s="38"/>
      <c r="L32" s="144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6.96" customHeight="1">
      <c r="A33" s="38"/>
      <c r="B33" s="44"/>
      <c r="C33" s="38"/>
      <c r="D33" s="151"/>
      <c r="E33" s="151"/>
      <c r="F33" s="151"/>
      <c r="G33" s="151"/>
      <c r="H33" s="151"/>
      <c r="I33" s="151"/>
      <c r="J33" s="151"/>
      <c r="K33" s="151"/>
      <c r="L33" s="144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38"/>
      <c r="F34" s="154" t="s">
        <v>44</v>
      </c>
      <c r="G34" s="38"/>
      <c r="H34" s="38"/>
      <c r="I34" s="154" t="s">
        <v>43</v>
      </c>
      <c r="J34" s="154" t="s">
        <v>45</v>
      </c>
      <c r="K34" s="38"/>
      <c r="L34" s="144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s="2" customFormat="1" ht="14.4" customHeight="1">
      <c r="A35" s="38"/>
      <c r="B35" s="44"/>
      <c r="C35" s="38"/>
      <c r="D35" s="155" t="s">
        <v>46</v>
      </c>
      <c r="E35" s="142" t="s">
        <v>47</v>
      </c>
      <c r="F35" s="156">
        <f>ROUND((SUM(BE90:BE139)),  2)</f>
        <v>0</v>
      </c>
      <c r="G35" s="38"/>
      <c r="H35" s="38"/>
      <c r="I35" s="157">
        <v>0.20999999999999999</v>
      </c>
      <c r="J35" s="156">
        <f>ROUND(((SUM(BE90:BE139))*I35),  2)</f>
        <v>0</v>
      </c>
      <c r="K35" s="38"/>
      <c r="L35" s="144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s="2" customFormat="1" ht="14.4" customHeight="1">
      <c r="A36" s="38"/>
      <c r="B36" s="44"/>
      <c r="C36" s="38"/>
      <c r="D36" s="38"/>
      <c r="E36" s="142" t="s">
        <v>48</v>
      </c>
      <c r="F36" s="156">
        <f>ROUND((SUM(BF90:BF139)),  2)</f>
        <v>0</v>
      </c>
      <c r="G36" s="38"/>
      <c r="H36" s="38"/>
      <c r="I36" s="157">
        <v>0.12</v>
      </c>
      <c r="J36" s="156">
        <f>ROUND(((SUM(BF90:BF139))*I36),  2)</f>
        <v>0</v>
      </c>
      <c r="K36" s="38"/>
      <c r="L36" s="144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42" t="s">
        <v>49</v>
      </c>
      <c r="F37" s="156">
        <f>ROUND((SUM(BG90:BG139)),  2)</f>
        <v>0</v>
      </c>
      <c r="G37" s="38"/>
      <c r="H37" s="38"/>
      <c r="I37" s="157">
        <v>0.20999999999999999</v>
      </c>
      <c r="J37" s="156">
        <f>0</f>
        <v>0</v>
      </c>
      <c r="K37" s="38"/>
      <c r="L37" s="144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hidden="1" s="2" customFormat="1" ht="14.4" customHeight="1">
      <c r="A38" s="38"/>
      <c r="B38" s="44"/>
      <c r="C38" s="38"/>
      <c r="D38" s="38"/>
      <c r="E38" s="142" t="s">
        <v>50</v>
      </c>
      <c r="F38" s="156">
        <f>ROUND((SUM(BH90:BH139)),  2)</f>
        <v>0</v>
      </c>
      <c r="G38" s="38"/>
      <c r="H38" s="38"/>
      <c r="I38" s="157">
        <v>0.12</v>
      </c>
      <c r="J38" s="156">
        <f>0</f>
        <v>0</v>
      </c>
      <c r="K38" s="38"/>
      <c r="L38" s="144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hidden="1" s="2" customFormat="1" ht="14.4" customHeight="1">
      <c r="A39" s="38"/>
      <c r="B39" s="44"/>
      <c r="C39" s="38"/>
      <c r="D39" s="38"/>
      <c r="E39" s="142" t="s">
        <v>51</v>
      </c>
      <c r="F39" s="156">
        <f>ROUND((SUM(BI90:BI139)),  2)</f>
        <v>0</v>
      </c>
      <c r="G39" s="38"/>
      <c r="H39" s="38"/>
      <c r="I39" s="157">
        <v>0</v>
      </c>
      <c r="J39" s="156">
        <f>0</f>
        <v>0</v>
      </c>
      <c r="K39" s="38"/>
      <c r="L39" s="144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6.96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144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2" customFormat="1" ht="25.44" customHeight="1">
      <c r="A41" s="38"/>
      <c r="B41" s="44"/>
      <c r="C41" s="158"/>
      <c r="D41" s="159" t="s">
        <v>52</v>
      </c>
      <c r="E41" s="160"/>
      <c r="F41" s="160"/>
      <c r="G41" s="161" t="s">
        <v>53</v>
      </c>
      <c r="H41" s="162" t="s">
        <v>54</v>
      </c>
      <c r="I41" s="160"/>
      <c r="J41" s="163">
        <f>SUM(J32:J39)</f>
        <v>0</v>
      </c>
      <c r="K41" s="164"/>
      <c r="L41" s="144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</row>
    <row r="42" s="2" customFormat="1" ht="14.4" customHeight="1">
      <c r="A42" s="38"/>
      <c r="B42" s="165"/>
      <c r="C42" s="166"/>
      <c r="D42" s="166"/>
      <c r="E42" s="166"/>
      <c r="F42" s="166"/>
      <c r="G42" s="166"/>
      <c r="H42" s="166"/>
      <c r="I42" s="166"/>
      <c r="J42" s="166"/>
      <c r="K42" s="166"/>
      <c r="L42" s="144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</row>
    <row r="46" hidden="1" s="2" customFormat="1" ht="6.96" customHeight="1">
      <c r="A46" s="38"/>
      <c r="B46" s="167"/>
      <c r="C46" s="168"/>
      <c r="D46" s="168"/>
      <c r="E46" s="168"/>
      <c r="F46" s="168"/>
      <c r="G46" s="168"/>
      <c r="H46" s="168"/>
      <c r="I46" s="168"/>
      <c r="J46" s="168"/>
      <c r="K46" s="168"/>
      <c r="L46" s="144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</row>
    <row r="47" hidden="1" s="2" customFormat="1" ht="24.96" customHeight="1">
      <c r="A47" s="38"/>
      <c r="B47" s="39"/>
      <c r="C47" s="23" t="s">
        <v>109</v>
      </c>
      <c r="D47" s="40"/>
      <c r="E47" s="40"/>
      <c r="F47" s="40"/>
      <c r="G47" s="40"/>
      <c r="H47" s="40"/>
      <c r="I47" s="40"/>
      <c r="J47" s="40"/>
      <c r="K47" s="40"/>
      <c r="L47" s="144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</row>
    <row r="48" hidden="1" s="2" customFormat="1" ht="6.96" customHeight="1">
      <c r="A48" s="38"/>
      <c r="B48" s="39"/>
      <c r="C48" s="40"/>
      <c r="D48" s="40"/>
      <c r="E48" s="40"/>
      <c r="F48" s="40"/>
      <c r="G48" s="40"/>
      <c r="H48" s="40"/>
      <c r="I48" s="40"/>
      <c r="J48" s="40"/>
      <c r="K48" s="40"/>
      <c r="L48" s="144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</row>
    <row r="49" hidden="1" s="2" customFormat="1" ht="12" customHeight="1">
      <c r="A49" s="38"/>
      <c r="B49" s="39"/>
      <c r="C49" s="32" t="s">
        <v>16</v>
      </c>
      <c r="D49" s="40"/>
      <c r="E49" s="40"/>
      <c r="F49" s="40"/>
      <c r="G49" s="40"/>
      <c r="H49" s="40"/>
      <c r="I49" s="40"/>
      <c r="J49" s="40"/>
      <c r="K49" s="40"/>
      <c r="L49" s="144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</row>
    <row r="50" hidden="1" s="2" customFormat="1" ht="26.25" customHeight="1">
      <c r="A50" s="38"/>
      <c r="B50" s="39"/>
      <c r="C50" s="40"/>
      <c r="D50" s="40"/>
      <c r="E50" s="169" t="str">
        <f>E7</f>
        <v>Stavební úpravy sportovního zázemí s požadavkem na bezbariérové užívání</v>
      </c>
      <c r="F50" s="32"/>
      <c r="G50" s="32"/>
      <c r="H50" s="32"/>
      <c r="I50" s="40"/>
      <c r="J50" s="40"/>
      <c r="K50" s="40"/>
      <c r="L50" s="144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</row>
    <row r="51" hidden="1" s="1" customFormat="1" ht="12" customHeight="1">
      <c r="B51" s="21"/>
      <c r="C51" s="32" t="s">
        <v>107</v>
      </c>
      <c r="D51" s="22"/>
      <c r="E51" s="22"/>
      <c r="F51" s="22"/>
      <c r="G51" s="22"/>
      <c r="H51" s="22"/>
      <c r="I51" s="22"/>
      <c r="J51" s="22"/>
      <c r="K51" s="22"/>
      <c r="L51" s="20"/>
    </row>
    <row r="52" hidden="1" s="2" customFormat="1" ht="16.5" customHeight="1">
      <c r="A52" s="38"/>
      <c r="B52" s="39"/>
      <c r="C52" s="40"/>
      <c r="D52" s="40"/>
      <c r="E52" s="169" t="s">
        <v>1090</v>
      </c>
      <c r="F52" s="40"/>
      <c r="G52" s="40"/>
      <c r="H52" s="40"/>
      <c r="I52" s="40"/>
      <c r="J52" s="40"/>
      <c r="K52" s="40"/>
      <c r="L52" s="144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</row>
    <row r="53" hidden="1" s="2" customFormat="1" ht="12" customHeight="1">
      <c r="A53" s="38"/>
      <c r="B53" s="39"/>
      <c r="C53" s="32" t="s">
        <v>1091</v>
      </c>
      <c r="D53" s="40"/>
      <c r="E53" s="40"/>
      <c r="F53" s="40"/>
      <c r="G53" s="40"/>
      <c r="H53" s="40"/>
      <c r="I53" s="40"/>
      <c r="J53" s="40"/>
      <c r="K53" s="40"/>
      <c r="L53" s="144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</row>
    <row r="54" hidden="1" s="2" customFormat="1" ht="16.5" customHeight="1">
      <c r="A54" s="38"/>
      <c r="B54" s="39"/>
      <c r="C54" s="40"/>
      <c r="D54" s="40"/>
      <c r="E54" s="69" t="str">
        <f>E11</f>
        <v>c3 - ÚT</v>
      </c>
      <c r="F54" s="40"/>
      <c r="G54" s="40"/>
      <c r="H54" s="40"/>
      <c r="I54" s="40"/>
      <c r="J54" s="40"/>
      <c r="K54" s="40"/>
      <c r="L54" s="144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</row>
    <row r="55" hidden="1" s="2" customFormat="1" ht="6.96" customHeight="1">
      <c r="A55" s="38"/>
      <c r="B55" s="39"/>
      <c r="C55" s="40"/>
      <c r="D55" s="40"/>
      <c r="E55" s="40"/>
      <c r="F55" s="40"/>
      <c r="G55" s="40"/>
      <c r="H55" s="40"/>
      <c r="I55" s="40"/>
      <c r="J55" s="40"/>
      <c r="K55" s="40"/>
      <c r="L55" s="144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</row>
    <row r="56" hidden="1" s="2" customFormat="1" ht="12" customHeight="1">
      <c r="A56" s="38"/>
      <c r="B56" s="39"/>
      <c r="C56" s="32" t="s">
        <v>21</v>
      </c>
      <c r="D56" s="40"/>
      <c r="E56" s="40"/>
      <c r="F56" s="27" t="str">
        <f>F14</f>
        <v>st.č.1172, Mariánské Lázně</v>
      </c>
      <c r="G56" s="40"/>
      <c r="H56" s="40"/>
      <c r="I56" s="32" t="s">
        <v>23</v>
      </c>
      <c r="J56" s="72" t="str">
        <f>IF(J14="","",J14)</f>
        <v>26. 10. 2025</v>
      </c>
      <c r="K56" s="40"/>
      <c r="L56" s="144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</row>
    <row r="57" hidden="1" s="2" customFormat="1" ht="6.96" customHeight="1">
      <c r="A57" s="38"/>
      <c r="B57" s="39"/>
      <c r="C57" s="40"/>
      <c r="D57" s="40"/>
      <c r="E57" s="40"/>
      <c r="F57" s="40"/>
      <c r="G57" s="40"/>
      <c r="H57" s="40"/>
      <c r="I57" s="40"/>
      <c r="J57" s="40"/>
      <c r="K57" s="40"/>
      <c r="L57" s="144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</row>
    <row r="58" hidden="1" s="2" customFormat="1" ht="15.15" customHeight="1">
      <c r="A58" s="38"/>
      <c r="B58" s="39"/>
      <c r="C58" s="32" t="s">
        <v>25</v>
      </c>
      <c r="D58" s="40"/>
      <c r="E58" s="40"/>
      <c r="F58" s="27" t="str">
        <f>E17</f>
        <v>Město Mariánské Lázně</v>
      </c>
      <c r="G58" s="40"/>
      <c r="H58" s="40"/>
      <c r="I58" s="32" t="s">
        <v>33</v>
      </c>
      <c r="J58" s="36" t="str">
        <f>E23</f>
        <v>RealizaceDomů s.r.o.</v>
      </c>
      <c r="K58" s="40"/>
      <c r="L58" s="144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</row>
    <row r="59" hidden="1" s="2" customFormat="1" ht="15.15" customHeight="1">
      <c r="A59" s="38"/>
      <c r="B59" s="39"/>
      <c r="C59" s="32" t="s">
        <v>31</v>
      </c>
      <c r="D59" s="40"/>
      <c r="E59" s="40"/>
      <c r="F59" s="27" t="str">
        <f>IF(E20="","",E20)</f>
        <v>Vyplň údaj</v>
      </c>
      <c r="G59" s="40"/>
      <c r="H59" s="40"/>
      <c r="I59" s="32" t="s">
        <v>38</v>
      </c>
      <c r="J59" s="36" t="str">
        <f>E26</f>
        <v xml:space="preserve"> </v>
      </c>
      <c r="K59" s="40"/>
      <c r="L59" s="144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</row>
    <row r="60" hidden="1" s="2" customFormat="1" ht="10.32" customHeight="1">
      <c r="A60" s="38"/>
      <c r="B60" s="39"/>
      <c r="C60" s="40"/>
      <c r="D60" s="40"/>
      <c r="E60" s="40"/>
      <c r="F60" s="40"/>
      <c r="G60" s="40"/>
      <c r="H60" s="40"/>
      <c r="I60" s="40"/>
      <c r="J60" s="40"/>
      <c r="K60" s="40"/>
      <c r="L60" s="144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</row>
    <row r="61" hidden="1" s="2" customFormat="1" ht="29.28" customHeight="1">
      <c r="A61" s="38"/>
      <c r="B61" s="39"/>
      <c r="C61" s="170" t="s">
        <v>110</v>
      </c>
      <c r="D61" s="171"/>
      <c r="E61" s="171"/>
      <c r="F61" s="171"/>
      <c r="G61" s="171"/>
      <c r="H61" s="171"/>
      <c r="I61" s="171"/>
      <c r="J61" s="172" t="s">
        <v>111</v>
      </c>
      <c r="K61" s="171"/>
      <c r="L61" s="144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 hidden="1" s="2" customFormat="1" ht="10.32" customHeight="1">
      <c r="A62" s="38"/>
      <c r="B62" s="39"/>
      <c r="C62" s="40"/>
      <c r="D62" s="40"/>
      <c r="E62" s="40"/>
      <c r="F62" s="40"/>
      <c r="G62" s="40"/>
      <c r="H62" s="40"/>
      <c r="I62" s="40"/>
      <c r="J62" s="40"/>
      <c r="K62" s="40"/>
      <c r="L62" s="144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</row>
    <row r="63" hidden="1" s="2" customFormat="1" ht="22.8" customHeight="1">
      <c r="A63" s="38"/>
      <c r="B63" s="39"/>
      <c r="C63" s="173" t="s">
        <v>74</v>
      </c>
      <c r="D63" s="40"/>
      <c r="E63" s="40"/>
      <c r="F63" s="40"/>
      <c r="G63" s="40"/>
      <c r="H63" s="40"/>
      <c r="I63" s="40"/>
      <c r="J63" s="102">
        <f>J90</f>
        <v>0</v>
      </c>
      <c r="K63" s="40"/>
      <c r="L63" s="144"/>
      <c r="S63" s="38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  <c r="AU63" s="17" t="s">
        <v>112</v>
      </c>
    </row>
    <row r="64" hidden="1" s="9" customFormat="1" ht="24.96" customHeight="1">
      <c r="A64" s="9"/>
      <c r="B64" s="174"/>
      <c r="C64" s="175"/>
      <c r="D64" s="176" t="s">
        <v>117</v>
      </c>
      <c r="E64" s="177"/>
      <c r="F64" s="177"/>
      <c r="G64" s="177"/>
      <c r="H64" s="177"/>
      <c r="I64" s="177"/>
      <c r="J64" s="178">
        <f>J91</f>
        <v>0</v>
      </c>
      <c r="K64" s="175"/>
      <c r="L64" s="17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hidden="1" s="10" customFormat="1" ht="19.92" customHeight="1">
      <c r="A65" s="10"/>
      <c r="B65" s="180"/>
      <c r="C65" s="125"/>
      <c r="D65" s="181" t="s">
        <v>1765</v>
      </c>
      <c r="E65" s="182"/>
      <c r="F65" s="182"/>
      <c r="G65" s="182"/>
      <c r="H65" s="182"/>
      <c r="I65" s="182"/>
      <c r="J65" s="183">
        <f>J92</f>
        <v>0</v>
      </c>
      <c r="K65" s="125"/>
      <c r="L65" s="184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hidden="1" s="10" customFormat="1" ht="19.92" customHeight="1">
      <c r="A66" s="10"/>
      <c r="B66" s="180"/>
      <c r="C66" s="125"/>
      <c r="D66" s="181" t="s">
        <v>1766</v>
      </c>
      <c r="E66" s="182"/>
      <c r="F66" s="182"/>
      <c r="G66" s="182"/>
      <c r="H66" s="182"/>
      <c r="I66" s="182"/>
      <c r="J66" s="183">
        <f>J102</f>
        <v>0</v>
      </c>
      <c r="K66" s="125"/>
      <c r="L66" s="184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hidden="1" s="10" customFormat="1" ht="19.92" customHeight="1">
      <c r="A67" s="10"/>
      <c r="B67" s="180"/>
      <c r="C67" s="125"/>
      <c r="D67" s="181" t="s">
        <v>1767</v>
      </c>
      <c r="E67" s="182"/>
      <c r="F67" s="182"/>
      <c r="G67" s="182"/>
      <c r="H67" s="182"/>
      <c r="I67" s="182"/>
      <c r="J67" s="183">
        <f>J113</f>
        <v>0</v>
      </c>
      <c r="K67" s="125"/>
      <c r="L67" s="184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hidden="1" s="9" customFormat="1" ht="24.96" customHeight="1">
      <c r="A68" s="9"/>
      <c r="B68" s="174"/>
      <c r="C68" s="175"/>
      <c r="D68" s="176" t="s">
        <v>319</v>
      </c>
      <c r="E68" s="177"/>
      <c r="F68" s="177"/>
      <c r="G68" s="177"/>
      <c r="H68" s="177"/>
      <c r="I68" s="177"/>
      <c r="J68" s="178">
        <f>J126</f>
        <v>0</v>
      </c>
      <c r="K68" s="175"/>
      <c r="L68" s="17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</row>
    <row r="69" hidden="1" s="2" customFormat="1" ht="21.84" customHeight="1">
      <c r="A69" s="38"/>
      <c r="B69" s="39"/>
      <c r="C69" s="40"/>
      <c r="D69" s="40"/>
      <c r="E69" s="40"/>
      <c r="F69" s="40"/>
      <c r="G69" s="40"/>
      <c r="H69" s="40"/>
      <c r="I69" s="40"/>
      <c r="J69" s="40"/>
      <c r="K69" s="40"/>
      <c r="L69" s="144"/>
      <c r="S69" s="38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/>
      <c r="AE69" s="38"/>
    </row>
    <row r="70" hidden="1" s="2" customFormat="1" ht="6.96" customHeight="1">
      <c r="A70" s="38"/>
      <c r="B70" s="59"/>
      <c r="C70" s="60"/>
      <c r="D70" s="60"/>
      <c r="E70" s="60"/>
      <c r="F70" s="60"/>
      <c r="G70" s="60"/>
      <c r="H70" s="60"/>
      <c r="I70" s="60"/>
      <c r="J70" s="60"/>
      <c r="K70" s="60"/>
      <c r="L70" s="144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</row>
    <row r="71" hidden="1"/>
    <row r="72" hidden="1"/>
    <row r="73" hidden="1"/>
    <row r="74" s="2" customFormat="1" ht="6.96" customHeight="1">
      <c r="A74" s="38"/>
      <c r="B74" s="61"/>
      <c r="C74" s="62"/>
      <c r="D74" s="62"/>
      <c r="E74" s="62"/>
      <c r="F74" s="62"/>
      <c r="G74" s="62"/>
      <c r="H74" s="62"/>
      <c r="I74" s="62"/>
      <c r="J74" s="62"/>
      <c r="K74" s="62"/>
      <c r="L74" s="144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</row>
    <row r="75" s="2" customFormat="1" ht="24.96" customHeight="1">
      <c r="A75" s="38"/>
      <c r="B75" s="39"/>
      <c r="C75" s="23" t="s">
        <v>123</v>
      </c>
      <c r="D75" s="40"/>
      <c r="E75" s="40"/>
      <c r="F75" s="40"/>
      <c r="G75" s="40"/>
      <c r="H75" s="40"/>
      <c r="I75" s="40"/>
      <c r="J75" s="40"/>
      <c r="K75" s="40"/>
      <c r="L75" s="144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</row>
    <row r="76" s="2" customFormat="1" ht="6.96" customHeight="1">
      <c r="A76" s="38"/>
      <c r="B76" s="39"/>
      <c r="C76" s="40"/>
      <c r="D76" s="40"/>
      <c r="E76" s="40"/>
      <c r="F76" s="40"/>
      <c r="G76" s="40"/>
      <c r="H76" s="40"/>
      <c r="I76" s="40"/>
      <c r="J76" s="40"/>
      <c r="K76" s="40"/>
      <c r="L76" s="144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2" customHeight="1">
      <c r="A77" s="38"/>
      <c r="B77" s="39"/>
      <c r="C77" s="32" t="s">
        <v>16</v>
      </c>
      <c r="D77" s="40"/>
      <c r="E77" s="40"/>
      <c r="F77" s="40"/>
      <c r="G77" s="40"/>
      <c r="H77" s="40"/>
      <c r="I77" s="40"/>
      <c r="J77" s="40"/>
      <c r="K77" s="40"/>
      <c r="L77" s="144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78" s="2" customFormat="1" ht="26.25" customHeight="1">
      <c r="A78" s="38"/>
      <c r="B78" s="39"/>
      <c r="C78" s="40"/>
      <c r="D78" s="40"/>
      <c r="E78" s="169" t="str">
        <f>E7</f>
        <v>Stavební úpravy sportovního zázemí s požadavkem na bezbariérové užívání</v>
      </c>
      <c r="F78" s="32"/>
      <c r="G78" s="32"/>
      <c r="H78" s="32"/>
      <c r="I78" s="40"/>
      <c r="J78" s="40"/>
      <c r="K78" s="40"/>
      <c r="L78" s="144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</row>
    <row r="79" s="1" customFormat="1" ht="12" customHeight="1">
      <c r="B79" s="21"/>
      <c r="C79" s="32" t="s">
        <v>107</v>
      </c>
      <c r="D79" s="22"/>
      <c r="E79" s="22"/>
      <c r="F79" s="22"/>
      <c r="G79" s="22"/>
      <c r="H79" s="22"/>
      <c r="I79" s="22"/>
      <c r="J79" s="22"/>
      <c r="K79" s="22"/>
      <c r="L79" s="20"/>
    </row>
    <row r="80" s="2" customFormat="1" ht="16.5" customHeight="1">
      <c r="A80" s="38"/>
      <c r="B80" s="39"/>
      <c r="C80" s="40"/>
      <c r="D80" s="40"/>
      <c r="E80" s="169" t="s">
        <v>1090</v>
      </c>
      <c r="F80" s="40"/>
      <c r="G80" s="40"/>
      <c r="H80" s="40"/>
      <c r="I80" s="40"/>
      <c r="J80" s="40"/>
      <c r="K80" s="40"/>
      <c r="L80" s="144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</row>
    <row r="81" s="2" customFormat="1" ht="12" customHeight="1">
      <c r="A81" s="38"/>
      <c r="B81" s="39"/>
      <c r="C81" s="32" t="s">
        <v>1091</v>
      </c>
      <c r="D81" s="40"/>
      <c r="E81" s="40"/>
      <c r="F81" s="40"/>
      <c r="G81" s="40"/>
      <c r="H81" s="40"/>
      <c r="I81" s="40"/>
      <c r="J81" s="40"/>
      <c r="K81" s="40"/>
      <c r="L81" s="144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16.5" customHeight="1">
      <c r="A82" s="38"/>
      <c r="B82" s="39"/>
      <c r="C82" s="40"/>
      <c r="D82" s="40"/>
      <c r="E82" s="69" t="str">
        <f>E11</f>
        <v>c3 - ÚT</v>
      </c>
      <c r="F82" s="40"/>
      <c r="G82" s="40"/>
      <c r="H82" s="40"/>
      <c r="I82" s="40"/>
      <c r="J82" s="40"/>
      <c r="K82" s="40"/>
      <c r="L82" s="144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144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21</v>
      </c>
      <c r="D84" s="40"/>
      <c r="E84" s="40"/>
      <c r="F84" s="27" t="str">
        <f>F14</f>
        <v>st.č.1172, Mariánské Lázně</v>
      </c>
      <c r="G84" s="40"/>
      <c r="H84" s="40"/>
      <c r="I84" s="32" t="s">
        <v>23</v>
      </c>
      <c r="J84" s="72" t="str">
        <f>IF(J14="","",J14)</f>
        <v>26. 10. 2025</v>
      </c>
      <c r="K84" s="40"/>
      <c r="L84" s="144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6.96" customHeight="1">
      <c r="A85" s="38"/>
      <c r="B85" s="39"/>
      <c r="C85" s="40"/>
      <c r="D85" s="40"/>
      <c r="E85" s="40"/>
      <c r="F85" s="40"/>
      <c r="G85" s="40"/>
      <c r="H85" s="40"/>
      <c r="I85" s="40"/>
      <c r="J85" s="40"/>
      <c r="K85" s="40"/>
      <c r="L85" s="144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5.15" customHeight="1">
      <c r="A86" s="38"/>
      <c r="B86" s="39"/>
      <c r="C86" s="32" t="s">
        <v>25</v>
      </c>
      <c r="D86" s="40"/>
      <c r="E86" s="40"/>
      <c r="F86" s="27" t="str">
        <f>E17</f>
        <v>Město Mariánské Lázně</v>
      </c>
      <c r="G86" s="40"/>
      <c r="H86" s="40"/>
      <c r="I86" s="32" t="s">
        <v>33</v>
      </c>
      <c r="J86" s="36" t="str">
        <f>E23</f>
        <v>RealizaceDomů s.r.o.</v>
      </c>
      <c r="K86" s="40"/>
      <c r="L86" s="144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5.15" customHeight="1">
      <c r="A87" s="38"/>
      <c r="B87" s="39"/>
      <c r="C87" s="32" t="s">
        <v>31</v>
      </c>
      <c r="D87" s="40"/>
      <c r="E87" s="40"/>
      <c r="F87" s="27" t="str">
        <f>IF(E20="","",E20)</f>
        <v>Vyplň údaj</v>
      </c>
      <c r="G87" s="40"/>
      <c r="H87" s="40"/>
      <c r="I87" s="32" t="s">
        <v>38</v>
      </c>
      <c r="J87" s="36" t="str">
        <f>E26</f>
        <v xml:space="preserve"> </v>
      </c>
      <c r="K87" s="40"/>
      <c r="L87" s="144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10.32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144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11" customFormat="1" ht="29.28" customHeight="1">
      <c r="A89" s="185"/>
      <c r="B89" s="186"/>
      <c r="C89" s="187" t="s">
        <v>124</v>
      </c>
      <c r="D89" s="188" t="s">
        <v>61</v>
      </c>
      <c r="E89" s="188" t="s">
        <v>57</v>
      </c>
      <c r="F89" s="188" t="s">
        <v>58</v>
      </c>
      <c r="G89" s="188" t="s">
        <v>125</v>
      </c>
      <c r="H89" s="188" t="s">
        <v>126</v>
      </c>
      <c r="I89" s="188" t="s">
        <v>127</v>
      </c>
      <c r="J89" s="188" t="s">
        <v>111</v>
      </c>
      <c r="K89" s="189" t="s">
        <v>128</v>
      </c>
      <c r="L89" s="190"/>
      <c r="M89" s="92" t="s">
        <v>19</v>
      </c>
      <c r="N89" s="93" t="s">
        <v>46</v>
      </c>
      <c r="O89" s="93" t="s">
        <v>129</v>
      </c>
      <c r="P89" s="93" t="s">
        <v>130</v>
      </c>
      <c r="Q89" s="93" t="s">
        <v>131</v>
      </c>
      <c r="R89" s="93" t="s">
        <v>132</v>
      </c>
      <c r="S89" s="93" t="s">
        <v>133</v>
      </c>
      <c r="T89" s="94" t="s">
        <v>134</v>
      </c>
      <c r="U89" s="185"/>
      <c r="V89" s="185"/>
      <c r="W89" s="185"/>
      <c r="X89" s="185"/>
      <c r="Y89" s="185"/>
      <c r="Z89" s="185"/>
      <c r="AA89" s="185"/>
      <c r="AB89" s="185"/>
      <c r="AC89" s="185"/>
      <c r="AD89" s="185"/>
      <c r="AE89" s="185"/>
    </row>
    <row r="90" s="2" customFormat="1" ht="22.8" customHeight="1">
      <c r="A90" s="38"/>
      <c r="B90" s="39"/>
      <c r="C90" s="99" t="s">
        <v>135</v>
      </c>
      <c r="D90" s="40"/>
      <c r="E90" s="40"/>
      <c r="F90" s="40"/>
      <c r="G90" s="40"/>
      <c r="H90" s="40"/>
      <c r="I90" s="40"/>
      <c r="J90" s="191">
        <f>BK90</f>
        <v>0</v>
      </c>
      <c r="K90" s="40"/>
      <c r="L90" s="44"/>
      <c r="M90" s="95"/>
      <c r="N90" s="192"/>
      <c r="O90" s="96"/>
      <c r="P90" s="193">
        <f>P91+P126</f>
        <v>0</v>
      </c>
      <c r="Q90" s="96"/>
      <c r="R90" s="193">
        <f>R91+R126</f>
        <v>0.21054999999999999</v>
      </c>
      <c r="S90" s="96"/>
      <c r="T90" s="194">
        <f>T91+T126</f>
        <v>0</v>
      </c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T90" s="17" t="s">
        <v>75</v>
      </c>
      <c r="AU90" s="17" t="s">
        <v>112</v>
      </c>
      <c r="BK90" s="195">
        <f>BK91+BK126</f>
        <v>0</v>
      </c>
    </row>
    <row r="91" s="12" customFormat="1" ht="25.92" customHeight="1">
      <c r="A91" s="12"/>
      <c r="B91" s="196"/>
      <c r="C91" s="197"/>
      <c r="D91" s="198" t="s">
        <v>75</v>
      </c>
      <c r="E91" s="199" t="s">
        <v>251</v>
      </c>
      <c r="F91" s="199" t="s">
        <v>252</v>
      </c>
      <c r="G91" s="197"/>
      <c r="H91" s="197"/>
      <c r="I91" s="200"/>
      <c r="J91" s="201">
        <f>BK91</f>
        <v>0</v>
      </c>
      <c r="K91" s="197"/>
      <c r="L91" s="202"/>
      <c r="M91" s="203"/>
      <c r="N91" s="204"/>
      <c r="O91" s="204"/>
      <c r="P91" s="205">
        <f>P92+P102+P113</f>
        <v>0</v>
      </c>
      <c r="Q91" s="204"/>
      <c r="R91" s="205">
        <f>R92+R102+R113</f>
        <v>0.21054999999999999</v>
      </c>
      <c r="S91" s="204"/>
      <c r="T91" s="206">
        <f>T92+T102+T113</f>
        <v>0</v>
      </c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R91" s="207" t="s">
        <v>86</v>
      </c>
      <c r="AT91" s="208" t="s">
        <v>75</v>
      </c>
      <c r="AU91" s="208" t="s">
        <v>76</v>
      </c>
      <c r="AY91" s="207" t="s">
        <v>138</v>
      </c>
      <c r="BK91" s="209">
        <f>BK92+BK102+BK113</f>
        <v>0</v>
      </c>
    </row>
    <row r="92" s="12" customFormat="1" ht="22.8" customHeight="1">
      <c r="A92" s="12"/>
      <c r="B92" s="196"/>
      <c r="C92" s="197"/>
      <c r="D92" s="198" t="s">
        <v>75</v>
      </c>
      <c r="E92" s="210" t="s">
        <v>1768</v>
      </c>
      <c r="F92" s="210" t="s">
        <v>1769</v>
      </c>
      <c r="G92" s="197"/>
      <c r="H92" s="197"/>
      <c r="I92" s="200"/>
      <c r="J92" s="211">
        <f>BK92</f>
        <v>0</v>
      </c>
      <c r="K92" s="197"/>
      <c r="L92" s="202"/>
      <c r="M92" s="203"/>
      <c r="N92" s="204"/>
      <c r="O92" s="204"/>
      <c r="P92" s="205">
        <f>SUM(P93:P101)</f>
        <v>0</v>
      </c>
      <c r="Q92" s="204"/>
      <c r="R92" s="205">
        <f>SUM(R93:R101)</f>
        <v>0.021949999999999997</v>
      </c>
      <c r="S92" s="204"/>
      <c r="T92" s="206">
        <f>SUM(T93:T101)</f>
        <v>0</v>
      </c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R92" s="207" t="s">
        <v>86</v>
      </c>
      <c r="AT92" s="208" t="s">
        <v>75</v>
      </c>
      <c r="AU92" s="208" t="s">
        <v>84</v>
      </c>
      <c r="AY92" s="207" t="s">
        <v>138</v>
      </c>
      <c r="BK92" s="209">
        <f>SUM(BK93:BK101)</f>
        <v>0</v>
      </c>
    </row>
    <row r="93" s="2" customFormat="1" ht="24.15" customHeight="1">
      <c r="A93" s="38"/>
      <c r="B93" s="39"/>
      <c r="C93" s="212" t="s">
        <v>84</v>
      </c>
      <c r="D93" s="212" t="s">
        <v>140</v>
      </c>
      <c r="E93" s="213" t="s">
        <v>1770</v>
      </c>
      <c r="F93" s="214" t="s">
        <v>1771</v>
      </c>
      <c r="G93" s="215" t="s">
        <v>258</v>
      </c>
      <c r="H93" s="216">
        <v>5</v>
      </c>
      <c r="I93" s="217"/>
      <c r="J93" s="218">
        <f>ROUND(I93*H93,2)</f>
        <v>0</v>
      </c>
      <c r="K93" s="214" t="s">
        <v>144</v>
      </c>
      <c r="L93" s="44"/>
      <c r="M93" s="219" t="s">
        <v>19</v>
      </c>
      <c r="N93" s="220" t="s">
        <v>47</v>
      </c>
      <c r="O93" s="84"/>
      <c r="P93" s="221">
        <f>O93*H93</f>
        <v>0</v>
      </c>
      <c r="Q93" s="221">
        <v>0.00044999999999999999</v>
      </c>
      <c r="R93" s="221">
        <f>Q93*H93</f>
        <v>0.0022499999999999998</v>
      </c>
      <c r="S93" s="221">
        <v>0</v>
      </c>
      <c r="T93" s="222">
        <f>S93*H93</f>
        <v>0</v>
      </c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R93" s="223" t="s">
        <v>240</v>
      </c>
      <c r="AT93" s="223" t="s">
        <v>140</v>
      </c>
      <c r="AU93" s="223" t="s">
        <v>86</v>
      </c>
      <c r="AY93" s="17" t="s">
        <v>138</v>
      </c>
      <c r="BE93" s="224">
        <f>IF(N93="základní",J93,0)</f>
        <v>0</v>
      </c>
      <c r="BF93" s="224">
        <f>IF(N93="snížená",J93,0)</f>
        <v>0</v>
      </c>
      <c r="BG93" s="224">
        <f>IF(N93="zákl. přenesená",J93,0)</f>
        <v>0</v>
      </c>
      <c r="BH93" s="224">
        <f>IF(N93="sníž. přenesená",J93,0)</f>
        <v>0</v>
      </c>
      <c r="BI93" s="224">
        <f>IF(N93="nulová",J93,0)</f>
        <v>0</v>
      </c>
      <c r="BJ93" s="17" t="s">
        <v>84</v>
      </c>
      <c r="BK93" s="224">
        <f>ROUND(I93*H93,2)</f>
        <v>0</v>
      </c>
      <c r="BL93" s="17" t="s">
        <v>240</v>
      </c>
      <c r="BM93" s="223" t="s">
        <v>1772</v>
      </c>
    </row>
    <row r="94" s="2" customFormat="1">
      <c r="A94" s="38"/>
      <c r="B94" s="39"/>
      <c r="C94" s="40"/>
      <c r="D94" s="225" t="s">
        <v>147</v>
      </c>
      <c r="E94" s="40"/>
      <c r="F94" s="226" t="s">
        <v>1773</v>
      </c>
      <c r="G94" s="40"/>
      <c r="H94" s="40"/>
      <c r="I94" s="227"/>
      <c r="J94" s="40"/>
      <c r="K94" s="40"/>
      <c r="L94" s="44"/>
      <c r="M94" s="228"/>
      <c r="N94" s="229"/>
      <c r="O94" s="84"/>
      <c r="P94" s="84"/>
      <c r="Q94" s="84"/>
      <c r="R94" s="84"/>
      <c r="S94" s="84"/>
      <c r="T94" s="85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T94" s="17" t="s">
        <v>147</v>
      </c>
      <c r="AU94" s="17" t="s">
        <v>86</v>
      </c>
    </row>
    <row r="95" s="2" customFormat="1" ht="24.15" customHeight="1">
      <c r="A95" s="38"/>
      <c r="B95" s="39"/>
      <c r="C95" s="212" t="s">
        <v>86</v>
      </c>
      <c r="D95" s="212" t="s">
        <v>140</v>
      </c>
      <c r="E95" s="213" t="s">
        <v>1774</v>
      </c>
      <c r="F95" s="214" t="s">
        <v>1775</v>
      </c>
      <c r="G95" s="215" t="s">
        <v>258</v>
      </c>
      <c r="H95" s="216">
        <v>20</v>
      </c>
      <c r="I95" s="217"/>
      <c r="J95" s="218">
        <f>ROUND(I95*H95,2)</f>
        <v>0</v>
      </c>
      <c r="K95" s="214" t="s">
        <v>144</v>
      </c>
      <c r="L95" s="44"/>
      <c r="M95" s="219" t="s">
        <v>19</v>
      </c>
      <c r="N95" s="220" t="s">
        <v>47</v>
      </c>
      <c r="O95" s="84"/>
      <c r="P95" s="221">
        <f>O95*H95</f>
        <v>0</v>
      </c>
      <c r="Q95" s="221">
        <v>0.00055999999999999995</v>
      </c>
      <c r="R95" s="221">
        <f>Q95*H95</f>
        <v>0.011199999999999998</v>
      </c>
      <c r="S95" s="221">
        <v>0</v>
      </c>
      <c r="T95" s="222">
        <f>S95*H95</f>
        <v>0</v>
      </c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  <c r="AR95" s="223" t="s">
        <v>240</v>
      </c>
      <c r="AT95" s="223" t="s">
        <v>140</v>
      </c>
      <c r="AU95" s="223" t="s">
        <v>86</v>
      </c>
      <c r="AY95" s="17" t="s">
        <v>138</v>
      </c>
      <c r="BE95" s="224">
        <f>IF(N95="základní",J95,0)</f>
        <v>0</v>
      </c>
      <c r="BF95" s="224">
        <f>IF(N95="snížená",J95,0)</f>
        <v>0</v>
      </c>
      <c r="BG95" s="224">
        <f>IF(N95="zákl. přenesená",J95,0)</f>
        <v>0</v>
      </c>
      <c r="BH95" s="224">
        <f>IF(N95="sníž. přenesená",J95,0)</f>
        <v>0</v>
      </c>
      <c r="BI95" s="224">
        <f>IF(N95="nulová",J95,0)</f>
        <v>0</v>
      </c>
      <c r="BJ95" s="17" t="s">
        <v>84</v>
      </c>
      <c r="BK95" s="224">
        <f>ROUND(I95*H95,2)</f>
        <v>0</v>
      </c>
      <c r="BL95" s="17" t="s">
        <v>240</v>
      </c>
      <c r="BM95" s="223" t="s">
        <v>1776</v>
      </c>
    </row>
    <row r="96" s="2" customFormat="1">
      <c r="A96" s="38"/>
      <c r="B96" s="39"/>
      <c r="C96" s="40"/>
      <c r="D96" s="225" t="s">
        <v>147</v>
      </c>
      <c r="E96" s="40"/>
      <c r="F96" s="226" t="s">
        <v>1777</v>
      </c>
      <c r="G96" s="40"/>
      <c r="H96" s="40"/>
      <c r="I96" s="227"/>
      <c r="J96" s="40"/>
      <c r="K96" s="40"/>
      <c r="L96" s="44"/>
      <c r="M96" s="228"/>
      <c r="N96" s="229"/>
      <c r="O96" s="84"/>
      <c r="P96" s="84"/>
      <c r="Q96" s="84"/>
      <c r="R96" s="84"/>
      <c r="S96" s="84"/>
      <c r="T96" s="85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T96" s="17" t="s">
        <v>147</v>
      </c>
      <c r="AU96" s="17" t="s">
        <v>86</v>
      </c>
    </row>
    <row r="97" s="2" customFormat="1" ht="55.5" customHeight="1">
      <c r="A97" s="38"/>
      <c r="B97" s="39"/>
      <c r="C97" s="212" t="s">
        <v>8</v>
      </c>
      <c r="D97" s="212" t="s">
        <v>140</v>
      </c>
      <c r="E97" s="213" t="s">
        <v>1778</v>
      </c>
      <c r="F97" s="214" t="s">
        <v>1229</v>
      </c>
      <c r="G97" s="215" t="s">
        <v>258</v>
      </c>
      <c r="H97" s="216">
        <v>25</v>
      </c>
      <c r="I97" s="217"/>
      <c r="J97" s="218">
        <f>ROUND(I97*H97,2)</f>
        <v>0</v>
      </c>
      <c r="K97" s="214" t="s">
        <v>144</v>
      </c>
      <c r="L97" s="44"/>
      <c r="M97" s="219" t="s">
        <v>19</v>
      </c>
      <c r="N97" s="220" t="s">
        <v>47</v>
      </c>
      <c r="O97" s="84"/>
      <c r="P97" s="221">
        <f>O97*H97</f>
        <v>0</v>
      </c>
      <c r="Q97" s="221">
        <v>0.00034000000000000002</v>
      </c>
      <c r="R97" s="221">
        <f>Q97*H97</f>
        <v>0.0085000000000000006</v>
      </c>
      <c r="S97" s="221">
        <v>0</v>
      </c>
      <c r="T97" s="222">
        <f>S97*H97</f>
        <v>0</v>
      </c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R97" s="223" t="s">
        <v>240</v>
      </c>
      <c r="AT97" s="223" t="s">
        <v>140</v>
      </c>
      <c r="AU97" s="223" t="s">
        <v>86</v>
      </c>
      <c r="AY97" s="17" t="s">
        <v>138</v>
      </c>
      <c r="BE97" s="224">
        <f>IF(N97="základní",J97,0)</f>
        <v>0</v>
      </c>
      <c r="BF97" s="224">
        <f>IF(N97="snížená",J97,0)</f>
        <v>0</v>
      </c>
      <c r="BG97" s="224">
        <f>IF(N97="zákl. přenesená",J97,0)</f>
        <v>0</v>
      </c>
      <c r="BH97" s="224">
        <f>IF(N97="sníž. přenesená",J97,0)</f>
        <v>0</v>
      </c>
      <c r="BI97" s="224">
        <f>IF(N97="nulová",J97,0)</f>
        <v>0</v>
      </c>
      <c r="BJ97" s="17" t="s">
        <v>84</v>
      </c>
      <c r="BK97" s="224">
        <f>ROUND(I97*H97,2)</f>
        <v>0</v>
      </c>
      <c r="BL97" s="17" t="s">
        <v>240</v>
      </c>
      <c r="BM97" s="223" t="s">
        <v>1779</v>
      </c>
    </row>
    <row r="98" s="2" customFormat="1">
      <c r="A98" s="38"/>
      <c r="B98" s="39"/>
      <c r="C98" s="40"/>
      <c r="D98" s="225" t="s">
        <v>147</v>
      </c>
      <c r="E98" s="40"/>
      <c r="F98" s="226" t="s">
        <v>1780</v>
      </c>
      <c r="G98" s="40"/>
      <c r="H98" s="40"/>
      <c r="I98" s="227"/>
      <c r="J98" s="40"/>
      <c r="K98" s="40"/>
      <c r="L98" s="44"/>
      <c r="M98" s="228"/>
      <c r="N98" s="229"/>
      <c r="O98" s="84"/>
      <c r="P98" s="84"/>
      <c r="Q98" s="84"/>
      <c r="R98" s="84"/>
      <c r="S98" s="84"/>
      <c r="T98" s="85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T98" s="17" t="s">
        <v>147</v>
      </c>
      <c r="AU98" s="17" t="s">
        <v>86</v>
      </c>
    </row>
    <row r="99" s="14" customFormat="1">
      <c r="A99" s="14"/>
      <c r="B99" s="241"/>
      <c r="C99" s="242"/>
      <c r="D99" s="232" t="s">
        <v>149</v>
      </c>
      <c r="E99" s="243" t="s">
        <v>19</v>
      </c>
      <c r="F99" s="244" t="s">
        <v>1781</v>
      </c>
      <c r="G99" s="242"/>
      <c r="H99" s="245">
        <v>25</v>
      </c>
      <c r="I99" s="246"/>
      <c r="J99" s="242"/>
      <c r="K99" s="242"/>
      <c r="L99" s="247"/>
      <c r="M99" s="248"/>
      <c r="N99" s="249"/>
      <c r="O99" s="249"/>
      <c r="P99" s="249"/>
      <c r="Q99" s="249"/>
      <c r="R99" s="249"/>
      <c r="S99" s="249"/>
      <c r="T99" s="250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T99" s="251" t="s">
        <v>149</v>
      </c>
      <c r="AU99" s="251" t="s">
        <v>86</v>
      </c>
      <c r="AV99" s="14" t="s">
        <v>86</v>
      </c>
      <c r="AW99" s="14" t="s">
        <v>37</v>
      </c>
      <c r="AX99" s="14" t="s">
        <v>84</v>
      </c>
      <c r="AY99" s="251" t="s">
        <v>138</v>
      </c>
    </row>
    <row r="100" s="2" customFormat="1" ht="49.05" customHeight="1">
      <c r="A100" s="38"/>
      <c r="B100" s="39"/>
      <c r="C100" s="212" t="s">
        <v>234</v>
      </c>
      <c r="D100" s="212" t="s">
        <v>140</v>
      </c>
      <c r="E100" s="213" t="s">
        <v>1782</v>
      </c>
      <c r="F100" s="214" t="s">
        <v>1783</v>
      </c>
      <c r="G100" s="215" t="s">
        <v>209</v>
      </c>
      <c r="H100" s="216">
        <v>0.021999999999999999</v>
      </c>
      <c r="I100" s="217"/>
      <c r="J100" s="218">
        <f>ROUND(I100*H100,2)</f>
        <v>0</v>
      </c>
      <c r="K100" s="214" t="s">
        <v>144</v>
      </c>
      <c r="L100" s="44"/>
      <c r="M100" s="219" t="s">
        <v>19</v>
      </c>
      <c r="N100" s="220" t="s">
        <v>47</v>
      </c>
      <c r="O100" s="84"/>
      <c r="P100" s="221">
        <f>O100*H100</f>
        <v>0</v>
      </c>
      <c r="Q100" s="221">
        <v>0</v>
      </c>
      <c r="R100" s="221">
        <f>Q100*H100</f>
        <v>0</v>
      </c>
      <c r="S100" s="221">
        <v>0</v>
      </c>
      <c r="T100" s="222">
        <f>S100*H100</f>
        <v>0</v>
      </c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R100" s="223" t="s">
        <v>240</v>
      </c>
      <c r="AT100" s="223" t="s">
        <v>140</v>
      </c>
      <c r="AU100" s="223" t="s">
        <v>86</v>
      </c>
      <c r="AY100" s="17" t="s">
        <v>138</v>
      </c>
      <c r="BE100" s="224">
        <f>IF(N100="základní",J100,0)</f>
        <v>0</v>
      </c>
      <c r="BF100" s="224">
        <f>IF(N100="snížená",J100,0)</f>
        <v>0</v>
      </c>
      <c r="BG100" s="224">
        <f>IF(N100="zákl. přenesená",J100,0)</f>
        <v>0</v>
      </c>
      <c r="BH100" s="224">
        <f>IF(N100="sníž. přenesená",J100,0)</f>
        <v>0</v>
      </c>
      <c r="BI100" s="224">
        <f>IF(N100="nulová",J100,0)</f>
        <v>0</v>
      </c>
      <c r="BJ100" s="17" t="s">
        <v>84</v>
      </c>
      <c r="BK100" s="224">
        <f>ROUND(I100*H100,2)</f>
        <v>0</v>
      </c>
      <c r="BL100" s="17" t="s">
        <v>240</v>
      </c>
      <c r="BM100" s="223" t="s">
        <v>1784</v>
      </c>
    </row>
    <row r="101" s="2" customFormat="1">
      <c r="A101" s="38"/>
      <c r="B101" s="39"/>
      <c r="C101" s="40"/>
      <c r="D101" s="225" t="s">
        <v>147</v>
      </c>
      <c r="E101" s="40"/>
      <c r="F101" s="226" t="s">
        <v>1785</v>
      </c>
      <c r="G101" s="40"/>
      <c r="H101" s="40"/>
      <c r="I101" s="227"/>
      <c r="J101" s="40"/>
      <c r="K101" s="40"/>
      <c r="L101" s="44"/>
      <c r="M101" s="228"/>
      <c r="N101" s="229"/>
      <c r="O101" s="84"/>
      <c r="P101" s="84"/>
      <c r="Q101" s="84"/>
      <c r="R101" s="84"/>
      <c r="S101" s="84"/>
      <c r="T101" s="85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T101" s="17" t="s">
        <v>147</v>
      </c>
      <c r="AU101" s="17" t="s">
        <v>86</v>
      </c>
    </row>
    <row r="102" s="12" customFormat="1" ht="22.8" customHeight="1">
      <c r="A102" s="12"/>
      <c r="B102" s="196"/>
      <c r="C102" s="197"/>
      <c r="D102" s="198" t="s">
        <v>75</v>
      </c>
      <c r="E102" s="210" t="s">
        <v>1786</v>
      </c>
      <c r="F102" s="210" t="s">
        <v>1787</v>
      </c>
      <c r="G102" s="197"/>
      <c r="H102" s="197"/>
      <c r="I102" s="200"/>
      <c r="J102" s="211">
        <f>BK102</f>
        <v>0</v>
      </c>
      <c r="K102" s="197"/>
      <c r="L102" s="202"/>
      <c r="M102" s="203"/>
      <c r="N102" s="204"/>
      <c r="O102" s="204"/>
      <c r="P102" s="205">
        <f>SUM(P103:P112)</f>
        <v>0</v>
      </c>
      <c r="Q102" s="204"/>
      <c r="R102" s="205">
        <f>SUM(R103:R112)</f>
        <v>0.0041599999999999996</v>
      </c>
      <c r="S102" s="204"/>
      <c r="T102" s="206">
        <f>SUM(T103:T112)</f>
        <v>0</v>
      </c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R102" s="207" t="s">
        <v>86</v>
      </c>
      <c r="AT102" s="208" t="s">
        <v>75</v>
      </c>
      <c r="AU102" s="208" t="s">
        <v>84</v>
      </c>
      <c r="AY102" s="207" t="s">
        <v>138</v>
      </c>
      <c r="BK102" s="209">
        <f>SUM(BK103:BK112)</f>
        <v>0</v>
      </c>
    </row>
    <row r="103" s="2" customFormat="1" ht="37.8" customHeight="1">
      <c r="A103" s="38"/>
      <c r="B103" s="39"/>
      <c r="C103" s="212" t="s">
        <v>178</v>
      </c>
      <c r="D103" s="212" t="s">
        <v>140</v>
      </c>
      <c r="E103" s="213" t="s">
        <v>1788</v>
      </c>
      <c r="F103" s="214" t="s">
        <v>1789</v>
      </c>
      <c r="G103" s="215" t="s">
        <v>201</v>
      </c>
      <c r="H103" s="216">
        <v>5</v>
      </c>
      <c r="I103" s="217"/>
      <c r="J103" s="218">
        <f>ROUND(I103*H103,2)</f>
        <v>0</v>
      </c>
      <c r="K103" s="214" t="s">
        <v>144</v>
      </c>
      <c r="L103" s="44"/>
      <c r="M103" s="219" t="s">
        <v>19</v>
      </c>
      <c r="N103" s="220" t="s">
        <v>47</v>
      </c>
      <c r="O103" s="84"/>
      <c r="P103" s="221">
        <f>O103*H103</f>
        <v>0</v>
      </c>
      <c r="Q103" s="221">
        <v>0.00013999999999999999</v>
      </c>
      <c r="R103" s="221">
        <f>Q103*H103</f>
        <v>0.00069999999999999988</v>
      </c>
      <c r="S103" s="221">
        <v>0</v>
      </c>
      <c r="T103" s="222">
        <f>S103*H103</f>
        <v>0</v>
      </c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  <c r="AR103" s="223" t="s">
        <v>240</v>
      </c>
      <c r="AT103" s="223" t="s">
        <v>140</v>
      </c>
      <c r="AU103" s="223" t="s">
        <v>86</v>
      </c>
      <c r="AY103" s="17" t="s">
        <v>138</v>
      </c>
      <c r="BE103" s="224">
        <f>IF(N103="základní",J103,0)</f>
        <v>0</v>
      </c>
      <c r="BF103" s="224">
        <f>IF(N103="snížená",J103,0)</f>
        <v>0</v>
      </c>
      <c r="BG103" s="224">
        <f>IF(N103="zákl. přenesená",J103,0)</f>
        <v>0</v>
      </c>
      <c r="BH103" s="224">
        <f>IF(N103="sníž. přenesená",J103,0)</f>
        <v>0</v>
      </c>
      <c r="BI103" s="224">
        <f>IF(N103="nulová",J103,0)</f>
        <v>0</v>
      </c>
      <c r="BJ103" s="17" t="s">
        <v>84</v>
      </c>
      <c r="BK103" s="224">
        <f>ROUND(I103*H103,2)</f>
        <v>0</v>
      </c>
      <c r="BL103" s="17" t="s">
        <v>240</v>
      </c>
      <c r="BM103" s="223" t="s">
        <v>1790</v>
      </c>
    </row>
    <row r="104" s="2" customFormat="1">
      <c r="A104" s="38"/>
      <c r="B104" s="39"/>
      <c r="C104" s="40"/>
      <c r="D104" s="225" t="s">
        <v>147</v>
      </c>
      <c r="E104" s="40"/>
      <c r="F104" s="226" t="s">
        <v>1791</v>
      </c>
      <c r="G104" s="40"/>
      <c r="H104" s="40"/>
      <c r="I104" s="227"/>
      <c r="J104" s="40"/>
      <c r="K104" s="40"/>
      <c r="L104" s="44"/>
      <c r="M104" s="228"/>
      <c r="N104" s="229"/>
      <c r="O104" s="84"/>
      <c r="P104" s="84"/>
      <c r="Q104" s="84"/>
      <c r="R104" s="84"/>
      <c r="S104" s="84"/>
      <c r="T104" s="85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  <c r="AT104" s="17" t="s">
        <v>147</v>
      </c>
      <c r="AU104" s="17" t="s">
        <v>86</v>
      </c>
    </row>
    <row r="105" s="2" customFormat="1" ht="21.75" customHeight="1">
      <c r="A105" s="38"/>
      <c r="B105" s="39"/>
      <c r="C105" s="212" t="s">
        <v>145</v>
      </c>
      <c r="D105" s="212" t="s">
        <v>140</v>
      </c>
      <c r="E105" s="213" t="s">
        <v>1792</v>
      </c>
      <c r="F105" s="214" t="s">
        <v>1793</v>
      </c>
      <c r="G105" s="215" t="s">
        <v>201</v>
      </c>
      <c r="H105" s="216">
        <v>4</v>
      </c>
      <c r="I105" s="217"/>
      <c r="J105" s="218">
        <f>ROUND(I105*H105,2)</f>
        <v>0</v>
      </c>
      <c r="K105" s="214" t="s">
        <v>144</v>
      </c>
      <c r="L105" s="44"/>
      <c r="M105" s="219" t="s">
        <v>19</v>
      </c>
      <c r="N105" s="220" t="s">
        <v>47</v>
      </c>
      <c r="O105" s="84"/>
      <c r="P105" s="221">
        <f>O105*H105</f>
        <v>0</v>
      </c>
      <c r="Q105" s="221">
        <v>0.00019000000000000001</v>
      </c>
      <c r="R105" s="221">
        <f>Q105*H105</f>
        <v>0.00076000000000000004</v>
      </c>
      <c r="S105" s="221">
        <v>0</v>
      </c>
      <c r="T105" s="222">
        <f>S105*H105</f>
        <v>0</v>
      </c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  <c r="AR105" s="223" t="s">
        <v>240</v>
      </c>
      <c r="AT105" s="223" t="s">
        <v>140</v>
      </c>
      <c r="AU105" s="223" t="s">
        <v>86</v>
      </c>
      <c r="AY105" s="17" t="s">
        <v>138</v>
      </c>
      <c r="BE105" s="224">
        <f>IF(N105="základní",J105,0)</f>
        <v>0</v>
      </c>
      <c r="BF105" s="224">
        <f>IF(N105="snížená",J105,0)</f>
        <v>0</v>
      </c>
      <c r="BG105" s="224">
        <f>IF(N105="zákl. přenesená",J105,0)</f>
        <v>0</v>
      </c>
      <c r="BH105" s="224">
        <f>IF(N105="sníž. přenesená",J105,0)</f>
        <v>0</v>
      </c>
      <c r="BI105" s="224">
        <f>IF(N105="nulová",J105,0)</f>
        <v>0</v>
      </c>
      <c r="BJ105" s="17" t="s">
        <v>84</v>
      </c>
      <c r="BK105" s="224">
        <f>ROUND(I105*H105,2)</f>
        <v>0</v>
      </c>
      <c r="BL105" s="17" t="s">
        <v>240</v>
      </c>
      <c r="BM105" s="223" t="s">
        <v>1794</v>
      </c>
    </row>
    <row r="106" s="2" customFormat="1">
      <c r="A106" s="38"/>
      <c r="B106" s="39"/>
      <c r="C106" s="40"/>
      <c r="D106" s="225" t="s">
        <v>147</v>
      </c>
      <c r="E106" s="40"/>
      <c r="F106" s="226" t="s">
        <v>1795</v>
      </c>
      <c r="G106" s="40"/>
      <c r="H106" s="40"/>
      <c r="I106" s="227"/>
      <c r="J106" s="40"/>
      <c r="K106" s="40"/>
      <c r="L106" s="44"/>
      <c r="M106" s="228"/>
      <c r="N106" s="229"/>
      <c r="O106" s="84"/>
      <c r="P106" s="84"/>
      <c r="Q106" s="84"/>
      <c r="R106" s="84"/>
      <c r="S106" s="84"/>
      <c r="T106" s="85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T106" s="17" t="s">
        <v>147</v>
      </c>
      <c r="AU106" s="17" t="s">
        <v>86</v>
      </c>
    </row>
    <row r="107" s="2" customFormat="1" ht="21.75" customHeight="1">
      <c r="A107" s="38"/>
      <c r="B107" s="39"/>
      <c r="C107" s="212" t="s">
        <v>171</v>
      </c>
      <c r="D107" s="212" t="s">
        <v>140</v>
      </c>
      <c r="E107" s="213" t="s">
        <v>1796</v>
      </c>
      <c r="F107" s="214" t="s">
        <v>1797</v>
      </c>
      <c r="G107" s="215" t="s">
        <v>201</v>
      </c>
      <c r="H107" s="216">
        <v>6</v>
      </c>
      <c r="I107" s="217"/>
      <c r="J107" s="218">
        <f>ROUND(I107*H107,2)</f>
        <v>0</v>
      </c>
      <c r="K107" s="214" t="s">
        <v>144</v>
      </c>
      <c r="L107" s="44"/>
      <c r="M107" s="219" t="s">
        <v>19</v>
      </c>
      <c r="N107" s="220" t="s">
        <v>47</v>
      </c>
      <c r="O107" s="84"/>
      <c r="P107" s="221">
        <f>O107*H107</f>
        <v>0</v>
      </c>
      <c r="Q107" s="221">
        <v>0.00025000000000000001</v>
      </c>
      <c r="R107" s="221">
        <f>Q107*H107</f>
        <v>0.0015</v>
      </c>
      <c r="S107" s="221">
        <v>0</v>
      </c>
      <c r="T107" s="222">
        <f>S107*H107</f>
        <v>0</v>
      </c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R107" s="223" t="s">
        <v>240</v>
      </c>
      <c r="AT107" s="223" t="s">
        <v>140</v>
      </c>
      <c r="AU107" s="223" t="s">
        <v>86</v>
      </c>
      <c r="AY107" s="17" t="s">
        <v>138</v>
      </c>
      <c r="BE107" s="224">
        <f>IF(N107="základní",J107,0)</f>
        <v>0</v>
      </c>
      <c r="BF107" s="224">
        <f>IF(N107="snížená",J107,0)</f>
        <v>0</v>
      </c>
      <c r="BG107" s="224">
        <f>IF(N107="zákl. přenesená",J107,0)</f>
        <v>0</v>
      </c>
      <c r="BH107" s="224">
        <f>IF(N107="sníž. přenesená",J107,0)</f>
        <v>0</v>
      </c>
      <c r="BI107" s="224">
        <f>IF(N107="nulová",J107,0)</f>
        <v>0</v>
      </c>
      <c r="BJ107" s="17" t="s">
        <v>84</v>
      </c>
      <c r="BK107" s="224">
        <f>ROUND(I107*H107,2)</f>
        <v>0</v>
      </c>
      <c r="BL107" s="17" t="s">
        <v>240</v>
      </c>
      <c r="BM107" s="223" t="s">
        <v>1798</v>
      </c>
    </row>
    <row r="108" s="2" customFormat="1">
      <c r="A108" s="38"/>
      <c r="B108" s="39"/>
      <c r="C108" s="40"/>
      <c r="D108" s="225" t="s">
        <v>147</v>
      </c>
      <c r="E108" s="40"/>
      <c r="F108" s="226" t="s">
        <v>1799</v>
      </c>
      <c r="G108" s="40"/>
      <c r="H108" s="40"/>
      <c r="I108" s="227"/>
      <c r="J108" s="40"/>
      <c r="K108" s="40"/>
      <c r="L108" s="44"/>
      <c r="M108" s="228"/>
      <c r="N108" s="229"/>
      <c r="O108" s="84"/>
      <c r="P108" s="84"/>
      <c r="Q108" s="84"/>
      <c r="R108" s="84"/>
      <c r="S108" s="84"/>
      <c r="T108" s="85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  <c r="AT108" s="17" t="s">
        <v>147</v>
      </c>
      <c r="AU108" s="17" t="s">
        <v>86</v>
      </c>
    </row>
    <row r="109" s="2" customFormat="1" ht="24.15" customHeight="1">
      <c r="A109" s="38"/>
      <c r="B109" s="39"/>
      <c r="C109" s="212" t="s">
        <v>158</v>
      </c>
      <c r="D109" s="212" t="s">
        <v>140</v>
      </c>
      <c r="E109" s="213" t="s">
        <v>1800</v>
      </c>
      <c r="F109" s="214" t="s">
        <v>1801</v>
      </c>
      <c r="G109" s="215" t="s">
        <v>201</v>
      </c>
      <c r="H109" s="216">
        <v>5</v>
      </c>
      <c r="I109" s="217"/>
      <c r="J109" s="218">
        <f>ROUND(I109*H109,2)</f>
        <v>0</v>
      </c>
      <c r="K109" s="214" t="s">
        <v>144</v>
      </c>
      <c r="L109" s="44"/>
      <c r="M109" s="219" t="s">
        <v>19</v>
      </c>
      <c r="N109" s="220" t="s">
        <v>47</v>
      </c>
      <c r="O109" s="84"/>
      <c r="P109" s="221">
        <f>O109*H109</f>
        <v>0</v>
      </c>
      <c r="Q109" s="221">
        <v>0.00024000000000000001</v>
      </c>
      <c r="R109" s="221">
        <f>Q109*H109</f>
        <v>0.0012000000000000001</v>
      </c>
      <c r="S109" s="221">
        <v>0</v>
      </c>
      <c r="T109" s="222">
        <f>S109*H109</f>
        <v>0</v>
      </c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  <c r="AR109" s="223" t="s">
        <v>240</v>
      </c>
      <c r="AT109" s="223" t="s">
        <v>140</v>
      </c>
      <c r="AU109" s="223" t="s">
        <v>86</v>
      </c>
      <c r="AY109" s="17" t="s">
        <v>138</v>
      </c>
      <c r="BE109" s="224">
        <f>IF(N109="základní",J109,0)</f>
        <v>0</v>
      </c>
      <c r="BF109" s="224">
        <f>IF(N109="snížená",J109,0)</f>
        <v>0</v>
      </c>
      <c r="BG109" s="224">
        <f>IF(N109="zákl. přenesená",J109,0)</f>
        <v>0</v>
      </c>
      <c r="BH109" s="224">
        <f>IF(N109="sníž. přenesená",J109,0)</f>
        <v>0</v>
      </c>
      <c r="BI109" s="224">
        <f>IF(N109="nulová",J109,0)</f>
        <v>0</v>
      </c>
      <c r="BJ109" s="17" t="s">
        <v>84</v>
      </c>
      <c r="BK109" s="224">
        <f>ROUND(I109*H109,2)</f>
        <v>0</v>
      </c>
      <c r="BL109" s="17" t="s">
        <v>240</v>
      </c>
      <c r="BM109" s="223" t="s">
        <v>1802</v>
      </c>
    </row>
    <row r="110" s="2" customFormat="1">
      <c r="A110" s="38"/>
      <c r="B110" s="39"/>
      <c r="C110" s="40"/>
      <c r="D110" s="225" t="s">
        <v>147</v>
      </c>
      <c r="E110" s="40"/>
      <c r="F110" s="226" t="s">
        <v>1803</v>
      </c>
      <c r="G110" s="40"/>
      <c r="H110" s="40"/>
      <c r="I110" s="227"/>
      <c r="J110" s="40"/>
      <c r="K110" s="40"/>
      <c r="L110" s="44"/>
      <c r="M110" s="228"/>
      <c r="N110" s="229"/>
      <c r="O110" s="84"/>
      <c r="P110" s="84"/>
      <c r="Q110" s="84"/>
      <c r="R110" s="84"/>
      <c r="S110" s="84"/>
      <c r="T110" s="85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T110" s="17" t="s">
        <v>147</v>
      </c>
      <c r="AU110" s="17" t="s">
        <v>86</v>
      </c>
    </row>
    <row r="111" s="2" customFormat="1" ht="49.05" customHeight="1">
      <c r="A111" s="38"/>
      <c r="B111" s="39"/>
      <c r="C111" s="212" t="s">
        <v>240</v>
      </c>
      <c r="D111" s="212" t="s">
        <v>140</v>
      </c>
      <c r="E111" s="213" t="s">
        <v>1804</v>
      </c>
      <c r="F111" s="214" t="s">
        <v>1805</v>
      </c>
      <c r="G111" s="215" t="s">
        <v>209</v>
      </c>
      <c r="H111" s="216">
        <v>0.0040000000000000001</v>
      </c>
      <c r="I111" s="217"/>
      <c r="J111" s="218">
        <f>ROUND(I111*H111,2)</f>
        <v>0</v>
      </c>
      <c r="K111" s="214" t="s">
        <v>144</v>
      </c>
      <c r="L111" s="44"/>
      <c r="M111" s="219" t="s">
        <v>19</v>
      </c>
      <c r="N111" s="220" t="s">
        <v>47</v>
      </c>
      <c r="O111" s="84"/>
      <c r="P111" s="221">
        <f>O111*H111</f>
        <v>0</v>
      </c>
      <c r="Q111" s="221">
        <v>0</v>
      </c>
      <c r="R111" s="221">
        <f>Q111*H111</f>
        <v>0</v>
      </c>
      <c r="S111" s="221">
        <v>0</v>
      </c>
      <c r="T111" s="222">
        <f>S111*H111</f>
        <v>0</v>
      </c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  <c r="AR111" s="223" t="s">
        <v>240</v>
      </c>
      <c r="AT111" s="223" t="s">
        <v>140</v>
      </c>
      <c r="AU111" s="223" t="s">
        <v>86</v>
      </c>
      <c r="AY111" s="17" t="s">
        <v>138</v>
      </c>
      <c r="BE111" s="224">
        <f>IF(N111="základní",J111,0)</f>
        <v>0</v>
      </c>
      <c r="BF111" s="224">
        <f>IF(N111="snížená",J111,0)</f>
        <v>0</v>
      </c>
      <c r="BG111" s="224">
        <f>IF(N111="zákl. přenesená",J111,0)</f>
        <v>0</v>
      </c>
      <c r="BH111" s="224">
        <f>IF(N111="sníž. přenesená",J111,0)</f>
        <v>0</v>
      </c>
      <c r="BI111" s="224">
        <f>IF(N111="nulová",J111,0)</f>
        <v>0</v>
      </c>
      <c r="BJ111" s="17" t="s">
        <v>84</v>
      </c>
      <c r="BK111" s="224">
        <f>ROUND(I111*H111,2)</f>
        <v>0</v>
      </c>
      <c r="BL111" s="17" t="s">
        <v>240</v>
      </c>
      <c r="BM111" s="223" t="s">
        <v>1806</v>
      </c>
    </row>
    <row r="112" s="2" customFormat="1">
      <c r="A112" s="38"/>
      <c r="B112" s="39"/>
      <c r="C112" s="40"/>
      <c r="D112" s="225" t="s">
        <v>147</v>
      </c>
      <c r="E112" s="40"/>
      <c r="F112" s="226" t="s">
        <v>1807</v>
      </c>
      <c r="G112" s="40"/>
      <c r="H112" s="40"/>
      <c r="I112" s="227"/>
      <c r="J112" s="40"/>
      <c r="K112" s="40"/>
      <c r="L112" s="44"/>
      <c r="M112" s="228"/>
      <c r="N112" s="229"/>
      <c r="O112" s="84"/>
      <c r="P112" s="84"/>
      <c r="Q112" s="84"/>
      <c r="R112" s="84"/>
      <c r="S112" s="84"/>
      <c r="T112" s="85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  <c r="AT112" s="17" t="s">
        <v>147</v>
      </c>
      <c r="AU112" s="17" t="s">
        <v>86</v>
      </c>
    </row>
    <row r="113" s="12" customFormat="1" ht="22.8" customHeight="1">
      <c r="A113" s="12"/>
      <c r="B113" s="196"/>
      <c r="C113" s="197"/>
      <c r="D113" s="198" t="s">
        <v>75</v>
      </c>
      <c r="E113" s="210" t="s">
        <v>1808</v>
      </c>
      <c r="F113" s="210" t="s">
        <v>1809</v>
      </c>
      <c r="G113" s="197"/>
      <c r="H113" s="197"/>
      <c r="I113" s="200"/>
      <c r="J113" s="211">
        <f>BK113</f>
        <v>0</v>
      </c>
      <c r="K113" s="197"/>
      <c r="L113" s="202"/>
      <c r="M113" s="203"/>
      <c r="N113" s="204"/>
      <c r="O113" s="204"/>
      <c r="P113" s="205">
        <f>SUM(P114:P125)</f>
        <v>0</v>
      </c>
      <c r="Q113" s="204"/>
      <c r="R113" s="205">
        <f>SUM(R114:R125)</f>
        <v>0.18443999999999999</v>
      </c>
      <c r="S113" s="204"/>
      <c r="T113" s="206">
        <f>SUM(T114:T125)</f>
        <v>0</v>
      </c>
      <c r="U113" s="12"/>
      <c r="V113" s="12"/>
      <c r="W113" s="12"/>
      <c r="X113" s="12"/>
      <c r="Y113" s="12"/>
      <c r="Z113" s="12"/>
      <c r="AA113" s="12"/>
      <c r="AB113" s="12"/>
      <c r="AC113" s="12"/>
      <c r="AD113" s="12"/>
      <c r="AE113" s="12"/>
      <c r="AR113" s="207" t="s">
        <v>86</v>
      </c>
      <c r="AT113" s="208" t="s">
        <v>75</v>
      </c>
      <c r="AU113" s="208" t="s">
        <v>84</v>
      </c>
      <c r="AY113" s="207" t="s">
        <v>138</v>
      </c>
      <c r="BK113" s="209">
        <f>SUM(BK114:BK125)</f>
        <v>0</v>
      </c>
    </row>
    <row r="114" s="2" customFormat="1" ht="49.05" customHeight="1">
      <c r="A114" s="38"/>
      <c r="B114" s="39"/>
      <c r="C114" s="212" t="s">
        <v>185</v>
      </c>
      <c r="D114" s="212" t="s">
        <v>140</v>
      </c>
      <c r="E114" s="213" t="s">
        <v>1810</v>
      </c>
      <c r="F114" s="214" t="s">
        <v>1811</v>
      </c>
      <c r="G114" s="215" t="s">
        <v>201</v>
      </c>
      <c r="H114" s="216">
        <v>1</v>
      </c>
      <c r="I114" s="217"/>
      <c r="J114" s="218">
        <f>ROUND(I114*H114,2)</f>
        <v>0</v>
      </c>
      <c r="K114" s="214" t="s">
        <v>144</v>
      </c>
      <c r="L114" s="44"/>
      <c r="M114" s="219" t="s">
        <v>19</v>
      </c>
      <c r="N114" s="220" t="s">
        <v>47</v>
      </c>
      <c r="O114" s="84"/>
      <c r="P114" s="221">
        <f>O114*H114</f>
        <v>0</v>
      </c>
      <c r="Q114" s="221">
        <v>0.016549999999999999</v>
      </c>
      <c r="R114" s="221">
        <f>Q114*H114</f>
        <v>0.016549999999999999</v>
      </c>
      <c r="S114" s="221">
        <v>0</v>
      </c>
      <c r="T114" s="222">
        <f>S114*H114</f>
        <v>0</v>
      </c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  <c r="AR114" s="223" t="s">
        <v>240</v>
      </c>
      <c r="AT114" s="223" t="s">
        <v>140</v>
      </c>
      <c r="AU114" s="223" t="s">
        <v>86</v>
      </c>
      <c r="AY114" s="17" t="s">
        <v>138</v>
      </c>
      <c r="BE114" s="224">
        <f>IF(N114="základní",J114,0)</f>
        <v>0</v>
      </c>
      <c r="BF114" s="224">
        <f>IF(N114="snížená",J114,0)</f>
        <v>0</v>
      </c>
      <c r="BG114" s="224">
        <f>IF(N114="zákl. přenesená",J114,0)</f>
        <v>0</v>
      </c>
      <c r="BH114" s="224">
        <f>IF(N114="sníž. přenesená",J114,0)</f>
        <v>0</v>
      </c>
      <c r="BI114" s="224">
        <f>IF(N114="nulová",J114,0)</f>
        <v>0</v>
      </c>
      <c r="BJ114" s="17" t="s">
        <v>84</v>
      </c>
      <c r="BK114" s="224">
        <f>ROUND(I114*H114,2)</f>
        <v>0</v>
      </c>
      <c r="BL114" s="17" t="s">
        <v>240</v>
      </c>
      <c r="BM114" s="223" t="s">
        <v>1812</v>
      </c>
    </row>
    <row r="115" s="2" customFormat="1">
      <c r="A115" s="38"/>
      <c r="B115" s="39"/>
      <c r="C115" s="40"/>
      <c r="D115" s="225" t="s">
        <v>147</v>
      </c>
      <c r="E115" s="40"/>
      <c r="F115" s="226" t="s">
        <v>1813</v>
      </c>
      <c r="G115" s="40"/>
      <c r="H115" s="40"/>
      <c r="I115" s="227"/>
      <c r="J115" s="40"/>
      <c r="K115" s="40"/>
      <c r="L115" s="44"/>
      <c r="M115" s="228"/>
      <c r="N115" s="229"/>
      <c r="O115" s="84"/>
      <c r="P115" s="84"/>
      <c r="Q115" s="84"/>
      <c r="R115" s="84"/>
      <c r="S115" s="84"/>
      <c r="T115" s="85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  <c r="AT115" s="17" t="s">
        <v>147</v>
      </c>
      <c r="AU115" s="17" t="s">
        <v>86</v>
      </c>
    </row>
    <row r="116" s="2" customFormat="1" ht="49.05" customHeight="1">
      <c r="A116" s="38"/>
      <c r="B116" s="39"/>
      <c r="C116" s="212" t="s">
        <v>191</v>
      </c>
      <c r="D116" s="212" t="s">
        <v>140</v>
      </c>
      <c r="E116" s="213" t="s">
        <v>1814</v>
      </c>
      <c r="F116" s="214" t="s">
        <v>1815</v>
      </c>
      <c r="G116" s="215" t="s">
        <v>201</v>
      </c>
      <c r="H116" s="216">
        <v>1</v>
      </c>
      <c r="I116" s="217"/>
      <c r="J116" s="218">
        <f>ROUND(I116*H116,2)</f>
        <v>0</v>
      </c>
      <c r="K116" s="214" t="s">
        <v>144</v>
      </c>
      <c r="L116" s="44"/>
      <c r="M116" s="219" t="s">
        <v>19</v>
      </c>
      <c r="N116" s="220" t="s">
        <v>47</v>
      </c>
      <c r="O116" s="84"/>
      <c r="P116" s="221">
        <f>O116*H116</f>
        <v>0</v>
      </c>
      <c r="Q116" s="221">
        <v>0.02828</v>
      </c>
      <c r="R116" s="221">
        <f>Q116*H116</f>
        <v>0.02828</v>
      </c>
      <c r="S116" s="221">
        <v>0</v>
      </c>
      <c r="T116" s="222">
        <f>S116*H116</f>
        <v>0</v>
      </c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  <c r="AR116" s="223" t="s">
        <v>240</v>
      </c>
      <c r="AT116" s="223" t="s">
        <v>140</v>
      </c>
      <c r="AU116" s="223" t="s">
        <v>86</v>
      </c>
      <c r="AY116" s="17" t="s">
        <v>138</v>
      </c>
      <c r="BE116" s="224">
        <f>IF(N116="základní",J116,0)</f>
        <v>0</v>
      </c>
      <c r="BF116" s="224">
        <f>IF(N116="snížená",J116,0)</f>
        <v>0</v>
      </c>
      <c r="BG116" s="224">
        <f>IF(N116="zákl. přenesená",J116,0)</f>
        <v>0</v>
      </c>
      <c r="BH116" s="224">
        <f>IF(N116="sníž. přenesená",J116,0)</f>
        <v>0</v>
      </c>
      <c r="BI116" s="224">
        <f>IF(N116="nulová",J116,0)</f>
        <v>0</v>
      </c>
      <c r="BJ116" s="17" t="s">
        <v>84</v>
      </c>
      <c r="BK116" s="224">
        <f>ROUND(I116*H116,2)</f>
        <v>0</v>
      </c>
      <c r="BL116" s="17" t="s">
        <v>240</v>
      </c>
      <c r="BM116" s="223" t="s">
        <v>1816</v>
      </c>
    </row>
    <row r="117" s="2" customFormat="1">
      <c r="A117" s="38"/>
      <c r="B117" s="39"/>
      <c r="C117" s="40"/>
      <c r="D117" s="225" t="s">
        <v>147</v>
      </c>
      <c r="E117" s="40"/>
      <c r="F117" s="226" t="s">
        <v>1817</v>
      </c>
      <c r="G117" s="40"/>
      <c r="H117" s="40"/>
      <c r="I117" s="227"/>
      <c r="J117" s="40"/>
      <c r="K117" s="40"/>
      <c r="L117" s="44"/>
      <c r="M117" s="228"/>
      <c r="N117" s="229"/>
      <c r="O117" s="84"/>
      <c r="P117" s="84"/>
      <c r="Q117" s="84"/>
      <c r="R117" s="84"/>
      <c r="S117" s="84"/>
      <c r="T117" s="85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  <c r="AT117" s="17" t="s">
        <v>147</v>
      </c>
      <c r="AU117" s="17" t="s">
        <v>86</v>
      </c>
    </row>
    <row r="118" s="2" customFormat="1" ht="49.05" customHeight="1">
      <c r="A118" s="38"/>
      <c r="B118" s="39"/>
      <c r="C118" s="212" t="s">
        <v>156</v>
      </c>
      <c r="D118" s="212" t="s">
        <v>140</v>
      </c>
      <c r="E118" s="213" t="s">
        <v>1818</v>
      </c>
      <c r="F118" s="214" t="s">
        <v>1819</v>
      </c>
      <c r="G118" s="215" t="s">
        <v>201</v>
      </c>
      <c r="H118" s="216">
        <v>1</v>
      </c>
      <c r="I118" s="217"/>
      <c r="J118" s="218">
        <f>ROUND(I118*H118,2)</f>
        <v>0</v>
      </c>
      <c r="K118" s="214" t="s">
        <v>144</v>
      </c>
      <c r="L118" s="44"/>
      <c r="M118" s="219" t="s">
        <v>19</v>
      </c>
      <c r="N118" s="220" t="s">
        <v>47</v>
      </c>
      <c r="O118" s="84"/>
      <c r="P118" s="221">
        <f>O118*H118</f>
        <v>0</v>
      </c>
      <c r="Q118" s="221">
        <v>0.054359999999999999</v>
      </c>
      <c r="R118" s="221">
        <f>Q118*H118</f>
        <v>0.054359999999999999</v>
      </c>
      <c r="S118" s="221">
        <v>0</v>
      </c>
      <c r="T118" s="222">
        <f>S118*H118</f>
        <v>0</v>
      </c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R118" s="223" t="s">
        <v>240</v>
      </c>
      <c r="AT118" s="223" t="s">
        <v>140</v>
      </c>
      <c r="AU118" s="223" t="s">
        <v>86</v>
      </c>
      <c r="AY118" s="17" t="s">
        <v>138</v>
      </c>
      <c r="BE118" s="224">
        <f>IF(N118="základní",J118,0)</f>
        <v>0</v>
      </c>
      <c r="BF118" s="224">
        <f>IF(N118="snížená",J118,0)</f>
        <v>0</v>
      </c>
      <c r="BG118" s="224">
        <f>IF(N118="zákl. přenesená",J118,0)</f>
        <v>0</v>
      </c>
      <c r="BH118" s="224">
        <f>IF(N118="sníž. přenesená",J118,0)</f>
        <v>0</v>
      </c>
      <c r="BI118" s="224">
        <f>IF(N118="nulová",J118,0)</f>
        <v>0</v>
      </c>
      <c r="BJ118" s="17" t="s">
        <v>84</v>
      </c>
      <c r="BK118" s="224">
        <f>ROUND(I118*H118,2)</f>
        <v>0</v>
      </c>
      <c r="BL118" s="17" t="s">
        <v>240</v>
      </c>
      <c r="BM118" s="223" t="s">
        <v>1820</v>
      </c>
    </row>
    <row r="119" s="2" customFormat="1">
      <c r="A119" s="38"/>
      <c r="B119" s="39"/>
      <c r="C119" s="40"/>
      <c r="D119" s="225" t="s">
        <v>147</v>
      </c>
      <c r="E119" s="40"/>
      <c r="F119" s="226" t="s">
        <v>1821</v>
      </c>
      <c r="G119" s="40"/>
      <c r="H119" s="40"/>
      <c r="I119" s="227"/>
      <c r="J119" s="40"/>
      <c r="K119" s="40"/>
      <c r="L119" s="44"/>
      <c r="M119" s="228"/>
      <c r="N119" s="229"/>
      <c r="O119" s="84"/>
      <c r="P119" s="84"/>
      <c r="Q119" s="84"/>
      <c r="R119" s="84"/>
      <c r="S119" s="84"/>
      <c r="T119" s="85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T119" s="17" t="s">
        <v>147</v>
      </c>
      <c r="AU119" s="17" t="s">
        <v>86</v>
      </c>
    </row>
    <row r="120" s="2" customFormat="1" ht="49.05" customHeight="1">
      <c r="A120" s="38"/>
      <c r="B120" s="39"/>
      <c r="C120" s="212" t="s">
        <v>212</v>
      </c>
      <c r="D120" s="212" t="s">
        <v>140</v>
      </c>
      <c r="E120" s="213" t="s">
        <v>1822</v>
      </c>
      <c r="F120" s="214" t="s">
        <v>1823</v>
      </c>
      <c r="G120" s="215" t="s">
        <v>201</v>
      </c>
      <c r="H120" s="216">
        <v>1</v>
      </c>
      <c r="I120" s="217"/>
      <c r="J120" s="218">
        <f>ROUND(I120*H120,2)</f>
        <v>0</v>
      </c>
      <c r="K120" s="214" t="s">
        <v>144</v>
      </c>
      <c r="L120" s="44"/>
      <c r="M120" s="219" t="s">
        <v>19</v>
      </c>
      <c r="N120" s="220" t="s">
        <v>47</v>
      </c>
      <c r="O120" s="84"/>
      <c r="P120" s="221">
        <f>O120*H120</f>
        <v>0</v>
      </c>
      <c r="Q120" s="221">
        <v>0.03993</v>
      </c>
      <c r="R120" s="221">
        <f>Q120*H120</f>
        <v>0.03993</v>
      </c>
      <c r="S120" s="221">
        <v>0</v>
      </c>
      <c r="T120" s="222">
        <f>S120*H120</f>
        <v>0</v>
      </c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R120" s="223" t="s">
        <v>240</v>
      </c>
      <c r="AT120" s="223" t="s">
        <v>140</v>
      </c>
      <c r="AU120" s="223" t="s">
        <v>86</v>
      </c>
      <c r="AY120" s="17" t="s">
        <v>138</v>
      </c>
      <c r="BE120" s="224">
        <f>IF(N120="základní",J120,0)</f>
        <v>0</v>
      </c>
      <c r="BF120" s="224">
        <f>IF(N120="snížená",J120,0)</f>
        <v>0</v>
      </c>
      <c r="BG120" s="224">
        <f>IF(N120="zákl. přenesená",J120,0)</f>
        <v>0</v>
      </c>
      <c r="BH120" s="224">
        <f>IF(N120="sníž. přenesená",J120,0)</f>
        <v>0</v>
      </c>
      <c r="BI120" s="224">
        <f>IF(N120="nulová",J120,0)</f>
        <v>0</v>
      </c>
      <c r="BJ120" s="17" t="s">
        <v>84</v>
      </c>
      <c r="BK120" s="224">
        <f>ROUND(I120*H120,2)</f>
        <v>0</v>
      </c>
      <c r="BL120" s="17" t="s">
        <v>240</v>
      </c>
      <c r="BM120" s="223" t="s">
        <v>1824</v>
      </c>
    </row>
    <row r="121" s="2" customFormat="1">
      <c r="A121" s="38"/>
      <c r="B121" s="39"/>
      <c r="C121" s="40"/>
      <c r="D121" s="225" t="s">
        <v>147</v>
      </c>
      <c r="E121" s="40"/>
      <c r="F121" s="226" t="s">
        <v>1825</v>
      </c>
      <c r="G121" s="40"/>
      <c r="H121" s="40"/>
      <c r="I121" s="227"/>
      <c r="J121" s="40"/>
      <c r="K121" s="40"/>
      <c r="L121" s="44"/>
      <c r="M121" s="228"/>
      <c r="N121" s="229"/>
      <c r="O121" s="84"/>
      <c r="P121" s="84"/>
      <c r="Q121" s="84"/>
      <c r="R121" s="84"/>
      <c r="S121" s="84"/>
      <c r="T121" s="85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T121" s="17" t="s">
        <v>147</v>
      </c>
      <c r="AU121" s="17" t="s">
        <v>86</v>
      </c>
    </row>
    <row r="122" s="2" customFormat="1" ht="49.05" customHeight="1">
      <c r="A122" s="38"/>
      <c r="B122" s="39"/>
      <c r="C122" s="212" t="s">
        <v>206</v>
      </c>
      <c r="D122" s="212" t="s">
        <v>140</v>
      </c>
      <c r="E122" s="213" t="s">
        <v>1826</v>
      </c>
      <c r="F122" s="214" t="s">
        <v>1827</v>
      </c>
      <c r="G122" s="215" t="s">
        <v>201</v>
      </c>
      <c r="H122" s="216">
        <v>1</v>
      </c>
      <c r="I122" s="217"/>
      <c r="J122" s="218">
        <f>ROUND(I122*H122,2)</f>
        <v>0</v>
      </c>
      <c r="K122" s="214" t="s">
        <v>144</v>
      </c>
      <c r="L122" s="44"/>
      <c r="M122" s="219" t="s">
        <v>19</v>
      </c>
      <c r="N122" s="220" t="s">
        <v>47</v>
      </c>
      <c r="O122" s="84"/>
      <c r="P122" s="221">
        <f>O122*H122</f>
        <v>0</v>
      </c>
      <c r="Q122" s="221">
        <v>0.045319999999999999</v>
      </c>
      <c r="R122" s="221">
        <f>Q122*H122</f>
        <v>0.045319999999999999</v>
      </c>
      <c r="S122" s="221">
        <v>0</v>
      </c>
      <c r="T122" s="222">
        <f>S122*H122</f>
        <v>0</v>
      </c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R122" s="223" t="s">
        <v>240</v>
      </c>
      <c r="AT122" s="223" t="s">
        <v>140</v>
      </c>
      <c r="AU122" s="223" t="s">
        <v>86</v>
      </c>
      <c r="AY122" s="17" t="s">
        <v>138</v>
      </c>
      <c r="BE122" s="224">
        <f>IF(N122="základní",J122,0)</f>
        <v>0</v>
      </c>
      <c r="BF122" s="224">
        <f>IF(N122="snížená",J122,0)</f>
        <v>0</v>
      </c>
      <c r="BG122" s="224">
        <f>IF(N122="zákl. přenesená",J122,0)</f>
        <v>0</v>
      </c>
      <c r="BH122" s="224">
        <f>IF(N122="sníž. přenesená",J122,0)</f>
        <v>0</v>
      </c>
      <c r="BI122" s="224">
        <f>IF(N122="nulová",J122,0)</f>
        <v>0</v>
      </c>
      <c r="BJ122" s="17" t="s">
        <v>84</v>
      </c>
      <c r="BK122" s="224">
        <f>ROUND(I122*H122,2)</f>
        <v>0</v>
      </c>
      <c r="BL122" s="17" t="s">
        <v>240</v>
      </c>
      <c r="BM122" s="223" t="s">
        <v>1828</v>
      </c>
    </row>
    <row r="123" s="2" customFormat="1">
      <c r="A123" s="38"/>
      <c r="B123" s="39"/>
      <c r="C123" s="40"/>
      <c r="D123" s="225" t="s">
        <v>147</v>
      </c>
      <c r="E123" s="40"/>
      <c r="F123" s="226" t="s">
        <v>1829</v>
      </c>
      <c r="G123" s="40"/>
      <c r="H123" s="40"/>
      <c r="I123" s="227"/>
      <c r="J123" s="40"/>
      <c r="K123" s="40"/>
      <c r="L123" s="44"/>
      <c r="M123" s="228"/>
      <c r="N123" s="229"/>
      <c r="O123" s="84"/>
      <c r="P123" s="84"/>
      <c r="Q123" s="84"/>
      <c r="R123" s="84"/>
      <c r="S123" s="84"/>
      <c r="T123" s="85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T123" s="17" t="s">
        <v>147</v>
      </c>
      <c r="AU123" s="17" t="s">
        <v>86</v>
      </c>
    </row>
    <row r="124" s="2" customFormat="1" ht="49.05" customHeight="1">
      <c r="A124" s="38"/>
      <c r="B124" s="39"/>
      <c r="C124" s="212" t="s">
        <v>246</v>
      </c>
      <c r="D124" s="212" t="s">
        <v>140</v>
      </c>
      <c r="E124" s="213" t="s">
        <v>1830</v>
      </c>
      <c r="F124" s="214" t="s">
        <v>1831</v>
      </c>
      <c r="G124" s="215" t="s">
        <v>209</v>
      </c>
      <c r="H124" s="216">
        <v>0.184</v>
      </c>
      <c r="I124" s="217"/>
      <c r="J124" s="218">
        <f>ROUND(I124*H124,2)</f>
        <v>0</v>
      </c>
      <c r="K124" s="214" t="s">
        <v>144</v>
      </c>
      <c r="L124" s="44"/>
      <c r="M124" s="219" t="s">
        <v>19</v>
      </c>
      <c r="N124" s="220" t="s">
        <v>47</v>
      </c>
      <c r="O124" s="84"/>
      <c r="P124" s="221">
        <f>O124*H124</f>
        <v>0</v>
      </c>
      <c r="Q124" s="221">
        <v>0</v>
      </c>
      <c r="R124" s="221">
        <f>Q124*H124</f>
        <v>0</v>
      </c>
      <c r="S124" s="221">
        <v>0</v>
      </c>
      <c r="T124" s="222">
        <f>S124*H124</f>
        <v>0</v>
      </c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R124" s="223" t="s">
        <v>240</v>
      </c>
      <c r="AT124" s="223" t="s">
        <v>140</v>
      </c>
      <c r="AU124" s="223" t="s">
        <v>86</v>
      </c>
      <c r="AY124" s="17" t="s">
        <v>138</v>
      </c>
      <c r="BE124" s="224">
        <f>IF(N124="základní",J124,0)</f>
        <v>0</v>
      </c>
      <c r="BF124" s="224">
        <f>IF(N124="snížená",J124,0)</f>
        <v>0</v>
      </c>
      <c r="BG124" s="224">
        <f>IF(N124="zákl. přenesená",J124,0)</f>
        <v>0</v>
      </c>
      <c r="BH124" s="224">
        <f>IF(N124="sníž. přenesená",J124,0)</f>
        <v>0</v>
      </c>
      <c r="BI124" s="224">
        <f>IF(N124="nulová",J124,0)</f>
        <v>0</v>
      </c>
      <c r="BJ124" s="17" t="s">
        <v>84</v>
      </c>
      <c r="BK124" s="224">
        <f>ROUND(I124*H124,2)</f>
        <v>0</v>
      </c>
      <c r="BL124" s="17" t="s">
        <v>240</v>
      </c>
      <c r="BM124" s="223" t="s">
        <v>1832</v>
      </c>
    </row>
    <row r="125" s="2" customFormat="1">
      <c r="A125" s="38"/>
      <c r="B125" s="39"/>
      <c r="C125" s="40"/>
      <c r="D125" s="225" t="s">
        <v>147</v>
      </c>
      <c r="E125" s="40"/>
      <c r="F125" s="226" t="s">
        <v>1833</v>
      </c>
      <c r="G125" s="40"/>
      <c r="H125" s="40"/>
      <c r="I125" s="227"/>
      <c r="J125" s="40"/>
      <c r="K125" s="40"/>
      <c r="L125" s="44"/>
      <c r="M125" s="228"/>
      <c r="N125" s="229"/>
      <c r="O125" s="84"/>
      <c r="P125" s="84"/>
      <c r="Q125" s="84"/>
      <c r="R125" s="84"/>
      <c r="S125" s="84"/>
      <c r="T125" s="85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T125" s="17" t="s">
        <v>147</v>
      </c>
      <c r="AU125" s="17" t="s">
        <v>86</v>
      </c>
    </row>
    <row r="126" s="12" customFormat="1" ht="25.92" customHeight="1">
      <c r="A126" s="12"/>
      <c r="B126" s="196"/>
      <c r="C126" s="197"/>
      <c r="D126" s="198" t="s">
        <v>75</v>
      </c>
      <c r="E126" s="199" t="s">
        <v>1072</v>
      </c>
      <c r="F126" s="199" t="s">
        <v>1073</v>
      </c>
      <c r="G126" s="197"/>
      <c r="H126" s="197"/>
      <c r="I126" s="200"/>
      <c r="J126" s="201">
        <f>BK126</f>
        <v>0</v>
      </c>
      <c r="K126" s="197"/>
      <c r="L126" s="202"/>
      <c r="M126" s="203"/>
      <c r="N126" s="204"/>
      <c r="O126" s="204"/>
      <c r="P126" s="205">
        <f>SUM(P127:P139)</f>
        <v>0</v>
      </c>
      <c r="Q126" s="204"/>
      <c r="R126" s="205">
        <f>SUM(R127:R139)</f>
        <v>0</v>
      </c>
      <c r="S126" s="204"/>
      <c r="T126" s="206">
        <f>SUM(T127:T139)</f>
        <v>0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207" t="s">
        <v>145</v>
      </c>
      <c r="AT126" s="208" t="s">
        <v>75</v>
      </c>
      <c r="AU126" s="208" t="s">
        <v>76</v>
      </c>
      <c r="AY126" s="207" t="s">
        <v>138</v>
      </c>
      <c r="BK126" s="209">
        <f>SUM(BK127:BK139)</f>
        <v>0</v>
      </c>
    </row>
    <row r="127" s="2" customFormat="1" ht="24.15" customHeight="1">
      <c r="A127" s="38"/>
      <c r="B127" s="39"/>
      <c r="C127" s="212" t="s">
        <v>222</v>
      </c>
      <c r="D127" s="212" t="s">
        <v>140</v>
      </c>
      <c r="E127" s="213" t="s">
        <v>1075</v>
      </c>
      <c r="F127" s="214" t="s">
        <v>1076</v>
      </c>
      <c r="G127" s="215" t="s">
        <v>1077</v>
      </c>
      <c r="H127" s="216">
        <v>8</v>
      </c>
      <c r="I127" s="217"/>
      <c r="J127" s="218">
        <f>ROUND(I127*H127,2)</f>
        <v>0</v>
      </c>
      <c r="K127" s="214" t="s">
        <v>144</v>
      </c>
      <c r="L127" s="44"/>
      <c r="M127" s="219" t="s">
        <v>19</v>
      </c>
      <c r="N127" s="220" t="s">
        <v>47</v>
      </c>
      <c r="O127" s="84"/>
      <c r="P127" s="221">
        <f>O127*H127</f>
        <v>0</v>
      </c>
      <c r="Q127" s="221">
        <v>0</v>
      </c>
      <c r="R127" s="221">
        <f>Q127*H127</f>
        <v>0</v>
      </c>
      <c r="S127" s="221">
        <v>0</v>
      </c>
      <c r="T127" s="222">
        <f>S127*H127</f>
        <v>0</v>
      </c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R127" s="223" t="s">
        <v>1078</v>
      </c>
      <c r="AT127" s="223" t="s">
        <v>140</v>
      </c>
      <c r="AU127" s="223" t="s">
        <v>84</v>
      </c>
      <c r="AY127" s="17" t="s">
        <v>138</v>
      </c>
      <c r="BE127" s="224">
        <f>IF(N127="základní",J127,0)</f>
        <v>0</v>
      </c>
      <c r="BF127" s="224">
        <f>IF(N127="snížená",J127,0)</f>
        <v>0</v>
      </c>
      <c r="BG127" s="224">
        <f>IF(N127="zákl. přenesená",J127,0)</f>
        <v>0</v>
      </c>
      <c r="BH127" s="224">
        <f>IF(N127="sníž. přenesená",J127,0)</f>
        <v>0</v>
      </c>
      <c r="BI127" s="224">
        <f>IF(N127="nulová",J127,0)</f>
        <v>0</v>
      </c>
      <c r="BJ127" s="17" t="s">
        <v>84</v>
      </c>
      <c r="BK127" s="224">
        <f>ROUND(I127*H127,2)</f>
        <v>0</v>
      </c>
      <c r="BL127" s="17" t="s">
        <v>1078</v>
      </c>
      <c r="BM127" s="223" t="s">
        <v>1834</v>
      </c>
    </row>
    <row r="128" s="2" customFormat="1">
      <c r="A128" s="38"/>
      <c r="B128" s="39"/>
      <c r="C128" s="40"/>
      <c r="D128" s="225" t="s">
        <v>147</v>
      </c>
      <c r="E128" s="40"/>
      <c r="F128" s="226" t="s">
        <v>1080</v>
      </c>
      <c r="G128" s="40"/>
      <c r="H128" s="40"/>
      <c r="I128" s="227"/>
      <c r="J128" s="40"/>
      <c r="K128" s="40"/>
      <c r="L128" s="44"/>
      <c r="M128" s="228"/>
      <c r="N128" s="229"/>
      <c r="O128" s="84"/>
      <c r="P128" s="84"/>
      <c r="Q128" s="84"/>
      <c r="R128" s="84"/>
      <c r="S128" s="84"/>
      <c r="T128" s="85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T128" s="17" t="s">
        <v>147</v>
      </c>
      <c r="AU128" s="17" t="s">
        <v>84</v>
      </c>
    </row>
    <row r="129" s="13" customFormat="1">
      <c r="A129" s="13"/>
      <c r="B129" s="230"/>
      <c r="C129" s="231"/>
      <c r="D129" s="232" t="s">
        <v>149</v>
      </c>
      <c r="E129" s="233" t="s">
        <v>19</v>
      </c>
      <c r="F129" s="234" t="s">
        <v>1835</v>
      </c>
      <c r="G129" s="231"/>
      <c r="H129" s="233" t="s">
        <v>19</v>
      </c>
      <c r="I129" s="235"/>
      <c r="J129" s="231"/>
      <c r="K129" s="231"/>
      <c r="L129" s="236"/>
      <c r="M129" s="237"/>
      <c r="N129" s="238"/>
      <c r="O129" s="238"/>
      <c r="P129" s="238"/>
      <c r="Q129" s="238"/>
      <c r="R129" s="238"/>
      <c r="S129" s="238"/>
      <c r="T129" s="239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240" t="s">
        <v>149</v>
      </c>
      <c r="AU129" s="240" t="s">
        <v>84</v>
      </c>
      <c r="AV129" s="13" t="s">
        <v>84</v>
      </c>
      <c r="AW129" s="13" t="s">
        <v>37</v>
      </c>
      <c r="AX129" s="13" t="s">
        <v>76</v>
      </c>
      <c r="AY129" s="240" t="s">
        <v>138</v>
      </c>
    </row>
    <row r="130" s="14" customFormat="1">
      <c r="A130" s="14"/>
      <c r="B130" s="241"/>
      <c r="C130" s="242"/>
      <c r="D130" s="232" t="s">
        <v>149</v>
      </c>
      <c r="E130" s="243" t="s">
        <v>19</v>
      </c>
      <c r="F130" s="244" t="s">
        <v>191</v>
      </c>
      <c r="G130" s="242"/>
      <c r="H130" s="245">
        <v>8</v>
      </c>
      <c r="I130" s="246"/>
      <c r="J130" s="242"/>
      <c r="K130" s="242"/>
      <c r="L130" s="247"/>
      <c r="M130" s="248"/>
      <c r="N130" s="249"/>
      <c r="O130" s="249"/>
      <c r="P130" s="249"/>
      <c r="Q130" s="249"/>
      <c r="R130" s="249"/>
      <c r="S130" s="249"/>
      <c r="T130" s="250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T130" s="251" t="s">
        <v>149</v>
      </c>
      <c r="AU130" s="251" t="s">
        <v>84</v>
      </c>
      <c r="AV130" s="14" t="s">
        <v>86</v>
      </c>
      <c r="AW130" s="14" t="s">
        <v>37</v>
      </c>
      <c r="AX130" s="14" t="s">
        <v>84</v>
      </c>
      <c r="AY130" s="251" t="s">
        <v>138</v>
      </c>
    </row>
    <row r="131" s="2" customFormat="1" ht="24.15" customHeight="1">
      <c r="A131" s="38"/>
      <c r="B131" s="39"/>
      <c r="C131" s="212" t="s">
        <v>228</v>
      </c>
      <c r="D131" s="212" t="s">
        <v>140</v>
      </c>
      <c r="E131" s="213" t="s">
        <v>1836</v>
      </c>
      <c r="F131" s="214" t="s">
        <v>1837</v>
      </c>
      <c r="G131" s="215" t="s">
        <v>1077</v>
      </c>
      <c r="H131" s="216">
        <v>40</v>
      </c>
      <c r="I131" s="217"/>
      <c r="J131" s="218">
        <f>ROUND(I131*H131,2)</f>
        <v>0</v>
      </c>
      <c r="K131" s="214" t="s">
        <v>144</v>
      </c>
      <c r="L131" s="44"/>
      <c r="M131" s="219" t="s">
        <v>19</v>
      </c>
      <c r="N131" s="220" t="s">
        <v>47</v>
      </c>
      <c r="O131" s="84"/>
      <c r="P131" s="221">
        <f>O131*H131</f>
        <v>0</v>
      </c>
      <c r="Q131" s="221">
        <v>0</v>
      </c>
      <c r="R131" s="221">
        <f>Q131*H131</f>
        <v>0</v>
      </c>
      <c r="S131" s="221">
        <v>0</v>
      </c>
      <c r="T131" s="222">
        <f>S131*H131</f>
        <v>0</v>
      </c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R131" s="223" t="s">
        <v>1078</v>
      </c>
      <c r="AT131" s="223" t="s">
        <v>140</v>
      </c>
      <c r="AU131" s="223" t="s">
        <v>84</v>
      </c>
      <c r="AY131" s="17" t="s">
        <v>138</v>
      </c>
      <c r="BE131" s="224">
        <f>IF(N131="základní",J131,0)</f>
        <v>0</v>
      </c>
      <c r="BF131" s="224">
        <f>IF(N131="snížená",J131,0)</f>
        <v>0</v>
      </c>
      <c r="BG131" s="224">
        <f>IF(N131="zákl. přenesená",J131,0)</f>
        <v>0</v>
      </c>
      <c r="BH131" s="224">
        <f>IF(N131="sníž. přenesená",J131,0)</f>
        <v>0</v>
      </c>
      <c r="BI131" s="224">
        <f>IF(N131="nulová",J131,0)</f>
        <v>0</v>
      </c>
      <c r="BJ131" s="17" t="s">
        <v>84</v>
      </c>
      <c r="BK131" s="224">
        <f>ROUND(I131*H131,2)</f>
        <v>0</v>
      </c>
      <c r="BL131" s="17" t="s">
        <v>1078</v>
      </c>
      <c r="BM131" s="223" t="s">
        <v>1838</v>
      </c>
    </row>
    <row r="132" s="2" customFormat="1">
      <c r="A132" s="38"/>
      <c r="B132" s="39"/>
      <c r="C132" s="40"/>
      <c r="D132" s="225" t="s">
        <v>147</v>
      </c>
      <c r="E132" s="40"/>
      <c r="F132" s="226" t="s">
        <v>1839</v>
      </c>
      <c r="G132" s="40"/>
      <c r="H132" s="40"/>
      <c r="I132" s="227"/>
      <c r="J132" s="40"/>
      <c r="K132" s="40"/>
      <c r="L132" s="44"/>
      <c r="M132" s="228"/>
      <c r="N132" s="229"/>
      <c r="O132" s="84"/>
      <c r="P132" s="84"/>
      <c r="Q132" s="84"/>
      <c r="R132" s="84"/>
      <c r="S132" s="84"/>
      <c r="T132" s="85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T132" s="17" t="s">
        <v>147</v>
      </c>
      <c r="AU132" s="17" t="s">
        <v>84</v>
      </c>
    </row>
    <row r="133" s="13" customFormat="1">
      <c r="A133" s="13"/>
      <c r="B133" s="230"/>
      <c r="C133" s="231"/>
      <c r="D133" s="232" t="s">
        <v>149</v>
      </c>
      <c r="E133" s="233" t="s">
        <v>19</v>
      </c>
      <c r="F133" s="234" t="s">
        <v>1840</v>
      </c>
      <c r="G133" s="231"/>
      <c r="H133" s="233" t="s">
        <v>19</v>
      </c>
      <c r="I133" s="235"/>
      <c r="J133" s="231"/>
      <c r="K133" s="231"/>
      <c r="L133" s="236"/>
      <c r="M133" s="237"/>
      <c r="N133" s="238"/>
      <c r="O133" s="238"/>
      <c r="P133" s="238"/>
      <c r="Q133" s="238"/>
      <c r="R133" s="238"/>
      <c r="S133" s="238"/>
      <c r="T133" s="239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40" t="s">
        <v>149</v>
      </c>
      <c r="AU133" s="240" t="s">
        <v>84</v>
      </c>
      <c r="AV133" s="13" t="s">
        <v>84</v>
      </c>
      <c r="AW133" s="13" t="s">
        <v>37</v>
      </c>
      <c r="AX133" s="13" t="s">
        <v>76</v>
      </c>
      <c r="AY133" s="240" t="s">
        <v>138</v>
      </c>
    </row>
    <row r="134" s="14" customFormat="1">
      <c r="A134" s="14"/>
      <c r="B134" s="241"/>
      <c r="C134" s="242"/>
      <c r="D134" s="232" t="s">
        <v>149</v>
      </c>
      <c r="E134" s="243" t="s">
        <v>19</v>
      </c>
      <c r="F134" s="244" t="s">
        <v>191</v>
      </c>
      <c r="G134" s="242"/>
      <c r="H134" s="245">
        <v>8</v>
      </c>
      <c r="I134" s="246"/>
      <c r="J134" s="242"/>
      <c r="K134" s="242"/>
      <c r="L134" s="247"/>
      <c r="M134" s="248"/>
      <c r="N134" s="249"/>
      <c r="O134" s="249"/>
      <c r="P134" s="249"/>
      <c r="Q134" s="249"/>
      <c r="R134" s="249"/>
      <c r="S134" s="249"/>
      <c r="T134" s="250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T134" s="251" t="s">
        <v>149</v>
      </c>
      <c r="AU134" s="251" t="s">
        <v>84</v>
      </c>
      <c r="AV134" s="14" t="s">
        <v>86</v>
      </c>
      <c r="AW134" s="14" t="s">
        <v>37</v>
      </c>
      <c r="AX134" s="14" t="s">
        <v>76</v>
      </c>
      <c r="AY134" s="251" t="s">
        <v>138</v>
      </c>
    </row>
    <row r="135" s="13" customFormat="1">
      <c r="A135" s="13"/>
      <c r="B135" s="230"/>
      <c r="C135" s="231"/>
      <c r="D135" s="232" t="s">
        <v>149</v>
      </c>
      <c r="E135" s="233" t="s">
        <v>19</v>
      </c>
      <c r="F135" s="234" t="s">
        <v>1841</v>
      </c>
      <c r="G135" s="231"/>
      <c r="H135" s="233" t="s">
        <v>19</v>
      </c>
      <c r="I135" s="235"/>
      <c r="J135" s="231"/>
      <c r="K135" s="231"/>
      <c r="L135" s="236"/>
      <c r="M135" s="237"/>
      <c r="N135" s="238"/>
      <c r="O135" s="238"/>
      <c r="P135" s="238"/>
      <c r="Q135" s="238"/>
      <c r="R135" s="238"/>
      <c r="S135" s="238"/>
      <c r="T135" s="239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40" t="s">
        <v>149</v>
      </c>
      <c r="AU135" s="240" t="s">
        <v>84</v>
      </c>
      <c r="AV135" s="13" t="s">
        <v>84</v>
      </c>
      <c r="AW135" s="13" t="s">
        <v>37</v>
      </c>
      <c r="AX135" s="13" t="s">
        <v>76</v>
      </c>
      <c r="AY135" s="240" t="s">
        <v>138</v>
      </c>
    </row>
    <row r="136" s="14" customFormat="1">
      <c r="A136" s="14"/>
      <c r="B136" s="241"/>
      <c r="C136" s="242"/>
      <c r="D136" s="232" t="s">
        <v>149</v>
      </c>
      <c r="E136" s="243" t="s">
        <v>19</v>
      </c>
      <c r="F136" s="244" t="s">
        <v>191</v>
      </c>
      <c r="G136" s="242"/>
      <c r="H136" s="245">
        <v>8</v>
      </c>
      <c r="I136" s="246"/>
      <c r="J136" s="242"/>
      <c r="K136" s="242"/>
      <c r="L136" s="247"/>
      <c r="M136" s="248"/>
      <c r="N136" s="249"/>
      <c r="O136" s="249"/>
      <c r="P136" s="249"/>
      <c r="Q136" s="249"/>
      <c r="R136" s="249"/>
      <c r="S136" s="249"/>
      <c r="T136" s="250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T136" s="251" t="s">
        <v>149</v>
      </c>
      <c r="AU136" s="251" t="s">
        <v>84</v>
      </c>
      <c r="AV136" s="14" t="s">
        <v>86</v>
      </c>
      <c r="AW136" s="14" t="s">
        <v>37</v>
      </c>
      <c r="AX136" s="14" t="s">
        <v>76</v>
      </c>
      <c r="AY136" s="251" t="s">
        <v>138</v>
      </c>
    </row>
    <row r="137" s="13" customFormat="1">
      <c r="A137" s="13"/>
      <c r="B137" s="230"/>
      <c r="C137" s="231"/>
      <c r="D137" s="232" t="s">
        <v>149</v>
      </c>
      <c r="E137" s="233" t="s">
        <v>19</v>
      </c>
      <c r="F137" s="234" t="s">
        <v>1842</v>
      </c>
      <c r="G137" s="231"/>
      <c r="H137" s="233" t="s">
        <v>19</v>
      </c>
      <c r="I137" s="235"/>
      <c r="J137" s="231"/>
      <c r="K137" s="231"/>
      <c r="L137" s="236"/>
      <c r="M137" s="237"/>
      <c r="N137" s="238"/>
      <c r="O137" s="238"/>
      <c r="P137" s="238"/>
      <c r="Q137" s="238"/>
      <c r="R137" s="238"/>
      <c r="S137" s="238"/>
      <c r="T137" s="239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40" t="s">
        <v>149</v>
      </c>
      <c r="AU137" s="240" t="s">
        <v>84</v>
      </c>
      <c r="AV137" s="13" t="s">
        <v>84</v>
      </c>
      <c r="AW137" s="13" t="s">
        <v>37</v>
      </c>
      <c r="AX137" s="13" t="s">
        <v>76</v>
      </c>
      <c r="AY137" s="240" t="s">
        <v>138</v>
      </c>
    </row>
    <row r="138" s="14" customFormat="1">
      <c r="A138" s="14"/>
      <c r="B138" s="241"/>
      <c r="C138" s="242"/>
      <c r="D138" s="232" t="s">
        <v>149</v>
      </c>
      <c r="E138" s="243" t="s">
        <v>19</v>
      </c>
      <c r="F138" s="244" t="s">
        <v>460</v>
      </c>
      <c r="G138" s="242"/>
      <c r="H138" s="245">
        <v>24</v>
      </c>
      <c r="I138" s="246"/>
      <c r="J138" s="242"/>
      <c r="K138" s="242"/>
      <c r="L138" s="247"/>
      <c r="M138" s="248"/>
      <c r="N138" s="249"/>
      <c r="O138" s="249"/>
      <c r="P138" s="249"/>
      <c r="Q138" s="249"/>
      <c r="R138" s="249"/>
      <c r="S138" s="249"/>
      <c r="T138" s="250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T138" s="251" t="s">
        <v>149</v>
      </c>
      <c r="AU138" s="251" t="s">
        <v>84</v>
      </c>
      <c r="AV138" s="14" t="s">
        <v>86</v>
      </c>
      <c r="AW138" s="14" t="s">
        <v>37</v>
      </c>
      <c r="AX138" s="14" t="s">
        <v>76</v>
      </c>
      <c r="AY138" s="251" t="s">
        <v>138</v>
      </c>
    </row>
    <row r="139" s="15" customFormat="1">
      <c r="A139" s="15"/>
      <c r="B139" s="252"/>
      <c r="C139" s="253"/>
      <c r="D139" s="232" t="s">
        <v>149</v>
      </c>
      <c r="E139" s="254" t="s">
        <v>19</v>
      </c>
      <c r="F139" s="255" t="s">
        <v>170</v>
      </c>
      <c r="G139" s="253"/>
      <c r="H139" s="256">
        <v>40</v>
      </c>
      <c r="I139" s="257"/>
      <c r="J139" s="253"/>
      <c r="K139" s="253"/>
      <c r="L139" s="258"/>
      <c r="M139" s="281"/>
      <c r="N139" s="282"/>
      <c r="O139" s="282"/>
      <c r="P139" s="282"/>
      <c r="Q139" s="282"/>
      <c r="R139" s="282"/>
      <c r="S139" s="282"/>
      <c r="T139" s="283"/>
      <c r="U139" s="15"/>
      <c r="V139" s="15"/>
      <c r="W139" s="15"/>
      <c r="X139" s="15"/>
      <c r="Y139" s="15"/>
      <c r="Z139" s="15"/>
      <c r="AA139" s="15"/>
      <c r="AB139" s="15"/>
      <c r="AC139" s="15"/>
      <c r="AD139" s="15"/>
      <c r="AE139" s="15"/>
      <c r="AT139" s="262" t="s">
        <v>149</v>
      </c>
      <c r="AU139" s="262" t="s">
        <v>84</v>
      </c>
      <c r="AV139" s="15" t="s">
        <v>145</v>
      </c>
      <c r="AW139" s="15" t="s">
        <v>37</v>
      </c>
      <c r="AX139" s="15" t="s">
        <v>84</v>
      </c>
      <c r="AY139" s="262" t="s">
        <v>138</v>
      </c>
    </row>
    <row r="140" s="2" customFormat="1" ht="6.96" customHeight="1">
      <c r="A140" s="38"/>
      <c r="B140" s="59"/>
      <c r="C140" s="60"/>
      <c r="D140" s="60"/>
      <c r="E140" s="60"/>
      <c r="F140" s="60"/>
      <c r="G140" s="60"/>
      <c r="H140" s="60"/>
      <c r="I140" s="60"/>
      <c r="J140" s="60"/>
      <c r="K140" s="60"/>
      <c r="L140" s="44"/>
      <c r="M140" s="38"/>
      <c r="O140" s="38"/>
      <c r="P140" s="38"/>
      <c r="Q140" s="38"/>
      <c r="R140" s="38"/>
      <c r="S140" s="38"/>
      <c r="T140" s="38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</row>
  </sheetData>
  <sheetProtection sheet="1" autoFilter="0" formatColumns="0" formatRows="0" objects="1" scenarios="1" spinCount="100000" saltValue="Qeae8Pkn8IxHt1SNUSegsIY0p0kcg8uQ547UMSkH9rG3Rh0Wc66f5QR/ZVsRWvZcyNA4HZ1PPj7q7iY4ZU1eRQ==" hashValue="f+s6g1JZ/vatFvGWrFWwpq2asPl8ew7yDUuHRHaOZojeu4HjC5z43nQX9SkE451AE1lbpKV+MAtNaawbZ9+O4w==" algorithmName="SHA-512" password="CC35"/>
  <autoFilter ref="C89:K139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78:H78"/>
    <mergeCell ref="E80:H80"/>
    <mergeCell ref="E82:H82"/>
    <mergeCell ref="L2:V2"/>
  </mergeCells>
  <hyperlinks>
    <hyperlink ref="F94" r:id="rId1" display="https://podminky.urs.cz/item/CS_URS_2025_02/733221102"/>
    <hyperlink ref="F96" r:id="rId2" display="https://podminky.urs.cz/item/CS_URS_2025_02/733221103"/>
    <hyperlink ref="F98" r:id="rId3" display="https://podminky.urs.cz/item/CS_URS_2025_02/733811231"/>
    <hyperlink ref="F101" r:id="rId4" display="https://podminky.urs.cz/item/CS_URS_2025_02/998733121"/>
    <hyperlink ref="F104" r:id="rId5" display="https://podminky.urs.cz/item/CS_URS_2025_02/734221681"/>
    <hyperlink ref="F106" r:id="rId6" display="https://podminky.urs.cz/item/CS_URS_2025_02/734261232"/>
    <hyperlink ref="F108" r:id="rId7" display="https://podminky.urs.cz/item/CS_URS_2025_02/734261233"/>
    <hyperlink ref="F110" r:id="rId8" display="https://podminky.urs.cz/item/CS_URS_2025_02/734261417"/>
    <hyperlink ref="F112" r:id="rId9" display="https://podminky.urs.cz/item/CS_URS_2025_02/998734121"/>
    <hyperlink ref="F115" r:id="rId10" display="https://podminky.urs.cz/item/CS_URS_2025_02/735152472"/>
    <hyperlink ref="F117" r:id="rId11" display="https://podminky.urs.cz/item/CS_URS_2025_02/735152575"/>
    <hyperlink ref="F119" r:id="rId12" display="https://podminky.urs.cz/item/CS_URS_2025_02/735152581"/>
    <hyperlink ref="F121" r:id="rId13" display="https://podminky.urs.cz/item/CS_URS_2025_02/735152594"/>
    <hyperlink ref="F123" r:id="rId14" display="https://podminky.urs.cz/item/CS_URS_2025_02/735152595"/>
    <hyperlink ref="F125" r:id="rId15" display="https://podminky.urs.cz/item/CS_URS_2025_02/998735121"/>
    <hyperlink ref="F128" r:id="rId16" display="https://podminky.urs.cz/item/CS_URS_2025_02/HZS1292"/>
    <hyperlink ref="F132" r:id="rId17" display="https://podminky.urs.cz/item/CS_URS_2025_02/HZS222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8"/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105</v>
      </c>
    </row>
    <row r="3" s="1" customFormat="1" ht="6.96" customHeight="1">
      <c r="B3" s="138"/>
      <c r="C3" s="139"/>
      <c r="D3" s="139"/>
      <c r="E3" s="139"/>
      <c r="F3" s="139"/>
      <c r="G3" s="139"/>
      <c r="H3" s="139"/>
      <c r="I3" s="139"/>
      <c r="J3" s="139"/>
      <c r="K3" s="139"/>
      <c r="L3" s="20"/>
      <c r="AT3" s="17" t="s">
        <v>86</v>
      </c>
    </row>
    <row r="4" s="1" customFormat="1" ht="24.96" customHeight="1">
      <c r="B4" s="20"/>
      <c r="D4" s="140" t="s">
        <v>106</v>
      </c>
      <c r="L4" s="20"/>
      <c r="M4" s="141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42" t="s">
        <v>16</v>
      </c>
      <c r="L6" s="20"/>
    </row>
    <row r="7" s="1" customFormat="1" ht="26.25" customHeight="1">
      <c r="B7" s="20"/>
      <c r="E7" s="143" t="str">
        <f>'Rekapitulace stavby'!K6</f>
        <v>Stavební úpravy sportovního zázemí s požadavkem na bezbariérové užívání</v>
      </c>
      <c r="F7" s="142"/>
      <c r="G7" s="142"/>
      <c r="H7" s="142"/>
      <c r="L7" s="20"/>
    </row>
    <row r="8" s="2" customFormat="1" ht="12" customHeight="1">
      <c r="A8" s="38"/>
      <c r="B8" s="44"/>
      <c r="C8" s="38"/>
      <c r="D8" s="142" t="s">
        <v>107</v>
      </c>
      <c r="E8" s="38"/>
      <c r="F8" s="38"/>
      <c r="G8" s="38"/>
      <c r="H8" s="38"/>
      <c r="I8" s="38"/>
      <c r="J8" s="38"/>
      <c r="K8" s="38"/>
      <c r="L8" s="144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45" t="s">
        <v>1843</v>
      </c>
      <c r="F9" s="38"/>
      <c r="G9" s="38"/>
      <c r="H9" s="38"/>
      <c r="I9" s="38"/>
      <c r="J9" s="38"/>
      <c r="K9" s="38"/>
      <c r="L9" s="144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144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42" t="s">
        <v>18</v>
      </c>
      <c r="E11" s="38"/>
      <c r="F11" s="133" t="s">
        <v>19</v>
      </c>
      <c r="G11" s="38"/>
      <c r="H11" s="38"/>
      <c r="I11" s="142" t="s">
        <v>20</v>
      </c>
      <c r="J11" s="133" t="s">
        <v>19</v>
      </c>
      <c r="K11" s="38"/>
      <c r="L11" s="144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42" t="s">
        <v>21</v>
      </c>
      <c r="E12" s="38"/>
      <c r="F12" s="133" t="s">
        <v>22</v>
      </c>
      <c r="G12" s="38"/>
      <c r="H12" s="38"/>
      <c r="I12" s="142" t="s">
        <v>23</v>
      </c>
      <c r="J12" s="146" t="str">
        <f>'Rekapitulace stavby'!AN8</f>
        <v>26. 10. 2025</v>
      </c>
      <c r="K12" s="38"/>
      <c r="L12" s="144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144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42" t="s">
        <v>25</v>
      </c>
      <c r="E14" s="38"/>
      <c r="F14" s="38"/>
      <c r="G14" s="38"/>
      <c r="H14" s="38"/>
      <c r="I14" s="142" t="s">
        <v>26</v>
      </c>
      <c r="J14" s="133" t="s">
        <v>27</v>
      </c>
      <c r="K14" s="38"/>
      <c r="L14" s="144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33" t="s">
        <v>28</v>
      </c>
      <c r="F15" s="38"/>
      <c r="G15" s="38"/>
      <c r="H15" s="38"/>
      <c r="I15" s="142" t="s">
        <v>29</v>
      </c>
      <c r="J15" s="133" t="s">
        <v>30</v>
      </c>
      <c r="K15" s="38"/>
      <c r="L15" s="144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144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42" t="s">
        <v>31</v>
      </c>
      <c r="E17" s="38"/>
      <c r="F17" s="38"/>
      <c r="G17" s="38"/>
      <c r="H17" s="38"/>
      <c r="I17" s="142" t="s">
        <v>26</v>
      </c>
      <c r="J17" s="33" t="str">
        <f>'Rekapitulace stavby'!AN13</f>
        <v>Vyplň údaj</v>
      </c>
      <c r="K17" s="38"/>
      <c r="L17" s="144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33"/>
      <c r="G18" s="133"/>
      <c r="H18" s="133"/>
      <c r="I18" s="142" t="s">
        <v>29</v>
      </c>
      <c r="J18" s="33" t="str">
        <f>'Rekapitulace stavby'!AN14</f>
        <v>Vyplň údaj</v>
      </c>
      <c r="K18" s="38"/>
      <c r="L18" s="144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144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42" t="s">
        <v>33</v>
      </c>
      <c r="E20" s="38"/>
      <c r="F20" s="38"/>
      <c r="G20" s="38"/>
      <c r="H20" s="38"/>
      <c r="I20" s="142" t="s">
        <v>26</v>
      </c>
      <c r="J20" s="133" t="s">
        <v>34</v>
      </c>
      <c r="K20" s="38"/>
      <c r="L20" s="144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33" t="s">
        <v>35</v>
      </c>
      <c r="F21" s="38"/>
      <c r="G21" s="38"/>
      <c r="H21" s="38"/>
      <c r="I21" s="142" t="s">
        <v>29</v>
      </c>
      <c r="J21" s="133" t="s">
        <v>36</v>
      </c>
      <c r="K21" s="38"/>
      <c r="L21" s="144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144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42" t="s">
        <v>38</v>
      </c>
      <c r="E23" s="38"/>
      <c r="F23" s="38"/>
      <c r="G23" s="38"/>
      <c r="H23" s="38"/>
      <c r="I23" s="142" t="s">
        <v>26</v>
      </c>
      <c r="J23" s="133" t="str">
        <f>IF('Rekapitulace stavby'!AN19="","",'Rekapitulace stavby'!AN19)</f>
        <v/>
      </c>
      <c r="K23" s="38"/>
      <c r="L23" s="144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33" t="str">
        <f>IF('Rekapitulace stavby'!E20="","",'Rekapitulace stavby'!E20)</f>
        <v xml:space="preserve"> </v>
      </c>
      <c r="F24" s="38"/>
      <c r="G24" s="38"/>
      <c r="H24" s="38"/>
      <c r="I24" s="142" t="s">
        <v>29</v>
      </c>
      <c r="J24" s="133" t="str">
        <f>IF('Rekapitulace stavby'!AN20="","",'Rekapitulace stavby'!AN20)</f>
        <v/>
      </c>
      <c r="K24" s="38"/>
      <c r="L24" s="144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144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42" t="s">
        <v>40</v>
      </c>
      <c r="E26" s="38"/>
      <c r="F26" s="38"/>
      <c r="G26" s="38"/>
      <c r="H26" s="38"/>
      <c r="I26" s="38"/>
      <c r="J26" s="38"/>
      <c r="K26" s="38"/>
      <c r="L26" s="144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71.25" customHeight="1">
      <c r="A27" s="147"/>
      <c r="B27" s="148"/>
      <c r="C27" s="147"/>
      <c r="D27" s="147"/>
      <c r="E27" s="149" t="s">
        <v>41</v>
      </c>
      <c r="F27" s="149"/>
      <c r="G27" s="149"/>
      <c r="H27" s="149"/>
      <c r="I27" s="147"/>
      <c r="J27" s="147"/>
      <c r="K27" s="147"/>
      <c r="L27" s="150"/>
      <c r="S27" s="147"/>
      <c r="T27" s="147"/>
      <c r="U27" s="147"/>
      <c r="V27" s="147"/>
      <c r="W27" s="147"/>
      <c r="X27" s="147"/>
      <c r="Y27" s="147"/>
      <c r="Z27" s="147"/>
      <c r="AA27" s="147"/>
      <c r="AB27" s="147"/>
      <c r="AC27" s="147"/>
      <c r="AD27" s="147"/>
      <c r="AE27" s="147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144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51"/>
      <c r="E29" s="151"/>
      <c r="F29" s="151"/>
      <c r="G29" s="151"/>
      <c r="H29" s="151"/>
      <c r="I29" s="151"/>
      <c r="J29" s="151"/>
      <c r="K29" s="151"/>
      <c r="L29" s="144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52" t="s">
        <v>42</v>
      </c>
      <c r="E30" s="38"/>
      <c r="F30" s="38"/>
      <c r="G30" s="38"/>
      <c r="H30" s="38"/>
      <c r="I30" s="38"/>
      <c r="J30" s="153">
        <f>ROUND(J84, 2)</f>
        <v>0</v>
      </c>
      <c r="K30" s="38"/>
      <c r="L30" s="144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51"/>
      <c r="E31" s="151"/>
      <c r="F31" s="151"/>
      <c r="G31" s="151"/>
      <c r="H31" s="151"/>
      <c r="I31" s="151"/>
      <c r="J31" s="151"/>
      <c r="K31" s="151"/>
      <c r="L31" s="144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54" t="s">
        <v>44</v>
      </c>
      <c r="G32" s="38"/>
      <c r="H32" s="38"/>
      <c r="I32" s="154" t="s">
        <v>43</v>
      </c>
      <c r="J32" s="154" t="s">
        <v>45</v>
      </c>
      <c r="K32" s="38"/>
      <c r="L32" s="144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55" t="s">
        <v>46</v>
      </c>
      <c r="E33" s="142" t="s">
        <v>47</v>
      </c>
      <c r="F33" s="156">
        <f>ROUND((SUM(BE84:BE103)),  2)</f>
        <v>0</v>
      </c>
      <c r="G33" s="38"/>
      <c r="H33" s="38"/>
      <c r="I33" s="157">
        <v>0.20999999999999999</v>
      </c>
      <c r="J33" s="156">
        <f>ROUND(((SUM(BE84:BE103))*I33),  2)</f>
        <v>0</v>
      </c>
      <c r="K33" s="38"/>
      <c r="L33" s="144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42" t="s">
        <v>48</v>
      </c>
      <c r="F34" s="156">
        <f>ROUND((SUM(BF84:BF103)),  2)</f>
        <v>0</v>
      </c>
      <c r="G34" s="38"/>
      <c r="H34" s="38"/>
      <c r="I34" s="157">
        <v>0.12</v>
      </c>
      <c r="J34" s="156">
        <f>ROUND(((SUM(BF84:BF103))*I34),  2)</f>
        <v>0</v>
      </c>
      <c r="K34" s="38"/>
      <c r="L34" s="144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42" t="s">
        <v>49</v>
      </c>
      <c r="F35" s="156">
        <f>ROUND((SUM(BG84:BG103)),  2)</f>
        <v>0</v>
      </c>
      <c r="G35" s="38"/>
      <c r="H35" s="38"/>
      <c r="I35" s="157">
        <v>0.20999999999999999</v>
      </c>
      <c r="J35" s="156">
        <f>0</f>
        <v>0</v>
      </c>
      <c r="K35" s="38"/>
      <c r="L35" s="144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42" t="s">
        <v>50</v>
      </c>
      <c r="F36" s="156">
        <f>ROUND((SUM(BH84:BH103)),  2)</f>
        <v>0</v>
      </c>
      <c r="G36" s="38"/>
      <c r="H36" s="38"/>
      <c r="I36" s="157">
        <v>0.12</v>
      </c>
      <c r="J36" s="156">
        <f>0</f>
        <v>0</v>
      </c>
      <c r="K36" s="38"/>
      <c r="L36" s="144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42" t="s">
        <v>51</v>
      </c>
      <c r="F37" s="156">
        <f>ROUND((SUM(BI84:BI103)),  2)</f>
        <v>0</v>
      </c>
      <c r="G37" s="38"/>
      <c r="H37" s="38"/>
      <c r="I37" s="157">
        <v>0</v>
      </c>
      <c r="J37" s="156">
        <f>0</f>
        <v>0</v>
      </c>
      <c r="K37" s="38"/>
      <c r="L37" s="144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144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58"/>
      <c r="D39" s="159" t="s">
        <v>52</v>
      </c>
      <c r="E39" s="160"/>
      <c r="F39" s="160"/>
      <c r="G39" s="161" t="s">
        <v>53</v>
      </c>
      <c r="H39" s="162" t="s">
        <v>54</v>
      </c>
      <c r="I39" s="160"/>
      <c r="J39" s="163">
        <f>SUM(J30:J37)</f>
        <v>0</v>
      </c>
      <c r="K39" s="164"/>
      <c r="L39" s="144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165"/>
      <c r="C40" s="166"/>
      <c r="D40" s="166"/>
      <c r="E40" s="166"/>
      <c r="F40" s="166"/>
      <c r="G40" s="166"/>
      <c r="H40" s="166"/>
      <c r="I40" s="166"/>
      <c r="J40" s="166"/>
      <c r="K40" s="166"/>
      <c r="L40" s="144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4" hidden="1" s="2" customFormat="1" ht="6.96" customHeight="1">
      <c r="A44" s="38"/>
      <c r="B44" s="167"/>
      <c r="C44" s="168"/>
      <c r="D44" s="168"/>
      <c r="E44" s="168"/>
      <c r="F44" s="168"/>
      <c r="G44" s="168"/>
      <c r="H44" s="168"/>
      <c r="I44" s="168"/>
      <c r="J44" s="168"/>
      <c r="K44" s="168"/>
      <c r="L44" s="144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</row>
    <row r="45" hidden="1" s="2" customFormat="1" ht="24.96" customHeight="1">
      <c r="A45" s="38"/>
      <c r="B45" s="39"/>
      <c r="C45" s="23" t="s">
        <v>109</v>
      </c>
      <c r="D45" s="40"/>
      <c r="E45" s="40"/>
      <c r="F45" s="40"/>
      <c r="G45" s="40"/>
      <c r="H45" s="40"/>
      <c r="I45" s="40"/>
      <c r="J45" s="40"/>
      <c r="K45" s="40"/>
      <c r="L45" s="144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</row>
    <row r="46" hidden="1" s="2" customFormat="1" ht="6.96" customHeight="1">
      <c r="A46" s="38"/>
      <c r="B46" s="39"/>
      <c r="C46" s="40"/>
      <c r="D46" s="40"/>
      <c r="E46" s="40"/>
      <c r="F46" s="40"/>
      <c r="G46" s="40"/>
      <c r="H46" s="40"/>
      <c r="I46" s="40"/>
      <c r="J46" s="40"/>
      <c r="K46" s="40"/>
      <c r="L46" s="144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</row>
    <row r="47" hidden="1" s="2" customFormat="1" ht="12" customHeight="1">
      <c r="A47" s="38"/>
      <c r="B47" s="39"/>
      <c r="C47" s="32" t="s">
        <v>16</v>
      </c>
      <c r="D47" s="40"/>
      <c r="E47" s="40"/>
      <c r="F47" s="40"/>
      <c r="G47" s="40"/>
      <c r="H47" s="40"/>
      <c r="I47" s="40"/>
      <c r="J47" s="40"/>
      <c r="K47" s="40"/>
      <c r="L47" s="144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</row>
    <row r="48" hidden="1" s="2" customFormat="1" ht="26.25" customHeight="1">
      <c r="A48" s="38"/>
      <c r="B48" s="39"/>
      <c r="C48" s="40"/>
      <c r="D48" s="40"/>
      <c r="E48" s="169" t="str">
        <f>E7</f>
        <v>Stavební úpravy sportovního zázemí s požadavkem na bezbariérové užívání</v>
      </c>
      <c r="F48" s="32"/>
      <c r="G48" s="32"/>
      <c r="H48" s="32"/>
      <c r="I48" s="40"/>
      <c r="J48" s="40"/>
      <c r="K48" s="40"/>
      <c r="L48" s="144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</row>
    <row r="49" hidden="1" s="2" customFormat="1" ht="12" customHeight="1">
      <c r="A49" s="38"/>
      <c r="B49" s="39"/>
      <c r="C49" s="32" t="s">
        <v>107</v>
      </c>
      <c r="D49" s="40"/>
      <c r="E49" s="40"/>
      <c r="F49" s="40"/>
      <c r="G49" s="40"/>
      <c r="H49" s="40"/>
      <c r="I49" s="40"/>
      <c r="J49" s="40"/>
      <c r="K49" s="40"/>
      <c r="L49" s="144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</row>
    <row r="50" hidden="1" s="2" customFormat="1" ht="16.5" customHeight="1">
      <c r="A50" s="38"/>
      <c r="B50" s="39"/>
      <c r="C50" s="40"/>
      <c r="D50" s="40"/>
      <c r="E50" s="69" t="str">
        <f>E9</f>
        <v>x - VRN</v>
      </c>
      <c r="F50" s="40"/>
      <c r="G50" s="40"/>
      <c r="H50" s="40"/>
      <c r="I50" s="40"/>
      <c r="J50" s="40"/>
      <c r="K50" s="40"/>
      <c r="L50" s="144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</row>
    <row r="51" hidden="1" s="2" customFormat="1" ht="6.96" customHeight="1">
      <c r="A51" s="38"/>
      <c r="B51" s="39"/>
      <c r="C51" s="40"/>
      <c r="D51" s="40"/>
      <c r="E51" s="40"/>
      <c r="F51" s="40"/>
      <c r="G51" s="40"/>
      <c r="H51" s="40"/>
      <c r="I51" s="40"/>
      <c r="J51" s="40"/>
      <c r="K51" s="40"/>
      <c r="L51" s="144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</row>
    <row r="52" hidden="1" s="2" customFormat="1" ht="12" customHeight="1">
      <c r="A52" s="38"/>
      <c r="B52" s="39"/>
      <c r="C52" s="32" t="s">
        <v>21</v>
      </c>
      <c r="D52" s="40"/>
      <c r="E52" s="40"/>
      <c r="F52" s="27" t="str">
        <f>F12</f>
        <v>st.č.1172, Mariánské Lázně</v>
      </c>
      <c r="G52" s="40"/>
      <c r="H52" s="40"/>
      <c r="I52" s="32" t="s">
        <v>23</v>
      </c>
      <c r="J52" s="72" t="str">
        <f>IF(J12="","",J12)</f>
        <v>26. 10. 2025</v>
      </c>
      <c r="K52" s="40"/>
      <c r="L52" s="144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</row>
    <row r="53" hidden="1" s="2" customFormat="1" ht="6.96" customHeight="1">
      <c r="A53" s="38"/>
      <c r="B53" s="39"/>
      <c r="C53" s="40"/>
      <c r="D53" s="40"/>
      <c r="E53" s="40"/>
      <c r="F53" s="40"/>
      <c r="G53" s="40"/>
      <c r="H53" s="40"/>
      <c r="I53" s="40"/>
      <c r="J53" s="40"/>
      <c r="K53" s="40"/>
      <c r="L53" s="144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</row>
    <row r="54" hidden="1" s="2" customFormat="1" ht="15.15" customHeight="1">
      <c r="A54" s="38"/>
      <c r="B54" s="39"/>
      <c r="C54" s="32" t="s">
        <v>25</v>
      </c>
      <c r="D54" s="40"/>
      <c r="E54" s="40"/>
      <c r="F54" s="27" t="str">
        <f>E15</f>
        <v>Město Mariánské Lázně</v>
      </c>
      <c r="G54" s="40"/>
      <c r="H54" s="40"/>
      <c r="I54" s="32" t="s">
        <v>33</v>
      </c>
      <c r="J54" s="36" t="str">
        <f>E21</f>
        <v>RealizaceDomů s.r.o.</v>
      </c>
      <c r="K54" s="40"/>
      <c r="L54" s="144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</row>
    <row r="55" hidden="1" s="2" customFormat="1" ht="15.15" customHeight="1">
      <c r="A55" s="38"/>
      <c r="B55" s="39"/>
      <c r="C55" s="32" t="s">
        <v>31</v>
      </c>
      <c r="D55" s="40"/>
      <c r="E55" s="40"/>
      <c r="F55" s="27" t="str">
        <f>IF(E18="","",E18)</f>
        <v>Vyplň údaj</v>
      </c>
      <c r="G55" s="40"/>
      <c r="H55" s="40"/>
      <c r="I55" s="32" t="s">
        <v>38</v>
      </c>
      <c r="J55" s="36" t="str">
        <f>E24</f>
        <v xml:space="preserve"> </v>
      </c>
      <c r="K55" s="40"/>
      <c r="L55" s="144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</row>
    <row r="56" hidden="1" s="2" customFormat="1" ht="10.32" customHeight="1">
      <c r="A56" s="38"/>
      <c r="B56" s="39"/>
      <c r="C56" s="40"/>
      <c r="D56" s="40"/>
      <c r="E56" s="40"/>
      <c r="F56" s="40"/>
      <c r="G56" s="40"/>
      <c r="H56" s="40"/>
      <c r="I56" s="40"/>
      <c r="J56" s="40"/>
      <c r="K56" s="40"/>
      <c r="L56" s="144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</row>
    <row r="57" hidden="1" s="2" customFormat="1" ht="29.28" customHeight="1">
      <c r="A57" s="38"/>
      <c r="B57" s="39"/>
      <c r="C57" s="170" t="s">
        <v>110</v>
      </c>
      <c r="D57" s="171"/>
      <c r="E57" s="171"/>
      <c r="F57" s="171"/>
      <c r="G57" s="171"/>
      <c r="H57" s="171"/>
      <c r="I57" s="171"/>
      <c r="J57" s="172" t="s">
        <v>111</v>
      </c>
      <c r="K57" s="171"/>
      <c r="L57" s="144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</row>
    <row r="58" hidden="1" s="2" customFormat="1" ht="10.32" customHeight="1">
      <c r="A58" s="38"/>
      <c r="B58" s="39"/>
      <c r="C58" s="40"/>
      <c r="D58" s="40"/>
      <c r="E58" s="40"/>
      <c r="F58" s="40"/>
      <c r="G58" s="40"/>
      <c r="H58" s="40"/>
      <c r="I58" s="40"/>
      <c r="J58" s="40"/>
      <c r="K58" s="40"/>
      <c r="L58" s="144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</row>
    <row r="59" hidden="1" s="2" customFormat="1" ht="22.8" customHeight="1">
      <c r="A59" s="38"/>
      <c r="B59" s="39"/>
      <c r="C59" s="173" t="s">
        <v>74</v>
      </c>
      <c r="D59" s="40"/>
      <c r="E59" s="40"/>
      <c r="F59" s="40"/>
      <c r="G59" s="40"/>
      <c r="H59" s="40"/>
      <c r="I59" s="40"/>
      <c r="J59" s="102">
        <f>J84</f>
        <v>0</v>
      </c>
      <c r="K59" s="40"/>
      <c r="L59" s="144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U59" s="17" t="s">
        <v>112</v>
      </c>
    </row>
    <row r="60" hidden="1" s="9" customFormat="1" ht="24.96" customHeight="1">
      <c r="A60" s="9"/>
      <c r="B60" s="174"/>
      <c r="C60" s="175"/>
      <c r="D60" s="176" t="s">
        <v>1844</v>
      </c>
      <c r="E60" s="177"/>
      <c r="F60" s="177"/>
      <c r="G60" s="177"/>
      <c r="H60" s="177"/>
      <c r="I60" s="177"/>
      <c r="J60" s="178">
        <f>J85</f>
        <v>0</v>
      </c>
      <c r="K60" s="175"/>
      <c r="L60" s="17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hidden="1" s="10" customFormat="1" ht="19.92" customHeight="1">
      <c r="A61" s="10"/>
      <c r="B61" s="180"/>
      <c r="C61" s="125"/>
      <c r="D61" s="181" t="s">
        <v>1845</v>
      </c>
      <c r="E61" s="182"/>
      <c r="F61" s="182"/>
      <c r="G61" s="182"/>
      <c r="H61" s="182"/>
      <c r="I61" s="182"/>
      <c r="J61" s="183">
        <f>J86</f>
        <v>0</v>
      </c>
      <c r="K61" s="125"/>
      <c r="L61" s="184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hidden="1" s="10" customFormat="1" ht="19.92" customHeight="1">
      <c r="A62" s="10"/>
      <c r="B62" s="180"/>
      <c r="C62" s="125"/>
      <c r="D62" s="181" t="s">
        <v>1846</v>
      </c>
      <c r="E62" s="182"/>
      <c r="F62" s="182"/>
      <c r="G62" s="182"/>
      <c r="H62" s="182"/>
      <c r="I62" s="182"/>
      <c r="J62" s="183">
        <f>J91</f>
        <v>0</v>
      </c>
      <c r="K62" s="125"/>
      <c r="L62" s="184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hidden="1" s="10" customFormat="1" ht="19.92" customHeight="1">
      <c r="A63" s="10"/>
      <c r="B63" s="180"/>
      <c r="C63" s="125"/>
      <c r="D63" s="181" t="s">
        <v>1847</v>
      </c>
      <c r="E63" s="182"/>
      <c r="F63" s="182"/>
      <c r="G63" s="182"/>
      <c r="H63" s="182"/>
      <c r="I63" s="182"/>
      <c r="J63" s="183">
        <f>J94</f>
        <v>0</v>
      </c>
      <c r="K63" s="125"/>
      <c r="L63" s="184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hidden="1" s="10" customFormat="1" ht="19.92" customHeight="1">
      <c r="A64" s="10"/>
      <c r="B64" s="180"/>
      <c r="C64" s="125"/>
      <c r="D64" s="181" t="s">
        <v>1848</v>
      </c>
      <c r="E64" s="182"/>
      <c r="F64" s="182"/>
      <c r="G64" s="182"/>
      <c r="H64" s="182"/>
      <c r="I64" s="182"/>
      <c r="J64" s="183">
        <f>J101</f>
        <v>0</v>
      </c>
      <c r="K64" s="125"/>
      <c r="L64" s="184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hidden="1" s="2" customFormat="1" ht="21.84" customHeight="1">
      <c r="A65" s="38"/>
      <c r="B65" s="39"/>
      <c r="C65" s="40"/>
      <c r="D65" s="40"/>
      <c r="E65" s="40"/>
      <c r="F65" s="40"/>
      <c r="G65" s="40"/>
      <c r="H65" s="40"/>
      <c r="I65" s="40"/>
      <c r="J65" s="40"/>
      <c r="K65" s="40"/>
      <c r="L65" s="144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 hidden="1" s="2" customFormat="1" ht="6.96" customHeight="1">
      <c r="A66" s="38"/>
      <c r="B66" s="59"/>
      <c r="C66" s="60"/>
      <c r="D66" s="60"/>
      <c r="E66" s="60"/>
      <c r="F66" s="60"/>
      <c r="G66" s="60"/>
      <c r="H66" s="60"/>
      <c r="I66" s="60"/>
      <c r="J66" s="60"/>
      <c r="K66" s="60"/>
      <c r="L66" s="144"/>
      <c r="S66" s="38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8"/>
    </row>
    <row r="67" hidden="1"/>
    <row r="68" hidden="1"/>
    <row r="69" hidden="1"/>
    <row r="70" s="2" customFormat="1" ht="6.96" customHeight="1">
      <c r="A70" s="38"/>
      <c r="B70" s="61"/>
      <c r="C70" s="62"/>
      <c r="D70" s="62"/>
      <c r="E70" s="62"/>
      <c r="F70" s="62"/>
      <c r="G70" s="62"/>
      <c r="H70" s="62"/>
      <c r="I70" s="62"/>
      <c r="J70" s="62"/>
      <c r="K70" s="62"/>
      <c r="L70" s="144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</row>
    <row r="71" s="2" customFormat="1" ht="24.96" customHeight="1">
      <c r="A71" s="38"/>
      <c r="B71" s="39"/>
      <c r="C71" s="23" t="s">
        <v>123</v>
      </c>
      <c r="D71" s="40"/>
      <c r="E71" s="40"/>
      <c r="F71" s="40"/>
      <c r="G71" s="40"/>
      <c r="H71" s="40"/>
      <c r="I71" s="40"/>
      <c r="J71" s="40"/>
      <c r="K71" s="40"/>
      <c r="L71" s="144"/>
      <c r="S71" s="38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8"/>
    </row>
    <row r="72" s="2" customFormat="1" ht="6.96" customHeight="1">
      <c r="A72" s="38"/>
      <c r="B72" s="39"/>
      <c r="C72" s="40"/>
      <c r="D72" s="40"/>
      <c r="E72" s="40"/>
      <c r="F72" s="40"/>
      <c r="G72" s="40"/>
      <c r="H72" s="40"/>
      <c r="I72" s="40"/>
      <c r="J72" s="40"/>
      <c r="K72" s="40"/>
      <c r="L72" s="144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</row>
    <row r="73" s="2" customFormat="1" ht="12" customHeight="1">
      <c r="A73" s="38"/>
      <c r="B73" s="39"/>
      <c r="C73" s="32" t="s">
        <v>16</v>
      </c>
      <c r="D73" s="40"/>
      <c r="E73" s="40"/>
      <c r="F73" s="40"/>
      <c r="G73" s="40"/>
      <c r="H73" s="40"/>
      <c r="I73" s="40"/>
      <c r="J73" s="40"/>
      <c r="K73" s="40"/>
      <c r="L73" s="144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</row>
    <row r="74" s="2" customFormat="1" ht="26.25" customHeight="1">
      <c r="A74" s="38"/>
      <c r="B74" s="39"/>
      <c r="C74" s="40"/>
      <c r="D74" s="40"/>
      <c r="E74" s="169" t="str">
        <f>E7</f>
        <v>Stavební úpravy sportovního zázemí s požadavkem na bezbariérové užívání</v>
      </c>
      <c r="F74" s="32"/>
      <c r="G74" s="32"/>
      <c r="H74" s="32"/>
      <c r="I74" s="40"/>
      <c r="J74" s="40"/>
      <c r="K74" s="40"/>
      <c r="L74" s="144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</row>
    <row r="75" s="2" customFormat="1" ht="12" customHeight="1">
      <c r="A75" s="38"/>
      <c r="B75" s="39"/>
      <c r="C75" s="32" t="s">
        <v>107</v>
      </c>
      <c r="D75" s="40"/>
      <c r="E75" s="40"/>
      <c r="F75" s="40"/>
      <c r="G75" s="40"/>
      <c r="H75" s="40"/>
      <c r="I75" s="40"/>
      <c r="J75" s="40"/>
      <c r="K75" s="40"/>
      <c r="L75" s="144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</row>
    <row r="76" s="2" customFormat="1" ht="16.5" customHeight="1">
      <c r="A76" s="38"/>
      <c r="B76" s="39"/>
      <c r="C76" s="40"/>
      <c r="D76" s="40"/>
      <c r="E76" s="69" t="str">
        <f>E9</f>
        <v>x - VRN</v>
      </c>
      <c r="F76" s="40"/>
      <c r="G76" s="40"/>
      <c r="H76" s="40"/>
      <c r="I76" s="40"/>
      <c r="J76" s="40"/>
      <c r="K76" s="40"/>
      <c r="L76" s="144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6.96" customHeight="1">
      <c r="A77" s="38"/>
      <c r="B77" s="39"/>
      <c r="C77" s="40"/>
      <c r="D77" s="40"/>
      <c r="E77" s="40"/>
      <c r="F77" s="40"/>
      <c r="G77" s="40"/>
      <c r="H77" s="40"/>
      <c r="I77" s="40"/>
      <c r="J77" s="40"/>
      <c r="K77" s="40"/>
      <c r="L77" s="144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78" s="2" customFormat="1" ht="12" customHeight="1">
      <c r="A78" s="38"/>
      <c r="B78" s="39"/>
      <c r="C78" s="32" t="s">
        <v>21</v>
      </c>
      <c r="D78" s="40"/>
      <c r="E78" s="40"/>
      <c r="F78" s="27" t="str">
        <f>F12</f>
        <v>st.č.1172, Mariánské Lázně</v>
      </c>
      <c r="G78" s="40"/>
      <c r="H78" s="40"/>
      <c r="I78" s="32" t="s">
        <v>23</v>
      </c>
      <c r="J78" s="72" t="str">
        <f>IF(J12="","",J12)</f>
        <v>26. 10. 2025</v>
      </c>
      <c r="K78" s="40"/>
      <c r="L78" s="144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</row>
    <row r="79" s="2" customFormat="1" ht="6.96" customHeight="1">
      <c r="A79" s="38"/>
      <c r="B79" s="39"/>
      <c r="C79" s="40"/>
      <c r="D79" s="40"/>
      <c r="E79" s="40"/>
      <c r="F79" s="40"/>
      <c r="G79" s="40"/>
      <c r="H79" s="40"/>
      <c r="I79" s="40"/>
      <c r="J79" s="40"/>
      <c r="K79" s="40"/>
      <c r="L79" s="144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</row>
    <row r="80" s="2" customFormat="1" ht="15.15" customHeight="1">
      <c r="A80" s="38"/>
      <c r="B80" s="39"/>
      <c r="C80" s="32" t="s">
        <v>25</v>
      </c>
      <c r="D80" s="40"/>
      <c r="E80" s="40"/>
      <c r="F80" s="27" t="str">
        <f>E15</f>
        <v>Město Mariánské Lázně</v>
      </c>
      <c r="G80" s="40"/>
      <c r="H80" s="40"/>
      <c r="I80" s="32" t="s">
        <v>33</v>
      </c>
      <c r="J80" s="36" t="str">
        <f>E21</f>
        <v>RealizaceDomů s.r.o.</v>
      </c>
      <c r="K80" s="40"/>
      <c r="L80" s="144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</row>
    <row r="81" s="2" customFormat="1" ht="15.15" customHeight="1">
      <c r="A81" s="38"/>
      <c r="B81" s="39"/>
      <c r="C81" s="32" t="s">
        <v>31</v>
      </c>
      <c r="D81" s="40"/>
      <c r="E81" s="40"/>
      <c r="F81" s="27" t="str">
        <f>IF(E18="","",E18)</f>
        <v>Vyplň údaj</v>
      </c>
      <c r="G81" s="40"/>
      <c r="H81" s="40"/>
      <c r="I81" s="32" t="s">
        <v>38</v>
      </c>
      <c r="J81" s="36" t="str">
        <f>E24</f>
        <v xml:space="preserve"> </v>
      </c>
      <c r="K81" s="40"/>
      <c r="L81" s="144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10.32" customHeight="1">
      <c r="A82" s="38"/>
      <c r="B82" s="39"/>
      <c r="C82" s="40"/>
      <c r="D82" s="40"/>
      <c r="E82" s="40"/>
      <c r="F82" s="40"/>
      <c r="G82" s="40"/>
      <c r="H82" s="40"/>
      <c r="I82" s="40"/>
      <c r="J82" s="40"/>
      <c r="K82" s="40"/>
      <c r="L82" s="144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11" customFormat="1" ht="29.28" customHeight="1">
      <c r="A83" s="185"/>
      <c r="B83" s="186"/>
      <c r="C83" s="187" t="s">
        <v>124</v>
      </c>
      <c r="D83" s="188" t="s">
        <v>61</v>
      </c>
      <c r="E83" s="188" t="s">
        <v>57</v>
      </c>
      <c r="F83" s="188" t="s">
        <v>58</v>
      </c>
      <c r="G83" s="188" t="s">
        <v>125</v>
      </c>
      <c r="H83" s="188" t="s">
        <v>126</v>
      </c>
      <c r="I83" s="188" t="s">
        <v>127</v>
      </c>
      <c r="J83" s="188" t="s">
        <v>111</v>
      </c>
      <c r="K83" s="189" t="s">
        <v>128</v>
      </c>
      <c r="L83" s="190"/>
      <c r="M83" s="92" t="s">
        <v>19</v>
      </c>
      <c r="N83" s="93" t="s">
        <v>46</v>
      </c>
      <c r="O83" s="93" t="s">
        <v>129</v>
      </c>
      <c r="P83" s="93" t="s">
        <v>130</v>
      </c>
      <c r="Q83" s="93" t="s">
        <v>131</v>
      </c>
      <c r="R83" s="93" t="s">
        <v>132</v>
      </c>
      <c r="S83" s="93" t="s">
        <v>133</v>
      </c>
      <c r="T83" s="94" t="s">
        <v>134</v>
      </c>
      <c r="U83" s="185"/>
      <c r="V83" s="185"/>
      <c r="W83" s="185"/>
      <c r="X83" s="185"/>
      <c r="Y83" s="185"/>
      <c r="Z83" s="185"/>
      <c r="AA83" s="185"/>
      <c r="AB83" s="185"/>
      <c r="AC83" s="185"/>
      <c r="AD83" s="185"/>
      <c r="AE83" s="185"/>
    </row>
    <row r="84" s="2" customFormat="1" ht="22.8" customHeight="1">
      <c r="A84" s="38"/>
      <c r="B84" s="39"/>
      <c r="C84" s="99" t="s">
        <v>135</v>
      </c>
      <c r="D84" s="40"/>
      <c r="E84" s="40"/>
      <c r="F84" s="40"/>
      <c r="G84" s="40"/>
      <c r="H84" s="40"/>
      <c r="I84" s="40"/>
      <c r="J84" s="191">
        <f>BK84</f>
        <v>0</v>
      </c>
      <c r="K84" s="40"/>
      <c r="L84" s="44"/>
      <c r="M84" s="95"/>
      <c r="N84" s="192"/>
      <c r="O84" s="96"/>
      <c r="P84" s="193">
        <f>P85</f>
        <v>0</v>
      </c>
      <c r="Q84" s="96"/>
      <c r="R84" s="193">
        <f>R85</f>
        <v>0</v>
      </c>
      <c r="S84" s="96"/>
      <c r="T84" s="194">
        <f>T85</f>
        <v>0</v>
      </c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  <c r="AT84" s="17" t="s">
        <v>75</v>
      </c>
      <c r="AU84" s="17" t="s">
        <v>112</v>
      </c>
      <c r="BK84" s="195">
        <f>BK85</f>
        <v>0</v>
      </c>
    </row>
    <row r="85" s="12" customFormat="1" ht="25.92" customHeight="1">
      <c r="A85" s="12"/>
      <c r="B85" s="196"/>
      <c r="C85" s="197"/>
      <c r="D85" s="198" t="s">
        <v>75</v>
      </c>
      <c r="E85" s="199" t="s">
        <v>104</v>
      </c>
      <c r="F85" s="199" t="s">
        <v>1849</v>
      </c>
      <c r="G85" s="197"/>
      <c r="H85" s="197"/>
      <c r="I85" s="200"/>
      <c r="J85" s="201">
        <f>BK85</f>
        <v>0</v>
      </c>
      <c r="K85" s="197"/>
      <c r="L85" s="202"/>
      <c r="M85" s="203"/>
      <c r="N85" s="204"/>
      <c r="O85" s="204"/>
      <c r="P85" s="205">
        <f>P86+P91+P94+P101</f>
        <v>0</v>
      </c>
      <c r="Q85" s="204"/>
      <c r="R85" s="205">
        <f>R86+R91+R94+R101</f>
        <v>0</v>
      </c>
      <c r="S85" s="204"/>
      <c r="T85" s="206">
        <f>T86+T91+T94+T101</f>
        <v>0</v>
      </c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R85" s="207" t="s">
        <v>171</v>
      </c>
      <c r="AT85" s="208" t="s">
        <v>75</v>
      </c>
      <c r="AU85" s="208" t="s">
        <v>76</v>
      </c>
      <c r="AY85" s="207" t="s">
        <v>138</v>
      </c>
      <c r="BK85" s="209">
        <f>BK86+BK91+BK94+BK101</f>
        <v>0</v>
      </c>
    </row>
    <row r="86" s="12" customFormat="1" ht="22.8" customHeight="1">
      <c r="A86" s="12"/>
      <c r="B86" s="196"/>
      <c r="C86" s="197"/>
      <c r="D86" s="198" t="s">
        <v>75</v>
      </c>
      <c r="E86" s="210" t="s">
        <v>1850</v>
      </c>
      <c r="F86" s="210" t="s">
        <v>1851</v>
      </c>
      <c r="G86" s="197"/>
      <c r="H86" s="197"/>
      <c r="I86" s="200"/>
      <c r="J86" s="211">
        <f>BK86</f>
        <v>0</v>
      </c>
      <c r="K86" s="197"/>
      <c r="L86" s="202"/>
      <c r="M86" s="203"/>
      <c r="N86" s="204"/>
      <c r="O86" s="204"/>
      <c r="P86" s="205">
        <f>SUM(P87:P90)</f>
        <v>0</v>
      </c>
      <c r="Q86" s="204"/>
      <c r="R86" s="205">
        <f>SUM(R87:R90)</f>
        <v>0</v>
      </c>
      <c r="S86" s="204"/>
      <c r="T86" s="206">
        <f>SUM(T87:T90)</f>
        <v>0</v>
      </c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R86" s="207" t="s">
        <v>171</v>
      </c>
      <c r="AT86" s="208" t="s">
        <v>75</v>
      </c>
      <c r="AU86" s="208" t="s">
        <v>84</v>
      </c>
      <c r="AY86" s="207" t="s">
        <v>138</v>
      </c>
      <c r="BK86" s="209">
        <f>SUM(BK87:BK90)</f>
        <v>0</v>
      </c>
    </row>
    <row r="87" s="2" customFormat="1" ht="16.5" customHeight="1">
      <c r="A87" s="38"/>
      <c r="B87" s="39"/>
      <c r="C87" s="212" t="s">
        <v>84</v>
      </c>
      <c r="D87" s="212" t="s">
        <v>140</v>
      </c>
      <c r="E87" s="213" t="s">
        <v>1852</v>
      </c>
      <c r="F87" s="214" t="s">
        <v>1853</v>
      </c>
      <c r="G87" s="215" t="s">
        <v>571</v>
      </c>
      <c r="H87" s="216">
        <v>1</v>
      </c>
      <c r="I87" s="217"/>
      <c r="J87" s="218">
        <f>ROUND(I87*H87,2)</f>
        <v>0</v>
      </c>
      <c r="K87" s="214" t="s">
        <v>144</v>
      </c>
      <c r="L87" s="44"/>
      <c r="M87" s="219" t="s">
        <v>19</v>
      </c>
      <c r="N87" s="220" t="s">
        <v>47</v>
      </c>
      <c r="O87" s="84"/>
      <c r="P87" s="221">
        <f>O87*H87</f>
        <v>0</v>
      </c>
      <c r="Q87" s="221">
        <v>0</v>
      </c>
      <c r="R87" s="221">
        <f>Q87*H87</f>
        <v>0</v>
      </c>
      <c r="S87" s="221">
        <v>0</v>
      </c>
      <c r="T87" s="222">
        <f>S87*H87</f>
        <v>0</v>
      </c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R87" s="223" t="s">
        <v>1854</v>
      </c>
      <c r="AT87" s="223" t="s">
        <v>140</v>
      </c>
      <c r="AU87" s="223" t="s">
        <v>86</v>
      </c>
      <c r="AY87" s="17" t="s">
        <v>138</v>
      </c>
      <c r="BE87" s="224">
        <f>IF(N87="základní",J87,0)</f>
        <v>0</v>
      </c>
      <c r="BF87" s="224">
        <f>IF(N87="snížená",J87,0)</f>
        <v>0</v>
      </c>
      <c r="BG87" s="224">
        <f>IF(N87="zákl. přenesená",J87,0)</f>
        <v>0</v>
      </c>
      <c r="BH87" s="224">
        <f>IF(N87="sníž. přenesená",J87,0)</f>
        <v>0</v>
      </c>
      <c r="BI87" s="224">
        <f>IF(N87="nulová",J87,0)</f>
        <v>0</v>
      </c>
      <c r="BJ87" s="17" t="s">
        <v>84</v>
      </c>
      <c r="BK87" s="224">
        <f>ROUND(I87*H87,2)</f>
        <v>0</v>
      </c>
      <c r="BL87" s="17" t="s">
        <v>1854</v>
      </c>
      <c r="BM87" s="223" t="s">
        <v>1855</v>
      </c>
    </row>
    <row r="88" s="2" customFormat="1">
      <c r="A88" s="38"/>
      <c r="B88" s="39"/>
      <c r="C88" s="40"/>
      <c r="D88" s="225" t="s">
        <v>147</v>
      </c>
      <c r="E88" s="40"/>
      <c r="F88" s="226" t="s">
        <v>1856</v>
      </c>
      <c r="G88" s="40"/>
      <c r="H88" s="40"/>
      <c r="I88" s="227"/>
      <c r="J88" s="40"/>
      <c r="K88" s="40"/>
      <c r="L88" s="44"/>
      <c r="M88" s="228"/>
      <c r="N88" s="229"/>
      <c r="O88" s="84"/>
      <c r="P88" s="84"/>
      <c r="Q88" s="84"/>
      <c r="R88" s="84"/>
      <c r="S88" s="84"/>
      <c r="T88" s="85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T88" s="17" t="s">
        <v>147</v>
      </c>
      <c r="AU88" s="17" t="s">
        <v>86</v>
      </c>
    </row>
    <row r="89" s="2" customFormat="1" ht="16.5" customHeight="1">
      <c r="A89" s="38"/>
      <c r="B89" s="39"/>
      <c r="C89" s="212" t="s">
        <v>86</v>
      </c>
      <c r="D89" s="212" t="s">
        <v>140</v>
      </c>
      <c r="E89" s="213" t="s">
        <v>1857</v>
      </c>
      <c r="F89" s="214" t="s">
        <v>1858</v>
      </c>
      <c r="G89" s="215" t="s">
        <v>201</v>
      </c>
      <c r="H89" s="216">
        <v>1</v>
      </c>
      <c r="I89" s="217"/>
      <c r="J89" s="218">
        <f>ROUND(I89*H89,2)</f>
        <v>0</v>
      </c>
      <c r="K89" s="214" t="s">
        <v>144</v>
      </c>
      <c r="L89" s="44"/>
      <c r="M89" s="219" t="s">
        <v>19</v>
      </c>
      <c r="N89" s="220" t="s">
        <v>47</v>
      </c>
      <c r="O89" s="84"/>
      <c r="P89" s="221">
        <f>O89*H89</f>
        <v>0</v>
      </c>
      <c r="Q89" s="221">
        <v>0</v>
      </c>
      <c r="R89" s="221">
        <f>Q89*H89</f>
        <v>0</v>
      </c>
      <c r="S89" s="221">
        <v>0</v>
      </c>
      <c r="T89" s="222">
        <f>S89*H89</f>
        <v>0</v>
      </c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R89" s="223" t="s">
        <v>1854</v>
      </c>
      <c r="AT89" s="223" t="s">
        <v>140</v>
      </c>
      <c r="AU89" s="223" t="s">
        <v>86</v>
      </c>
      <c r="AY89" s="17" t="s">
        <v>138</v>
      </c>
      <c r="BE89" s="224">
        <f>IF(N89="základní",J89,0)</f>
        <v>0</v>
      </c>
      <c r="BF89" s="224">
        <f>IF(N89="snížená",J89,0)</f>
        <v>0</v>
      </c>
      <c r="BG89" s="224">
        <f>IF(N89="zákl. přenesená",J89,0)</f>
        <v>0</v>
      </c>
      <c r="BH89" s="224">
        <f>IF(N89="sníž. přenesená",J89,0)</f>
        <v>0</v>
      </c>
      <c r="BI89" s="224">
        <f>IF(N89="nulová",J89,0)</f>
        <v>0</v>
      </c>
      <c r="BJ89" s="17" t="s">
        <v>84</v>
      </c>
      <c r="BK89" s="224">
        <f>ROUND(I89*H89,2)</f>
        <v>0</v>
      </c>
      <c r="BL89" s="17" t="s">
        <v>1854</v>
      </c>
      <c r="BM89" s="223" t="s">
        <v>1859</v>
      </c>
    </row>
    <row r="90" s="2" customFormat="1">
      <c r="A90" s="38"/>
      <c r="B90" s="39"/>
      <c r="C90" s="40"/>
      <c r="D90" s="225" t="s">
        <v>147</v>
      </c>
      <c r="E90" s="40"/>
      <c r="F90" s="226" t="s">
        <v>1860</v>
      </c>
      <c r="G90" s="40"/>
      <c r="H90" s="40"/>
      <c r="I90" s="227"/>
      <c r="J90" s="40"/>
      <c r="K90" s="40"/>
      <c r="L90" s="44"/>
      <c r="M90" s="228"/>
      <c r="N90" s="229"/>
      <c r="O90" s="84"/>
      <c r="P90" s="84"/>
      <c r="Q90" s="84"/>
      <c r="R90" s="84"/>
      <c r="S90" s="84"/>
      <c r="T90" s="85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T90" s="17" t="s">
        <v>147</v>
      </c>
      <c r="AU90" s="17" t="s">
        <v>86</v>
      </c>
    </row>
    <row r="91" s="12" customFormat="1" ht="22.8" customHeight="1">
      <c r="A91" s="12"/>
      <c r="B91" s="196"/>
      <c r="C91" s="197"/>
      <c r="D91" s="198" t="s">
        <v>75</v>
      </c>
      <c r="E91" s="210" t="s">
        <v>1861</v>
      </c>
      <c r="F91" s="210" t="s">
        <v>1862</v>
      </c>
      <c r="G91" s="197"/>
      <c r="H91" s="197"/>
      <c r="I91" s="200"/>
      <c r="J91" s="211">
        <f>BK91</f>
        <v>0</v>
      </c>
      <c r="K91" s="197"/>
      <c r="L91" s="202"/>
      <c r="M91" s="203"/>
      <c r="N91" s="204"/>
      <c r="O91" s="204"/>
      <c r="P91" s="205">
        <f>SUM(P92:P93)</f>
        <v>0</v>
      </c>
      <c r="Q91" s="204"/>
      <c r="R91" s="205">
        <f>SUM(R92:R93)</f>
        <v>0</v>
      </c>
      <c r="S91" s="204"/>
      <c r="T91" s="206">
        <f>SUM(T92:T93)</f>
        <v>0</v>
      </c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R91" s="207" t="s">
        <v>171</v>
      </c>
      <c r="AT91" s="208" t="s">
        <v>75</v>
      </c>
      <c r="AU91" s="208" t="s">
        <v>84</v>
      </c>
      <c r="AY91" s="207" t="s">
        <v>138</v>
      </c>
      <c r="BK91" s="209">
        <f>SUM(BK92:BK93)</f>
        <v>0</v>
      </c>
    </row>
    <row r="92" s="2" customFormat="1" ht="16.5" customHeight="1">
      <c r="A92" s="38"/>
      <c r="B92" s="39"/>
      <c r="C92" s="212" t="s">
        <v>158</v>
      </c>
      <c r="D92" s="212" t="s">
        <v>140</v>
      </c>
      <c r="E92" s="213" t="s">
        <v>1863</v>
      </c>
      <c r="F92" s="214" t="s">
        <v>1862</v>
      </c>
      <c r="G92" s="215" t="s">
        <v>201</v>
      </c>
      <c r="H92" s="216">
        <v>1</v>
      </c>
      <c r="I92" s="217"/>
      <c r="J92" s="218">
        <f>ROUND(I92*H92,2)</f>
        <v>0</v>
      </c>
      <c r="K92" s="214" t="s">
        <v>144</v>
      </c>
      <c r="L92" s="44"/>
      <c r="M92" s="219" t="s">
        <v>19</v>
      </c>
      <c r="N92" s="220" t="s">
        <v>47</v>
      </c>
      <c r="O92" s="84"/>
      <c r="P92" s="221">
        <f>O92*H92</f>
        <v>0</v>
      </c>
      <c r="Q92" s="221">
        <v>0</v>
      </c>
      <c r="R92" s="221">
        <f>Q92*H92</f>
        <v>0</v>
      </c>
      <c r="S92" s="221">
        <v>0</v>
      </c>
      <c r="T92" s="222">
        <f>S92*H92</f>
        <v>0</v>
      </c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  <c r="AR92" s="223" t="s">
        <v>1854</v>
      </c>
      <c r="AT92" s="223" t="s">
        <v>140</v>
      </c>
      <c r="AU92" s="223" t="s">
        <v>86</v>
      </c>
      <c r="AY92" s="17" t="s">
        <v>138</v>
      </c>
      <c r="BE92" s="224">
        <f>IF(N92="základní",J92,0)</f>
        <v>0</v>
      </c>
      <c r="BF92" s="224">
        <f>IF(N92="snížená",J92,0)</f>
        <v>0</v>
      </c>
      <c r="BG92" s="224">
        <f>IF(N92="zákl. přenesená",J92,0)</f>
        <v>0</v>
      </c>
      <c r="BH92" s="224">
        <f>IF(N92="sníž. přenesená",J92,0)</f>
        <v>0</v>
      </c>
      <c r="BI92" s="224">
        <f>IF(N92="nulová",J92,0)</f>
        <v>0</v>
      </c>
      <c r="BJ92" s="17" t="s">
        <v>84</v>
      </c>
      <c r="BK92" s="224">
        <f>ROUND(I92*H92,2)</f>
        <v>0</v>
      </c>
      <c r="BL92" s="17" t="s">
        <v>1854</v>
      </c>
      <c r="BM92" s="223" t="s">
        <v>1864</v>
      </c>
    </row>
    <row r="93" s="2" customFormat="1">
      <c r="A93" s="38"/>
      <c r="B93" s="39"/>
      <c r="C93" s="40"/>
      <c r="D93" s="225" t="s">
        <v>147</v>
      </c>
      <c r="E93" s="40"/>
      <c r="F93" s="226" t="s">
        <v>1865</v>
      </c>
      <c r="G93" s="40"/>
      <c r="H93" s="40"/>
      <c r="I93" s="227"/>
      <c r="J93" s="40"/>
      <c r="K93" s="40"/>
      <c r="L93" s="44"/>
      <c r="M93" s="228"/>
      <c r="N93" s="229"/>
      <c r="O93" s="84"/>
      <c r="P93" s="84"/>
      <c r="Q93" s="84"/>
      <c r="R93" s="84"/>
      <c r="S93" s="84"/>
      <c r="T93" s="85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T93" s="17" t="s">
        <v>147</v>
      </c>
      <c r="AU93" s="17" t="s">
        <v>86</v>
      </c>
    </row>
    <row r="94" s="12" customFormat="1" ht="22.8" customHeight="1">
      <c r="A94" s="12"/>
      <c r="B94" s="196"/>
      <c r="C94" s="197"/>
      <c r="D94" s="198" t="s">
        <v>75</v>
      </c>
      <c r="E94" s="210" t="s">
        <v>1866</v>
      </c>
      <c r="F94" s="210" t="s">
        <v>1867</v>
      </c>
      <c r="G94" s="197"/>
      <c r="H94" s="197"/>
      <c r="I94" s="200"/>
      <c r="J94" s="211">
        <f>BK94</f>
        <v>0</v>
      </c>
      <c r="K94" s="197"/>
      <c r="L94" s="202"/>
      <c r="M94" s="203"/>
      <c r="N94" s="204"/>
      <c r="O94" s="204"/>
      <c r="P94" s="205">
        <f>SUM(P95:P100)</f>
        <v>0</v>
      </c>
      <c r="Q94" s="204"/>
      <c r="R94" s="205">
        <f>SUM(R95:R100)</f>
        <v>0</v>
      </c>
      <c r="S94" s="204"/>
      <c r="T94" s="206">
        <f>SUM(T95:T100)</f>
        <v>0</v>
      </c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R94" s="207" t="s">
        <v>171</v>
      </c>
      <c r="AT94" s="208" t="s">
        <v>75</v>
      </c>
      <c r="AU94" s="208" t="s">
        <v>84</v>
      </c>
      <c r="AY94" s="207" t="s">
        <v>138</v>
      </c>
      <c r="BK94" s="209">
        <f>SUM(BK95:BK100)</f>
        <v>0</v>
      </c>
    </row>
    <row r="95" s="2" customFormat="1" ht="16.5" customHeight="1">
      <c r="A95" s="38"/>
      <c r="B95" s="39"/>
      <c r="C95" s="212" t="s">
        <v>145</v>
      </c>
      <c r="D95" s="212" t="s">
        <v>140</v>
      </c>
      <c r="E95" s="213" t="s">
        <v>1868</v>
      </c>
      <c r="F95" s="214" t="s">
        <v>1869</v>
      </c>
      <c r="G95" s="215" t="s">
        <v>201</v>
      </c>
      <c r="H95" s="216">
        <v>1</v>
      </c>
      <c r="I95" s="217"/>
      <c r="J95" s="218">
        <f>ROUND(I95*H95,2)</f>
        <v>0</v>
      </c>
      <c r="K95" s="214" t="s">
        <v>144</v>
      </c>
      <c r="L95" s="44"/>
      <c r="M95" s="219" t="s">
        <v>19</v>
      </c>
      <c r="N95" s="220" t="s">
        <v>47</v>
      </c>
      <c r="O95" s="84"/>
      <c r="P95" s="221">
        <f>O95*H95</f>
        <v>0</v>
      </c>
      <c r="Q95" s="221">
        <v>0</v>
      </c>
      <c r="R95" s="221">
        <f>Q95*H95</f>
        <v>0</v>
      </c>
      <c r="S95" s="221">
        <v>0</v>
      </c>
      <c r="T95" s="222">
        <f>S95*H95</f>
        <v>0</v>
      </c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  <c r="AR95" s="223" t="s">
        <v>1854</v>
      </c>
      <c r="AT95" s="223" t="s">
        <v>140</v>
      </c>
      <c r="AU95" s="223" t="s">
        <v>86</v>
      </c>
      <c r="AY95" s="17" t="s">
        <v>138</v>
      </c>
      <c r="BE95" s="224">
        <f>IF(N95="základní",J95,0)</f>
        <v>0</v>
      </c>
      <c r="BF95" s="224">
        <f>IF(N95="snížená",J95,0)</f>
        <v>0</v>
      </c>
      <c r="BG95" s="224">
        <f>IF(N95="zákl. přenesená",J95,0)</f>
        <v>0</v>
      </c>
      <c r="BH95" s="224">
        <f>IF(N95="sníž. přenesená",J95,0)</f>
        <v>0</v>
      </c>
      <c r="BI95" s="224">
        <f>IF(N95="nulová",J95,0)</f>
        <v>0</v>
      </c>
      <c r="BJ95" s="17" t="s">
        <v>84</v>
      </c>
      <c r="BK95" s="224">
        <f>ROUND(I95*H95,2)</f>
        <v>0</v>
      </c>
      <c r="BL95" s="17" t="s">
        <v>1854</v>
      </c>
      <c r="BM95" s="223" t="s">
        <v>1870</v>
      </c>
    </row>
    <row r="96" s="2" customFormat="1">
      <c r="A96" s="38"/>
      <c r="B96" s="39"/>
      <c r="C96" s="40"/>
      <c r="D96" s="225" t="s">
        <v>147</v>
      </c>
      <c r="E96" s="40"/>
      <c r="F96" s="226" t="s">
        <v>1871</v>
      </c>
      <c r="G96" s="40"/>
      <c r="H96" s="40"/>
      <c r="I96" s="227"/>
      <c r="J96" s="40"/>
      <c r="K96" s="40"/>
      <c r="L96" s="44"/>
      <c r="M96" s="228"/>
      <c r="N96" s="229"/>
      <c r="O96" s="84"/>
      <c r="P96" s="84"/>
      <c r="Q96" s="84"/>
      <c r="R96" s="84"/>
      <c r="S96" s="84"/>
      <c r="T96" s="85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T96" s="17" t="s">
        <v>147</v>
      </c>
      <c r="AU96" s="17" t="s">
        <v>86</v>
      </c>
    </row>
    <row r="97" s="2" customFormat="1" ht="16.5" customHeight="1">
      <c r="A97" s="38"/>
      <c r="B97" s="39"/>
      <c r="C97" s="212" t="s">
        <v>171</v>
      </c>
      <c r="D97" s="212" t="s">
        <v>140</v>
      </c>
      <c r="E97" s="213" t="s">
        <v>1872</v>
      </c>
      <c r="F97" s="214" t="s">
        <v>1873</v>
      </c>
      <c r="G97" s="215" t="s">
        <v>201</v>
      </c>
      <c r="H97" s="216">
        <v>1</v>
      </c>
      <c r="I97" s="217"/>
      <c r="J97" s="218">
        <f>ROUND(I97*H97,2)</f>
        <v>0</v>
      </c>
      <c r="K97" s="214" t="s">
        <v>144</v>
      </c>
      <c r="L97" s="44"/>
      <c r="M97" s="219" t="s">
        <v>19</v>
      </c>
      <c r="N97" s="220" t="s">
        <v>47</v>
      </c>
      <c r="O97" s="84"/>
      <c r="P97" s="221">
        <f>O97*H97</f>
        <v>0</v>
      </c>
      <c r="Q97" s="221">
        <v>0</v>
      </c>
      <c r="R97" s="221">
        <f>Q97*H97</f>
        <v>0</v>
      </c>
      <c r="S97" s="221">
        <v>0</v>
      </c>
      <c r="T97" s="222">
        <f>S97*H97</f>
        <v>0</v>
      </c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R97" s="223" t="s">
        <v>1854</v>
      </c>
      <c r="AT97" s="223" t="s">
        <v>140</v>
      </c>
      <c r="AU97" s="223" t="s">
        <v>86</v>
      </c>
      <c r="AY97" s="17" t="s">
        <v>138</v>
      </c>
      <c r="BE97" s="224">
        <f>IF(N97="základní",J97,0)</f>
        <v>0</v>
      </c>
      <c r="BF97" s="224">
        <f>IF(N97="snížená",J97,0)</f>
        <v>0</v>
      </c>
      <c r="BG97" s="224">
        <f>IF(N97="zákl. přenesená",J97,0)</f>
        <v>0</v>
      </c>
      <c r="BH97" s="224">
        <f>IF(N97="sníž. přenesená",J97,0)</f>
        <v>0</v>
      </c>
      <c r="BI97" s="224">
        <f>IF(N97="nulová",J97,0)</f>
        <v>0</v>
      </c>
      <c r="BJ97" s="17" t="s">
        <v>84</v>
      </c>
      <c r="BK97" s="224">
        <f>ROUND(I97*H97,2)</f>
        <v>0</v>
      </c>
      <c r="BL97" s="17" t="s">
        <v>1854</v>
      </c>
      <c r="BM97" s="223" t="s">
        <v>1874</v>
      </c>
    </row>
    <row r="98" s="2" customFormat="1">
      <c r="A98" s="38"/>
      <c r="B98" s="39"/>
      <c r="C98" s="40"/>
      <c r="D98" s="225" t="s">
        <v>147</v>
      </c>
      <c r="E98" s="40"/>
      <c r="F98" s="226" t="s">
        <v>1875</v>
      </c>
      <c r="G98" s="40"/>
      <c r="H98" s="40"/>
      <c r="I98" s="227"/>
      <c r="J98" s="40"/>
      <c r="K98" s="40"/>
      <c r="L98" s="44"/>
      <c r="M98" s="228"/>
      <c r="N98" s="229"/>
      <c r="O98" s="84"/>
      <c r="P98" s="84"/>
      <c r="Q98" s="84"/>
      <c r="R98" s="84"/>
      <c r="S98" s="84"/>
      <c r="T98" s="85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T98" s="17" t="s">
        <v>147</v>
      </c>
      <c r="AU98" s="17" t="s">
        <v>86</v>
      </c>
    </row>
    <row r="99" s="2" customFormat="1" ht="16.5" customHeight="1">
      <c r="A99" s="38"/>
      <c r="B99" s="39"/>
      <c r="C99" s="212" t="s">
        <v>178</v>
      </c>
      <c r="D99" s="212" t="s">
        <v>140</v>
      </c>
      <c r="E99" s="213" t="s">
        <v>1876</v>
      </c>
      <c r="F99" s="214" t="s">
        <v>1877</v>
      </c>
      <c r="G99" s="215" t="s">
        <v>201</v>
      </c>
      <c r="H99" s="216">
        <v>1</v>
      </c>
      <c r="I99" s="217"/>
      <c r="J99" s="218">
        <f>ROUND(I99*H99,2)</f>
        <v>0</v>
      </c>
      <c r="K99" s="214" t="s">
        <v>144</v>
      </c>
      <c r="L99" s="44"/>
      <c r="M99" s="219" t="s">
        <v>19</v>
      </c>
      <c r="N99" s="220" t="s">
        <v>47</v>
      </c>
      <c r="O99" s="84"/>
      <c r="P99" s="221">
        <f>O99*H99</f>
        <v>0</v>
      </c>
      <c r="Q99" s="221">
        <v>0</v>
      </c>
      <c r="R99" s="221">
        <f>Q99*H99</f>
        <v>0</v>
      </c>
      <c r="S99" s="221">
        <v>0</v>
      </c>
      <c r="T99" s="222">
        <f>S99*H99</f>
        <v>0</v>
      </c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R99" s="223" t="s">
        <v>1854</v>
      </c>
      <c r="AT99" s="223" t="s">
        <v>140</v>
      </c>
      <c r="AU99" s="223" t="s">
        <v>86</v>
      </c>
      <c r="AY99" s="17" t="s">
        <v>138</v>
      </c>
      <c r="BE99" s="224">
        <f>IF(N99="základní",J99,0)</f>
        <v>0</v>
      </c>
      <c r="BF99" s="224">
        <f>IF(N99="snížená",J99,0)</f>
        <v>0</v>
      </c>
      <c r="BG99" s="224">
        <f>IF(N99="zákl. přenesená",J99,0)</f>
        <v>0</v>
      </c>
      <c r="BH99" s="224">
        <f>IF(N99="sníž. přenesená",J99,0)</f>
        <v>0</v>
      </c>
      <c r="BI99" s="224">
        <f>IF(N99="nulová",J99,0)</f>
        <v>0</v>
      </c>
      <c r="BJ99" s="17" t="s">
        <v>84</v>
      </c>
      <c r="BK99" s="224">
        <f>ROUND(I99*H99,2)</f>
        <v>0</v>
      </c>
      <c r="BL99" s="17" t="s">
        <v>1854</v>
      </c>
      <c r="BM99" s="223" t="s">
        <v>1878</v>
      </c>
    </row>
    <row r="100" s="2" customFormat="1">
      <c r="A100" s="38"/>
      <c r="B100" s="39"/>
      <c r="C100" s="40"/>
      <c r="D100" s="225" t="s">
        <v>147</v>
      </c>
      <c r="E100" s="40"/>
      <c r="F100" s="226" t="s">
        <v>1879</v>
      </c>
      <c r="G100" s="40"/>
      <c r="H100" s="40"/>
      <c r="I100" s="227"/>
      <c r="J100" s="40"/>
      <c r="K100" s="40"/>
      <c r="L100" s="44"/>
      <c r="M100" s="228"/>
      <c r="N100" s="229"/>
      <c r="O100" s="84"/>
      <c r="P100" s="84"/>
      <c r="Q100" s="84"/>
      <c r="R100" s="84"/>
      <c r="S100" s="84"/>
      <c r="T100" s="85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T100" s="17" t="s">
        <v>147</v>
      </c>
      <c r="AU100" s="17" t="s">
        <v>86</v>
      </c>
    </row>
    <row r="101" s="12" customFormat="1" ht="22.8" customHeight="1">
      <c r="A101" s="12"/>
      <c r="B101" s="196"/>
      <c r="C101" s="197"/>
      <c r="D101" s="198" t="s">
        <v>75</v>
      </c>
      <c r="E101" s="210" t="s">
        <v>1880</v>
      </c>
      <c r="F101" s="210" t="s">
        <v>1881</v>
      </c>
      <c r="G101" s="197"/>
      <c r="H101" s="197"/>
      <c r="I101" s="200"/>
      <c r="J101" s="211">
        <f>BK101</f>
        <v>0</v>
      </c>
      <c r="K101" s="197"/>
      <c r="L101" s="202"/>
      <c r="M101" s="203"/>
      <c r="N101" s="204"/>
      <c r="O101" s="204"/>
      <c r="P101" s="205">
        <f>SUM(P102:P103)</f>
        <v>0</v>
      </c>
      <c r="Q101" s="204"/>
      <c r="R101" s="205">
        <f>SUM(R102:R103)</f>
        <v>0</v>
      </c>
      <c r="S101" s="204"/>
      <c r="T101" s="206">
        <f>SUM(T102:T103)</f>
        <v>0</v>
      </c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R101" s="207" t="s">
        <v>171</v>
      </c>
      <c r="AT101" s="208" t="s">
        <v>75</v>
      </c>
      <c r="AU101" s="208" t="s">
        <v>84</v>
      </c>
      <c r="AY101" s="207" t="s">
        <v>138</v>
      </c>
      <c r="BK101" s="209">
        <f>SUM(BK102:BK103)</f>
        <v>0</v>
      </c>
    </row>
    <row r="102" s="2" customFormat="1" ht="21.75" customHeight="1">
      <c r="A102" s="38"/>
      <c r="B102" s="39"/>
      <c r="C102" s="212" t="s">
        <v>185</v>
      </c>
      <c r="D102" s="212" t="s">
        <v>140</v>
      </c>
      <c r="E102" s="213" t="s">
        <v>1882</v>
      </c>
      <c r="F102" s="214" t="s">
        <v>1883</v>
      </c>
      <c r="G102" s="215" t="s">
        <v>201</v>
      </c>
      <c r="H102" s="216">
        <v>1</v>
      </c>
      <c r="I102" s="217"/>
      <c r="J102" s="218">
        <f>ROUND(I102*H102,2)</f>
        <v>0</v>
      </c>
      <c r="K102" s="214" t="s">
        <v>144</v>
      </c>
      <c r="L102" s="44"/>
      <c r="M102" s="219" t="s">
        <v>19</v>
      </c>
      <c r="N102" s="220" t="s">
        <v>47</v>
      </c>
      <c r="O102" s="84"/>
      <c r="P102" s="221">
        <f>O102*H102</f>
        <v>0</v>
      </c>
      <c r="Q102" s="221">
        <v>0</v>
      </c>
      <c r="R102" s="221">
        <f>Q102*H102</f>
        <v>0</v>
      </c>
      <c r="S102" s="221">
        <v>0</v>
      </c>
      <c r="T102" s="222">
        <f>S102*H102</f>
        <v>0</v>
      </c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R102" s="223" t="s">
        <v>1854</v>
      </c>
      <c r="AT102" s="223" t="s">
        <v>140</v>
      </c>
      <c r="AU102" s="223" t="s">
        <v>86</v>
      </c>
      <c r="AY102" s="17" t="s">
        <v>138</v>
      </c>
      <c r="BE102" s="224">
        <f>IF(N102="základní",J102,0)</f>
        <v>0</v>
      </c>
      <c r="BF102" s="224">
        <f>IF(N102="snížená",J102,0)</f>
        <v>0</v>
      </c>
      <c r="BG102" s="224">
        <f>IF(N102="zákl. přenesená",J102,0)</f>
        <v>0</v>
      </c>
      <c r="BH102" s="224">
        <f>IF(N102="sníž. přenesená",J102,0)</f>
        <v>0</v>
      </c>
      <c r="BI102" s="224">
        <f>IF(N102="nulová",J102,0)</f>
        <v>0</v>
      </c>
      <c r="BJ102" s="17" t="s">
        <v>84</v>
      </c>
      <c r="BK102" s="224">
        <f>ROUND(I102*H102,2)</f>
        <v>0</v>
      </c>
      <c r="BL102" s="17" t="s">
        <v>1854</v>
      </c>
      <c r="BM102" s="223" t="s">
        <v>1884</v>
      </c>
    </row>
    <row r="103" s="2" customFormat="1">
      <c r="A103" s="38"/>
      <c r="B103" s="39"/>
      <c r="C103" s="40"/>
      <c r="D103" s="225" t="s">
        <v>147</v>
      </c>
      <c r="E103" s="40"/>
      <c r="F103" s="226" t="s">
        <v>1885</v>
      </c>
      <c r="G103" s="40"/>
      <c r="H103" s="40"/>
      <c r="I103" s="227"/>
      <c r="J103" s="40"/>
      <c r="K103" s="40"/>
      <c r="L103" s="44"/>
      <c r="M103" s="277"/>
      <c r="N103" s="278"/>
      <c r="O103" s="279"/>
      <c r="P103" s="279"/>
      <c r="Q103" s="279"/>
      <c r="R103" s="279"/>
      <c r="S103" s="279"/>
      <c r="T103" s="280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  <c r="AT103" s="17" t="s">
        <v>147</v>
      </c>
      <c r="AU103" s="17" t="s">
        <v>86</v>
      </c>
    </row>
    <row r="104" s="2" customFormat="1" ht="6.96" customHeight="1">
      <c r="A104" s="38"/>
      <c r="B104" s="59"/>
      <c r="C104" s="60"/>
      <c r="D104" s="60"/>
      <c r="E104" s="60"/>
      <c r="F104" s="60"/>
      <c r="G104" s="60"/>
      <c r="H104" s="60"/>
      <c r="I104" s="60"/>
      <c r="J104" s="60"/>
      <c r="K104" s="60"/>
      <c r="L104" s="44"/>
      <c r="M104" s="38"/>
      <c r="O104" s="38"/>
      <c r="P104" s="38"/>
      <c r="Q104" s="38"/>
      <c r="R104" s="38"/>
      <c r="S104" s="38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</row>
  </sheetData>
  <sheetProtection sheet="1" autoFilter="0" formatColumns="0" formatRows="0" objects="1" scenarios="1" spinCount="100000" saltValue="giQrgu3sKpGmtShuFyv0LcX1rJ2CZdhl42XoyKjXJ3bMQCtjoroXHkQGNBDybBfsPHBjWkbBaLHt+ncq93gIHw==" hashValue="cSSW3DAv0HdE12l89oc/GVep4Tif62PegSUphdIK1YnM0IoqdViNq1EmVTkCmnJsO5u7Ecjj53tZRGC4HZsxqw==" algorithmName="SHA-512" password="CC35"/>
  <autoFilter ref="C83:K103"/>
  <mergeCells count="9">
    <mergeCell ref="E7:H7"/>
    <mergeCell ref="E9:H9"/>
    <mergeCell ref="E18:H18"/>
    <mergeCell ref="E27:H27"/>
    <mergeCell ref="E48:H48"/>
    <mergeCell ref="E50:H50"/>
    <mergeCell ref="E74:H74"/>
    <mergeCell ref="E76:H76"/>
    <mergeCell ref="L2:V2"/>
  </mergeCells>
  <hyperlinks>
    <hyperlink ref="F88" r:id="rId1" display="https://podminky.urs.cz/item/CS_URS_2025_02/011002000"/>
    <hyperlink ref="F90" r:id="rId2" display="https://podminky.urs.cz/item/CS_URS_2025_02/013254000"/>
    <hyperlink ref="F93" r:id="rId3" display="https://podminky.urs.cz/item/CS_URS_2025_02/030001000"/>
    <hyperlink ref="F96" r:id="rId4" display="https://podminky.urs.cz/item/CS_URS_2025_02/043002000"/>
    <hyperlink ref="F98" r:id="rId5" display="https://podminky.urs.cz/item/CS_URS_2025_02/045203000"/>
    <hyperlink ref="F100" r:id="rId6" display="https://podminky.urs.cz/item/CS_URS_2025_02/045303000"/>
    <hyperlink ref="F103" r:id="rId7" display="https://podminky.urs.cz/item/CS_URS_2025_02/065002000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8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2025-11-03T19:53:02Z</dcterms:created>
  <dcterms:modified xsi:type="dcterms:W3CDTF">2025-11-03T19:53:06Z</dcterms:modified>
</cp:coreProperties>
</file>