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360" windowWidth="16845" windowHeight="1176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list'!$F$4</definedName>
    <definedName name="MJ">'Krycí list'!$G$4</definedName>
    <definedName name="Mont">'Rekapitulace'!$H$9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'Položky'!$A$1:$G$35</definedName>
    <definedName name="_xlnm.Print_Area" localSheetId="1">'Rekapitulace'!$A$1:$I$15</definedName>
    <definedName name="PocetMJ">'Krycí list'!$G$7</definedName>
    <definedName name="Poznamka">'Krycí list'!$B$37</definedName>
    <definedName name="Projektant">'Krycí list'!$C$7</definedName>
    <definedName name="PSV">'Rekapitulace'!$F$9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'Rekapitulace'!$H$15</definedName>
    <definedName name="VRNKc">'Rekapitulace'!$E$14</definedName>
    <definedName name="VRNnazev">'Rekapitulace'!$A$14</definedName>
    <definedName name="VRNproc">'Rekapitulace'!$F$14</definedName>
    <definedName name="VRNzakl">'Rekapitulace'!$G$14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62913"/>
</workbook>
</file>

<file path=xl/sharedStrings.xml><?xml version="1.0" encoding="utf-8"?>
<sst xmlns="http://schemas.openxmlformats.org/spreadsheetml/2006/main" count="175" uniqueCount="114">
  <si>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</si>
  <si>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</si>
  <si>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</si>
  <si>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</si>
  <si>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</si>
  <si>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</si>
  <si>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</si>
  <si>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</si>
  <si>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</si>
  <si>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</si>
  <si>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</si>
  <si>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</si>
  <si>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</si>
  <si>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</si>
  <si>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</si>
  <si>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</si>
  <si>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</si>
  <si>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</si>
  <si>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</si>
  <si>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</si>
  <si>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</si>
  <si>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</si>
  <si>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</si>
  <si>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</si>
  <si>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</si>
  <si>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</si>
  <si>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</si>
  <si>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</si>
  <si>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</si>
  <si>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</si>
  <si>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</si>
  <si>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</si>
  <si>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</si>
  <si>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</si>
  <si>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</si>
  <si>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</si>
  <si>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</si>
  <si>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</si>
  <si>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</si>
  <si>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</si>
  <si>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</si>
  <si>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</si>
  <si>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</si>
  <si>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</si>
  <si>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</si>
  <si>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</si>
  <si>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</si>
  <si>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</si>
  <si>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</si>
  <si>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</si>
  <si>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</si>
  <si>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</si>
  <si>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</si>
  <si>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</si>
  <si>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</si>
  <si>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</si>
  <si>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</si>
  <si>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</si>
  <si>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</si>
  <si>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</si>
  <si>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</si>
  <si>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</si>
  <si>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</si>
  <si>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</si>
  <si>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</si>
  <si>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</si>
  <si>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</si>
  <si>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Vyvážení otopné soustavy</t>
  </si>
  <si>
    <t>Základní škola Mariánské Lázně Jih</t>
  </si>
  <si>
    <t>734</t>
  </si>
  <si>
    <t>Armatury</t>
  </si>
  <si>
    <t>734 22-4421.R00</t>
  </si>
  <si>
    <t>Radiátorový ventil s vestavěným reg. průtoku 0,05bar, DN15, nom.průtok 145l/h, rohový</t>
  </si>
  <si>
    <t>kus</t>
  </si>
  <si>
    <t>Radiátorový ventil s vestavěným reg.průtoku 0,05bar, DN15, nom.průtok 90l/hod, rohový</t>
  </si>
  <si>
    <t>Radiátorový ventil s vestavěným reg.průtoku 0,05bar, DN15, nom.průtok 45l/hod, přímý</t>
  </si>
  <si>
    <t>Radiátorový ventil s vestavěným reg.průtoku 0,05bar, DN15, nom.průtok 90l/hod, přímý</t>
  </si>
  <si>
    <t>Radiátorový ventil s vestavěným reg.průtoku 0,05bar, DN15, nom.průtok 145l/hod, přímý</t>
  </si>
  <si>
    <t>Radiátorový ventil s vestavěným reg.průtoku 0,1bar, DN15, průtok 120l/hod, rohový</t>
  </si>
  <si>
    <t>Radiátorový ventil s vestavěným reg.průtoku 0,1bar, DN15, nom.průtok 200l/hod, přímý</t>
  </si>
  <si>
    <t>Radiátorový ventil s vestavěným reg.průtoku 0,1bar, DN15, nom.průtok 120l/hod, přímý</t>
  </si>
  <si>
    <t>Radiátorový ventil s vestavěným reg.průtoku 0,05bar, DN15, nom.průtok 45l/hod, rohový</t>
  </si>
  <si>
    <t>Radiátorový ventil s vestavěným reg.průtoku 0,1bar, DN15, nom.průtok200l/hod, rohový</t>
  </si>
  <si>
    <t>Radiátorový ventil s vestavěným reg.průtoku 0,05bar, DN10, nom.průtok 45l/hod, přímý</t>
  </si>
  <si>
    <t>Radiátorový ventil s vestavěným reg.průtoku 0,05bar, DN10, nom.průtok 90l/hod, přímý</t>
  </si>
  <si>
    <t>551-37306.20</t>
  </si>
  <si>
    <t>551-37413</t>
  </si>
  <si>
    <t>Ochranný kryt pro termostatické hlavice ochrana před zcizením nebo změnou nastavení</t>
  </si>
  <si>
    <t>319-45182</t>
  </si>
  <si>
    <t xml:space="preserve">Redukce     3/4'' x 1/2''   mosazné </t>
  </si>
  <si>
    <t>551-37381</t>
  </si>
  <si>
    <t xml:space="preserve">Šroubení 1/2" </t>
  </si>
  <si>
    <t>722 13-1931.R00</t>
  </si>
  <si>
    <t xml:space="preserve">Oprava potrubí -  uříznutí, 2x závit DN 15 </t>
  </si>
  <si>
    <t>734 14-0821.R00</t>
  </si>
  <si>
    <t xml:space="preserve">Demontáž termostatických ventilů </t>
  </si>
  <si>
    <t>734 29-1911.R00</t>
  </si>
  <si>
    <t xml:space="preserve">Montáž termostatických ventilů </t>
  </si>
  <si>
    <t>734 29-1912.R00</t>
  </si>
  <si>
    <t xml:space="preserve">Montáž a přednastavení termostatických hlavic </t>
  </si>
  <si>
    <t>998 73-4103.R00</t>
  </si>
  <si>
    <t xml:space="preserve">Přesun hmot pro armatury, výšky do 24 m </t>
  </si>
  <si>
    <t>t</t>
  </si>
  <si>
    <t>735</t>
  </si>
  <si>
    <t>Otopná tělesa</t>
  </si>
  <si>
    <t>735 49-4811.R00</t>
  </si>
  <si>
    <t xml:space="preserve">Vypuštění vody z otopných těles 6000 l </t>
  </si>
  <si>
    <t>kpl</t>
  </si>
  <si>
    <t xml:space="preserve">Napuštění otopné soustavy 6000 l </t>
  </si>
  <si>
    <t>734 29-4217.R00</t>
  </si>
  <si>
    <t xml:space="preserve">Gel na vyčištění otopné soustavy 20 l </t>
  </si>
  <si>
    <t>732 39-0911.R00</t>
  </si>
  <si>
    <t>Chemické čištění otopné soustavy 6000 l</t>
  </si>
  <si>
    <t>Termostatická hlavice, kap.čidlo, M30x1,5 0-28°C, vhodná pro přestavbu na termoelektrický pohon, např. Honeywell Thera4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</si>
</sst>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"/>
    <numFmt numFmtId="165" formatCode="#,##0.00\ &quot;Kč&quot;"/>
    <numFmt numFmtId="166" formatCode="0.0"/>
    <numFmt numFmtId="167" formatCode="[$-405]General"/>
    <numFmt numFmtId="168" formatCode="[$-405]#,##0.00"/>
    <numFmt numFmtId="169" formatCode="#,##0.00&quot; &quot;[$Kč-405];[Red]&quot;-&quot;#,##0.00&quot; &quot;[$Kč-405]"/>
  </numFmts>
  <fonts count="21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theme="1"/>
      <name val="Arial"/>
      <family val="2"/>
    </font>
    <font>
      <sz val="10"/>
      <color theme="1"/>
      <name val="Arial CE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8"/>
      <color theme="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167" fontId="17" fillId="0" borderId="0">
      <alignment/>
      <protection/>
    </xf>
    <xf numFmtId="0" fontId="18" fillId="0" borderId="0">
      <alignment horizontal="center"/>
      <protection/>
    </xf>
    <xf numFmtId="0" fontId="18" fillId="0" borderId="0">
      <alignment horizontal="center" textRotation="90"/>
      <protection/>
    </xf>
    <xf numFmtId="167" fontId="17" fillId="0" borderId="0">
      <alignment/>
      <protection/>
    </xf>
    <xf numFmtId="0" fontId="19" fillId="0" borderId="0">
      <alignment/>
      <protection/>
    </xf>
    <xf numFmtId="169" fontId="19" fillId="0" borderId="0">
      <alignment/>
      <protection/>
    </xf>
  </cellStyleXfs>
  <cellXfs count="199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168" fontId="20" fillId="0" borderId="55" xfId="25" applyNumberFormat="1" applyFont="1" applyFill="1" applyBorder="1" applyAlignment="1">
      <alignment horizontal="right"/>
      <protection/>
    </xf>
    <xf numFmtId="168" fontId="20" fillId="0" borderId="55" xfId="25" applyNumberFormat="1" applyFont="1" applyFill="1" applyBorder="1" applyAlignment="1">
      <alignment horizontal="right"/>
      <protection/>
    </xf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1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0" fontId="0" fillId="0" borderId="58" xfId="20" applyFont="1" applyFill="1" applyBorder="1" applyAlignment="1">
      <alignment horizontal="center"/>
      <protection/>
    </xf>
    <xf numFmtId="49" fontId="0" fillId="0" borderId="59" xfId="20" applyNumberFormat="1" applyFont="1" applyFill="1" applyBorder="1" applyAlignment="1">
      <alignment horizontal="center"/>
      <protection/>
    </xf>
    <xf numFmtId="0" fontId="0" fillId="0" borderId="60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1" xfId="20" applyFill="1" applyBorder="1" applyAlignment="1">
      <alignment horizontal="center" shrinkToFi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  <cellStyle name="Excel Built-in Normal" xfId="22"/>
    <cellStyle name="Heading" xfId="23"/>
    <cellStyle name="Heading1" xfId="24"/>
    <cellStyle name="normální_POL.XLS 2" xfId="25"/>
    <cellStyle name="Result" xfId="26"/>
    <cellStyle name="Result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4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68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78"/>
      <c r="D7" s="179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8"/>
      <c r="D8" s="179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0"/>
      <c r="F11" s="181"/>
      <c r="G11" s="182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3"/>
      <c r="C37" s="183"/>
      <c r="D37" s="183"/>
      <c r="E37" s="183"/>
      <c r="F37" s="183"/>
      <c r="G37" s="183"/>
      <c r="H37" t="s">
        <v>4</v>
      </c>
    </row>
    <row r="38" spans="1:8" ht="12.75" customHeight="1">
      <c r="A38" s="68"/>
      <c r="B38" s="183"/>
      <c r="C38" s="183"/>
      <c r="D38" s="183"/>
      <c r="E38" s="183"/>
      <c r="F38" s="183"/>
      <c r="G38" s="183"/>
      <c r="H38" t="s">
        <v>4</v>
      </c>
    </row>
    <row r="39" spans="1:8" ht="12.75">
      <c r="A39" s="68"/>
      <c r="B39" s="183"/>
      <c r="C39" s="183"/>
      <c r="D39" s="183"/>
      <c r="E39" s="183"/>
      <c r="F39" s="183"/>
      <c r="G39" s="183"/>
      <c r="H39" t="s">
        <v>4</v>
      </c>
    </row>
    <row r="40" spans="1:8" ht="12.75">
      <c r="A40" s="68"/>
      <c r="B40" s="183"/>
      <c r="C40" s="183"/>
      <c r="D40" s="183"/>
      <c r="E40" s="183"/>
      <c r="F40" s="183"/>
      <c r="G40" s="183"/>
      <c r="H40" t="s">
        <v>4</v>
      </c>
    </row>
    <row r="41" spans="1:8" ht="12.75">
      <c r="A41" s="68"/>
      <c r="B41" s="183"/>
      <c r="C41" s="183"/>
      <c r="D41" s="183"/>
      <c r="E41" s="183"/>
      <c r="F41" s="183"/>
      <c r="G41" s="183"/>
      <c r="H41" t="s">
        <v>4</v>
      </c>
    </row>
    <row r="42" spans="1:8" ht="12.75">
      <c r="A42" s="68"/>
      <c r="B42" s="183"/>
      <c r="C42" s="183"/>
      <c r="D42" s="183"/>
      <c r="E42" s="183"/>
      <c r="F42" s="183"/>
      <c r="G42" s="183"/>
      <c r="H42" t="s">
        <v>4</v>
      </c>
    </row>
    <row r="43" spans="1:8" ht="12.75">
      <c r="A43" s="68"/>
      <c r="B43" s="183"/>
      <c r="C43" s="183"/>
      <c r="D43" s="183"/>
      <c r="E43" s="183"/>
      <c r="F43" s="183"/>
      <c r="G43" s="183"/>
      <c r="H43" t="s">
        <v>4</v>
      </c>
    </row>
    <row r="44" spans="1:8" ht="12.75">
      <c r="A44" s="68"/>
      <c r="B44" s="183"/>
      <c r="C44" s="183"/>
      <c r="D44" s="183"/>
      <c r="E44" s="183"/>
      <c r="F44" s="183"/>
      <c r="G44" s="183"/>
      <c r="H44" t="s">
        <v>4</v>
      </c>
    </row>
    <row r="45" spans="1:8" ht="3" customHeight="1">
      <c r="A45" s="68"/>
      <c r="B45" s="183"/>
      <c r="C45" s="183"/>
      <c r="D45" s="183"/>
      <c r="E45" s="183"/>
      <c r="F45" s="183"/>
      <c r="G45" s="183"/>
      <c r="H45" t="s">
        <v>4</v>
      </c>
    </row>
    <row r="46" spans="2:7" ht="12.75">
      <c r="B46" s="177"/>
      <c r="C46" s="177"/>
      <c r="D46" s="177"/>
      <c r="E46" s="177"/>
      <c r="F46" s="177"/>
      <c r="G46" s="177"/>
    </row>
    <row r="47" spans="2:7" ht="12.75">
      <c r="B47" s="177"/>
      <c r="C47" s="177"/>
      <c r="D47" s="177"/>
      <c r="E47" s="177"/>
      <c r="F47" s="177"/>
      <c r="G47" s="177"/>
    </row>
    <row r="48" spans="2:7" ht="12.75">
      <c r="B48" s="177"/>
      <c r="C48" s="177"/>
      <c r="D48" s="177"/>
      <c r="E48" s="177"/>
      <c r="F48" s="177"/>
      <c r="G48" s="177"/>
    </row>
    <row r="49" spans="2:7" ht="12.75">
      <c r="B49" s="177"/>
      <c r="C49" s="177"/>
      <c r="D49" s="177"/>
      <c r="E49" s="177"/>
      <c r="F49" s="177"/>
      <c r="G49" s="177"/>
    </row>
    <row r="50" spans="2:7" ht="12.75">
      <c r="B50" s="177"/>
      <c r="C50" s="177"/>
      <c r="D50" s="177"/>
      <c r="E50" s="177"/>
      <c r="F50" s="177"/>
      <c r="G50" s="177"/>
    </row>
    <row r="51" spans="2:7" ht="12.75">
      <c r="B51" s="177"/>
      <c r="C51" s="177"/>
      <c r="D51" s="177"/>
      <c r="E51" s="177"/>
      <c r="F51" s="177"/>
      <c r="G51" s="177"/>
    </row>
    <row r="52" spans="2:7" ht="12.75">
      <c r="B52" s="177"/>
      <c r="C52" s="177"/>
      <c r="D52" s="177"/>
      <c r="E52" s="177"/>
      <c r="F52" s="177"/>
      <c r="G52" s="177"/>
    </row>
    <row r="53" spans="2:7" ht="12.75">
      <c r="B53" s="177"/>
      <c r="C53" s="177"/>
      <c r="D53" s="177"/>
      <c r="E53" s="177"/>
      <c r="F53" s="177"/>
      <c r="G53" s="177"/>
    </row>
    <row r="54" spans="2:7" ht="12.75">
      <c r="B54" s="177"/>
      <c r="C54" s="177"/>
      <c r="D54" s="177"/>
      <c r="E54" s="177"/>
      <c r="F54" s="177"/>
      <c r="G54" s="177"/>
    </row>
    <row r="55" spans="2:7" ht="12.75">
      <c r="B55" s="177"/>
      <c r="C55" s="177"/>
      <c r="D55" s="177"/>
      <c r="E55" s="177"/>
      <c r="F55" s="177"/>
      <c r="G55" s="177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6"/>
  <sheetViews>
    <sheetView workbookViewId="0" topLeftCell="A1">
      <selection activeCell="A14" sqref="A1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69" t="str">
        <f>CONCATENATE(cislostavby," ",nazevstavby)</f>
        <v xml:space="preserve"> Vyvážení otopné soustavy</v>
      </c>
      <c r="D1" s="70"/>
      <c r="E1" s="71"/>
      <c r="F1" s="70"/>
      <c r="G1" s="72"/>
      <c r="H1" s="73"/>
      <c r="I1" s="74"/>
    </row>
    <row r="2" spans="1:9" ht="13.5" thickBot="1">
      <c r="A2" s="186" t="s">
        <v>1</v>
      </c>
      <c r="B2" s="187"/>
      <c r="C2" s="75" t="str">
        <f>CONCATENATE(cisloobjektu," ",nazevobjektu)</f>
        <v xml:space="preserve"> Základní škola Mariánské Lázně Jih</v>
      </c>
      <c r="D2" s="76"/>
      <c r="E2" s="77"/>
      <c r="F2" s="76"/>
      <c r="G2" s="188"/>
      <c r="H2" s="188"/>
      <c r="I2" s="189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734</v>
      </c>
      <c r="B7" s="86" t="str">
        <f>Položky!C7</f>
        <v>Armatury</v>
      </c>
      <c r="C7" s="87"/>
      <c r="D7" s="88"/>
      <c r="E7" s="172">
        <f>Položky!BA29</f>
        <v>0</v>
      </c>
      <c r="F7" s="173">
        <f>Položky!BB29</f>
        <v>0</v>
      </c>
      <c r="G7" s="173">
        <f>Položky!BC29</f>
        <v>0</v>
      </c>
      <c r="H7" s="173">
        <f>Položky!BD29</f>
        <v>0</v>
      </c>
      <c r="I7" s="174">
        <f>Položky!BE29</f>
        <v>0</v>
      </c>
    </row>
    <row r="8" spans="1:9" s="11" customFormat="1" ht="13.5" thickBot="1">
      <c r="A8" s="171" t="str">
        <f>Položky!B30</f>
        <v>735</v>
      </c>
      <c r="B8" s="86" t="str">
        <f>Položky!C30</f>
        <v>Otopná tělesa</v>
      </c>
      <c r="C8" s="87"/>
      <c r="D8" s="88"/>
      <c r="E8" s="172">
        <f>Položky!BA35</f>
        <v>0</v>
      </c>
      <c r="F8" s="173">
        <f>Položky!BB35</f>
        <v>0</v>
      </c>
      <c r="G8" s="173">
        <f>Položky!BC35</f>
        <v>0</v>
      </c>
      <c r="H8" s="173">
        <f>Položky!BD35</f>
        <v>0</v>
      </c>
      <c r="I8" s="174">
        <f>Položky!BE35</f>
        <v>0</v>
      </c>
    </row>
    <row r="9" spans="1:9" s="94" customFormat="1" ht="13.5" thickBot="1">
      <c r="A9" s="89"/>
      <c r="B9" s="81" t="s">
        <v>50</v>
      </c>
      <c r="C9" s="81"/>
      <c r="D9" s="90"/>
      <c r="E9" s="91">
        <f>SUM(E7:E8)</f>
        <v>0</v>
      </c>
      <c r="F9" s="92">
        <f>SUM(F7:F8)</f>
        <v>0</v>
      </c>
      <c r="G9" s="92">
        <f>SUM(G7:G8)</f>
        <v>0</v>
      </c>
      <c r="H9" s="92">
        <f>SUM(H7:H8)</f>
        <v>0</v>
      </c>
      <c r="I9" s="93">
        <f>SUM(I7:I8)</f>
        <v>0</v>
      </c>
    </row>
    <row r="10" spans="1:9" ht="12.75">
      <c r="A10" s="87"/>
      <c r="B10" s="87"/>
      <c r="C10" s="87"/>
      <c r="D10" s="87"/>
      <c r="E10" s="87"/>
      <c r="F10" s="87"/>
      <c r="G10" s="87"/>
      <c r="H10" s="87"/>
      <c r="I10" s="87"/>
    </row>
    <row r="11" spans="1:57" ht="19.5" customHeight="1">
      <c r="A11" s="95" t="s">
        <v>51</v>
      </c>
      <c r="B11" s="95"/>
      <c r="C11" s="95"/>
      <c r="D11" s="95"/>
      <c r="E11" s="95"/>
      <c r="F11" s="95"/>
      <c r="G11" s="96"/>
      <c r="H11" s="95"/>
      <c r="I11" s="95"/>
      <c r="BA11" s="30"/>
      <c r="BB11" s="30"/>
      <c r="BC11" s="30"/>
      <c r="BD11" s="30"/>
      <c r="BE11" s="30"/>
    </row>
    <row r="12" spans="1:9" ht="13.5" thickBot="1">
      <c r="A12" s="97"/>
      <c r="B12" s="97"/>
      <c r="C12" s="97"/>
      <c r="D12" s="97"/>
      <c r="E12" s="97"/>
      <c r="F12" s="97"/>
      <c r="G12" s="97"/>
      <c r="H12" s="97"/>
      <c r="I12" s="97"/>
    </row>
    <row r="13" spans="1:9" ht="12.75">
      <c r="A13" s="98" t="s">
        <v>52</v>
      </c>
      <c r="B13" s="99"/>
      <c r="C13" s="99"/>
      <c r="D13" s="100"/>
      <c r="E13" s="101" t="s">
        <v>53</v>
      </c>
      <c r="F13" s="102" t="s">
        <v>54</v>
      </c>
      <c r="G13" s="103" t="s">
        <v>55</v>
      </c>
      <c r="H13" s="104"/>
      <c r="I13" s="105" t="s">
        <v>53</v>
      </c>
    </row>
    <row r="14" spans="1:53" ht="12.75">
      <c r="A14" s="106"/>
      <c r="B14" s="107"/>
      <c r="C14" s="107"/>
      <c r="D14" s="108"/>
      <c r="E14" s="109"/>
      <c r="F14" s="110"/>
      <c r="G14" s="111">
        <f>CHOOSE(BA14+1,HSV+PSV,HSV+PSV+Mont,HSV+PSV+Dodavka+Mont,HSV,PSV,Mont,Dodavka,Mont+Dodavka,0)</f>
        <v>0</v>
      </c>
      <c r="H14" s="112"/>
      <c r="I14" s="113">
        <f>E14+F14*G14/100</f>
        <v>0</v>
      </c>
      <c r="BA14">
        <v>8</v>
      </c>
    </row>
    <row r="15" spans="1:9" ht="13.5" thickBot="1">
      <c r="A15" s="114"/>
      <c r="B15" s="115" t="s">
        <v>56</v>
      </c>
      <c r="C15" s="116"/>
      <c r="D15" s="117"/>
      <c r="E15" s="118"/>
      <c r="F15" s="119"/>
      <c r="G15" s="119"/>
      <c r="H15" s="190">
        <f>SUM(H14:H14)</f>
        <v>0</v>
      </c>
      <c r="I15" s="191"/>
    </row>
    <row r="16" spans="1:9" ht="12.75">
      <c r="A16" s="97"/>
      <c r="B16" s="97"/>
      <c r="C16" s="97"/>
      <c r="D16" s="97"/>
      <c r="E16" s="97"/>
      <c r="F16" s="97"/>
      <c r="G16" s="97"/>
      <c r="H16" s="97"/>
      <c r="I16" s="97"/>
    </row>
    <row r="17" spans="2:9" ht="12.75">
      <c r="B17" s="94"/>
      <c r="F17" s="120"/>
      <c r="G17" s="121"/>
      <c r="H17" s="121"/>
      <c r="I17" s="122"/>
    </row>
    <row r="18" spans="6:9" ht="12.75">
      <c r="F18" s="120"/>
      <c r="G18" s="121"/>
      <c r="H18" s="121"/>
      <c r="I18" s="122"/>
    </row>
    <row r="19" spans="6:9" ht="12.75">
      <c r="F19" s="120"/>
      <c r="G19" s="121"/>
      <c r="H19" s="121"/>
      <c r="I19" s="122"/>
    </row>
    <row r="20" spans="6:9" ht="12.75"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</sheetData>
  <mergeCells count="4">
    <mergeCell ref="A1:B1"/>
    <mergeCell ref="A2:B2"/>
    <mergeCell ref="G2:I2"/>
    <mergeCell ref="H15:I1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8"/>
  <sheetViews>
    <sheetView showGridLines="0" showZeros="0" tabSelected="1" workbookViewId="0" topLeftCell="A5">
      <selection activeCell="C20" sqref="C20"/>
    </sheetView>
  </sheetViews>
  <sheetFormatPr defaultColWidth="9.00390625" defaultRowHeight="12.75"/>
  <cols>
    <col min="1" max="1" width="3.875" style="123" customWidth="1"/>
    <col min="2" max="2" width="21.75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2" t="s">
        <v>57</v>
      </c>
      <c r="B1" s="192"/>
      <c r="C1" s="192"/>
      <c r="D1" s="192"/>
      <c r="E1" s="192"/>
      <c r="F1" s="192"/>
      <c r="G1" s="192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3" t="s">
        <v>5</v>
      </c>
      <c r="B3" s="194"/>
      <c r="C3" s="128" t="str">
        <f>CONCATENATE(cislostavby," ",nazevstavby)</f>
        <v xml:space="preserve"> Vyvážení otopné soustavy</v>
      </c>
      <c r="D3" s="129"/>
      <c r="E3" s="130"/>
      <c r="F3" s="131">
        <f>Rekapitulace!H1</f>
        <v>0</v>
      </c>
      <c r="G3" s="132"/>
    </row>
    <row r="4" spans="1:7" ht="13.5" thickBot="1">
      <c r="A4" s="195" t="s">
        <v>1</v>
      </c>
      <c r="B4" s="196"/>
      <c r="C4" s="133" t="str">
        <f>CONCATENATE(cisloobjektu," ",nazevobjektu)</f>
        <v xml:space="preserve"> Základní škola Mariánské Lázně Jih</v>
      </c>
      <c r="D4" s="134"/>
      <c r="E4" s="197"/>
      <c r="F4" s="197"/>
      <c r="G4" s="198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69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71</v>
      </c>
      <c r="C8" s="153" t="s">
        <v>72</v>
      </c>
      <c r="D8" s="154" t="s">
        <v>73</v>
      </c>
      <c r="E8" s="155">
        <v>5</v>
      </c>
      <c r="F8" s="175"/>
      <c r="G8" s="156">
        <f aca="true" t="shared" si="0" ref="G8:G28"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2</v>
      </c>
      <c r="BA8" s="123">
        <f aca="true" t="shared" si="1" ref="BA8:BA28">IF(AZ8=1,G8,0)</f>
        <v>0</v>
      </c>
      <c r="BB8" s="123">
        <f aca="true" t="shared" si="2" ref="BB8:BB28">IF(AZ8=2,G8,0)</f>
        <v>0</v>
      </c>
      <c r="BC8" s="123">
        <f aca="true" t="shared" si="3" ref="BC8:BC28">IF(AZ8=3,G8,0)</f>
        <v>0</v>
      </c>
      <c r="BD8" s="123">
        <f aca="true" t="shared" si="4" ref="BD8:BD28">IF(AZ8=4,G8,0)</f>
        <v>0</v>
      </c>
      <c r="BE8" s="123">
        <f aca="true" t="shared" si="5" ref="BE8:BE28">IF(AZ8=5,G8,0)</f>
        <v>0</v>
      </c>
      <c r="CZ8" s="123">
        <v>0.00024</v>
      </c>
    </row>
    <row r="9" spans="1:104" ht="22.5">
      <c r="A9" s="151">
        <v>2</v>
      </c>
      <c r="B9" s="152" t="s">
        <v>71</v>
      </c>
      <c r="C9" s="153" t="s">
        <v>74</v>
      </c>
      <c r="D9" s="154" t="s">
        <v>73</v>
      </c>
      <c r="E9" s="155">
        <v>24</v>
      </c>
      <c r="F9" s="176"/>
      <c r="G9" s="156">
        <f t="shared" si="0"/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2</v>
      </c>
      <c r="BA9" s="123">
        <f t="shared" si="1"/>
        <v>0</v>
      </c>
      <c r="BB9" s="123">
        <f t="shared" si="2"/>
        <v>0</v>
      </c>
      <c r="BC9" s="123">
        <f t="shared" si="3"/>
        <v>0</v>
      </c>
      <c r="BD9" s="123">
        <f t="shared" si="4"/>
        <v>0</v>
      </c>
      <c r="BE9" s="123">
        <f t="shared" si="5"/>
        <v>0</v>
      </c>
      <c r="CZ9" s="123">
        <v>0.00024</v>
      </c>
    </row>
    <row r="10" spans="1:104" ht="22.5">
      <c r="A10" s="151">
        <v>3</v>
      </c>
      <c r="B10" s="152" t="s">
        <v>71</v>
      </c>
      <c r="C10" s="153" t="s">
        <v>75</v>
      </c>
      <c r="D10" s="154" t="s">
        <v>73</v>
      </c>
      <c r="E10" s="155">
        <v>59</v>
      </c>
      <c r="F10" s="176"/>
      <c r="G10" s="156">
        <f t="shared" si="0"/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2</v>
      </c>
      <c r="BA10" s="123">
        <f t="shared" si="1"/>
        <v>0</v>
      </c>
      <c r="BB10" s="123">
        <f t="shared" si="2"/>
        <v>0</v>
      </c>
      <c r="BC10" s="123">
        <f t="shared" si="3"/>
        <v>0</v>
      </c>
      <c r="BD10" s="123">
        <f t="shared" si="4"/>
        <v>0</v>
      </c>
      <c r="BE10" s="123">
        <f t="shared" si="5"/>
        <v>0</v>
      </c>
      <c r="CZ10" s="123">
        <v>0.00024</v>
      </c>
    </row>
    <row r="11" spans="1:104" ht="22.5">
      <c r="A11" s="151">
        <v>4</v>
      </c>
      <c r="B11" s="152" t="s">
        <v>71</v>
      </c>
      <c r="C11" s="153" t="s">
        <v>76</v>
      </c>
      <c r="D11" s="154" t="s">
        <v>73</v>
      </c>
      <c r="E11" s="155">
        <v>120</v>
      </c>
      <c r="F11" s="176"/>
      <c r="G11" s="156">
        <f t="shared" si="0"/>
        <v>0</v>
      </c>
      <c r="O11" s="150">
        <v>2</v>
      </c>
      <c r="AA11" s="123">
        <v>12</v>
      </c>
      <c r="AB11" s="123">
        <v>0</v>
      </c>
      <c r="AC11" s="123">
        <v>4</v>
      </c>
      <c r="AZ11" s="123">
        <v>2</v>
      </c>
      <c r="BA11" s="123">
        <f t="shared" si="1"/>
        <v>0</v>
      </c>
      <c r="BB11" s="123">
        <f t="shared" si="2"/>
        <v>0</v>
      </c>
      <c r="BC11" s="123">
        <f t="shared" si="3"/>
        <v>0</v>
      </c>
      <c r="BD11" s="123">
        <f t="shared" si="4"/>
        <v>0</v>
      </c>
      <c r="BE11" s="123">
        <f t="shared" si="5"/>
        <v>0</v>
      </c>
      <c r="CZ11" s="123">
        <v>0.00024</v>
      </c>
    </row>
    <row r="12" spans="1:104" ht="22.5">
      <c r="A12" s="151">
        <v>5</v>
      </c>
      <c r="B12" s="152" t="s">
        <v>71</v>
      </c>
      <c r="C12" s="153" t="s">
        <v>77</v>
      </c>
      <c r="D12" s="154" t="s">
        <v>73</v>
      </c>
      <c r="E12" s="155">
        <v>64</v>
      </c>
      <c r="F12" s="176"/>
      <c r="G12" s="156">
        <f t="shared" si="0"/>
        <v>0</v>
      </c>
      <c r="O12" s="150">
        <v>2</v>
      </c>
      <c r="AA12" s="123">
        <v>12</v>
      </c>
      <c r="AB12" s="123">
        <v>0</v>
      </c>
      <c r="AC12" s="123">
        <v>5</v>
      </c>
      <c r="AZ12" s="123">
        <v>2</v>
      </c>
      <c r="BA12" s="123">
        <f t="shared" si="1"/>
        <v>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0.00024</v>
      </c>
    </row>
    <row r="13" spans="1:104" ht="22.5">
      <c r="A13" s="151">
        <v>6</v>
      </c>
      <c r="B13" s="152" t="s">
        <v>71</v>
      </c>
      <c r="C13" s="153" t="s">
        <v>78</v>
      </c>
      <c r="D13" s="154" t="s">
        <v>73</v>
      </c>
      <c r="E13" s="155">
        <v>1</v>
      </c>
      <c r="F13" s="176"/>
      <c r="G13" s="156">
        <f t="shared" si="0"/>
        <v>0</v>
      </c>
      <c r="O13" s="150">
        <v>2</v>
      </c>
      <c r="AA13" s="123">
        <v>12</v>
      </c>
      <c r="AB13" s="123">
        <v>0</v>
      </c>
      <c r="AC13" s="123">
        <v>6</v>
      </c>
      <c r="AZ13" s="123">
        <v>2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0.00024</v>
      </c>
    </row>
    <row r="14" spans="1:104" ht="22.5">
      <c r="A14" s="151">
        <v>7</v>
      </c>
      <c r="B14" s="152" t="s">
        <v>71</v>
      </c>
      <c r="C14" s="153" t="s">
        <v>79</v>
      </c>
      <c r="D14" s="154" t="s">
        <v>73</v>
      </c>
      <c r="E14" s="155">
        <v>4</v>
      </c>
      <c r="F14" s="176"/>
      <c r="G14" s="156">
        <f t="shared" si="0"/>
        <v>0</v>
      </c>
      <c r="O14" s="150">
        <v>2</v>
      </c>
      <c r="AA14" s="123">
        <v>12</v>
      </c>
      <c r="AB14" s="123">
        <v>0</v>
      </c>
      <c r="AC14" s="123">
        <v>7</v>
      </c>
      <c r="AZ14" s="123">
        <v>2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0.00024</v>
      </c>
    </row>
    <row r="15" spans="1:104" ht="22.5">
      <c r="A15" s="151">
        <v>8</v>
      </c>
      <c r="B15" s="152" t="s">
        <v>71</v>
      </c>
      <c r="C15" s="153" t="s">
        <v>80</v>
      </c>
      <c r="D15" s="154" t="s">
        <v>73</v>
      </c>
      <c r="E15" s="155">
        <v>2</v>
      </c>
      <c r="F15" s="176"/>
      <c r="G15" s="156">
        <f t="shared" si="0"/>
        <v>0</v>
      </c>
      <c r="O15" s="150">
        <v>2</v>
      </c>
      <c r="AA15" s="123">
        <v>12</v>
      </c>
      <c r="AB15" s="123">
        <v>0</v>
      </c>
      <c r="AC15" s="123">
        <v>8</v>
      </c>
      <c r="AZ15" s="123">
        <v>2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0.00024</v>
      </c>
    </row>
    <row r="16" spans="1:104" ht="22.5">
      <c r="A16" s="151">
        <v>9</v>
      </c>
      <c r="B16" s="152" t="s">
        <v>71</v>
      </c>
      <c r="C16" s="153" t="s">
        <v>81</v>
      </c>
      <c r="D16" s="154" t="s">
        <v>73</v>
      </c>
      <c r="E16" s="155">
        <v>13</v>
      </c>
      <c r="F16" s="176"/>
      <c r="G16" s="156">
        <f t="shared" si="0"/>
        <v>0</v>
      </c>
      <c r="O16" s="150">
        <v>2</v>
      </c>
      <c r="AA16" s="123">
        <v>12</v>
      </c>
      <c r="AB16" s="123">
        <v>0</v>
      </c>
      <c r="AC16" s="123">
        <v>9</v>
      </c>
      <c r="AZ16" s="123">
        <v>2</v>
      </c>
      <c r="BA16" s="123">
        <f t="shared" si="1"/>
        <v>0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0.00024</v>
      </c>
    </row>
    <row r="17" spans="1:104" ht="22.5">
      <c r="A17" s="151">
        <v>10</v>
      </c>
      <c r="B17" s="152" t="s">
        <v>71</v>
      </c>
      <c r="C17" s="153" t="s">
        <v>82</v>
      </c>
      <c r="D17" s="154" t="s">
        <v>73</v>
      </c>
      <c r="E17" s="155">
        <v>2</v>
      </c>
      <c r="F17" s="176"/>
      <c r="G17" s="156">
        <f t="shared" si="0"/>
        <v>0</v>
      </c>
      <c r="O17" s="150">
        <v>2</v>
      </c>
      <c r="AA17" s="123">
        <v>12</v>
      </c>
      <c r="AB17" s="123">
        <v>0</v>
      </c>
      <c r="AC17" s="123">
        <v>10</v>
      </c>
      <c r="AZ17" s="123">
        <v>2</v>
      </c>
      <c r="BA17" s="123">
        <f t="shared" si="1"/>
        <v>0</v>
      </c>
      <c r="BB17" s="123">
        <f t="shared" si="2"/>
        <v>0</v>
      </c>
      <c r="BC17" s="123">
        <f t="shared" si="3"/>
        <v>0</v>
      </c>
      <c r="BD17" s="123">
        <f t="shared" si="4"/>
        <v>0</v>
      </c>
      <c r="BE17" s="123">
        <f t="shared" si="5"/>
        <v>0</v>
      </c>
      <c r="CZ17" s="123">
        <v>0.00024</v>
      </c>
    </row>
    <row r="18" spans="1:104" ht="22.5">
      <c r="A18" s="151">
        <v>11</v>
      </c>
      <c r="B18" s="152" t="s">
        <v>71</v>
      </c>
      <c r="C18" s="153" t="s">
        <v>83</v>
      </c>
      <c r="D18" s="154" t="s">
        <v>73</v>
      </c>
      <c r="E18" s="155">
        <v>2</v>
      </c>
      <c r="F18" s="176"/>
      <c r="G18" s="156">
        <f t="shared" si="0"/>
        <v>0</v>
      </c>
      <c r="O18" s="150">
        <v>2</v>
      </c>
      <c r="AA18" s="123">
        <v>12</v>
      </c>
      <c r="AB18" s="123">
        <v>0</v>
      </c>
      <c r="AC18" s="123">
        <v>11</v>
      </c>
      <c r="AZ18" s="123">
        <v>2</v>
      </c>
      <c r="BA18" s="123">
        <f t="shared" si="1"/>
        <v>0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0.00024</v>
      </c>
    </row>
    <row r="19" spans="1:104" ht="22.5">
      <c r="A19" s="151">
        <v>12</v>
      </c>
      <c r="B19" s="152" t="s">
        <v>71</v>
      </c>
      <c r="C19" s="153" t="s">
        <v>84</v>
      </c>
      <c r="D19" s="154" t="s">
        <v>73</v>
      </c>
      <c r="E19" s="155">
        <v>4</v>
      </c>
      <c r="F19" s="176"/>
      <c r="G19" s="156">
        <f t="shared" si="0"/>
        <v>0</v>
      </c>
      <c r="O19" s="150">
        <v>2</v>
      </c>
      <c r="AA19" s="123">
        <v>12</v>
      </c>
      <c r="AB19" s="123">
        <v>0</v>
      </c>
      <c r="AC19" s="123">
        <v>12</v>
      </c>
      <c r="AZ19" s="123">
        <v>2</v>
      </c>
      <c r="BA19" s="123">
        <f t="shared" si="1"/>
        <v>0</v>
      </c>
      <c r="BB19" s="123">
        <f t="shared" si="2"/>
        <v>0</v>
      </c>
      <c r="BC19" s="123">
        <f t="shared" si="3"/>
        <v>0</v>
      </c>
      <c r="BD19" s="123">
        <f t="shared" si="4"/>
        <v>0</v>
      </c>
      <c r="BE19" s="123">
        <f t="shared" si="5"/>
        <v>0</v>
      </c>
      <c r="CZ19" s="123">
        <v>0.00024</v>
      </c>
    </row>
    <row r="20" spans="1:104" ht="33.75">
      <c r="A20" s="151">
        <v>13</v>
      </c>
      <c r="B20" s="152" t="s">
        <v>85</v>
      </c>
      <c r="C20" s="153" t="s">
        <v>113</v>
      </c>
      <c r="D20" s="154" t="s">
        <v>73</v>
      </c>
      <c r="E20" s="155">
        <v>300</v>
      </c>
      <c r="F20" s="175"/>
      <c r="G20" s="156">
        <f t="shared" si="0"/>
        <v>0</v>
      </c>
      <c r="O20" s="150">
        <v>2</v>
      </c>
      <c r="AA20" s="123">
        <v>12</v>
      </c>
      <c r="AB20" s="123">
        <v>1</v>
      </c>
      <c r="AC20" s="123">
        <v>13</v>
      </c>
      <c r="AZ20" s="123">
        <v>2</v>
      </c>
      <c r="BA20" s="123">
        <f t="shared" si="1"/>
        <v>0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0.0001</v>
      </c>
    </row>
    <row r="21" spans="1:104" ht="22.5">
      <c r="A21" s="151">
        <v>14</v>
      </c>
      <c r="B21" s="152" t="s">
        <v>86</v>
      </c>
      <c r="C21" s="153" t="s">
        <v>87</v>
      </c>
      <c r="D21" s="154" t="s">
        <v>73</v>
      </c>
      <c r="E21" s="155">
        <v>300</v>
      </c>
      <c r="F21" s="175"/>
      <c r="G21" s="156">
        <f t="shared" si="0"/>
        <v>0</v>
      </c>
      <c r="O21" s="150">
        <v>2</v>
      </c>
      <c r="AA21" s="123">
        <v>12</v>
      </c>
      <c r="AB21" s="123">
        <v>1</v>
      </c>
      <c r="AC21" s="123">
        <v>14</v>
      </c>
      <c r="AZ21" s="123">
        <v>2</v>
      </c>
      <c r="BA21" s="123">
        <f t="shared" si="1"/>
        <v>0</v>
      </c>
      <c r="BB21" s="123">
        <f t="shared" si="2"/>
        <v>0</v>
      </c>
      <c r="BC21" s="123">
        <f t="shared" si="3"/>
        <v>0</v>
      </c>
      <c r="BD21" s="123">
        <f t="shared" si="4"/>
        <v>0</v>
      </c>
      <c r="BE21" s="123">
        <f t="shared" si="5"/>
        <v>0</v>
      </c>
      <c r="CZ21" s="123">
        <v>0</v>
      </c>
    </row>
    <row r="22" spans="1:104" ht="12.75">
      <c r="A22" s="151">
        <v>15</v>
      </c>
      <c r="B22" s="152" t="s">
        <v>88</v>
      </c>
      <c r="C22" s="153" t="s">
        <v>89</v>
      </c>
      <c r="D22" s="154" t="s">
        <v>73</v>
      </c>
      <c r="E22" s="155">
        <v>96</v>
      </c>
      <c r="F22" s="175"/>
      <c r="G22" s="156">
        <f t="shared" si="0"/>
        <v>0</v>
      </c>
      <c r="O22" s="150">
        <v>2</v>
      </c>
      <c r="AA22" s="123">
        <v>12</v>
      </c>
      <c r="AB22" s="123">
        <v>1</v>
      </c>
      <c r="AC22" s="123">
        <v>15</v>
      </c>
      <c r="AZ22" s="123">
        <v>2</v>
      </c>
      <c r="BA22" s="123">
        <f t="shared" si="1"/>
        <v>0</v>
      </c>
      <c r="BB22" s="123">
        <f t="shared" si="2"/>
        <v>0</v>
      </c>
      <c r="BC22" s="123">
        <f t="shared" si="3"/>
        <v>0</v>
      </c>
      <c r="BD22" s="123">
        <f t="shared" si="4"/>
        <v>0</v>
      </c>
      <c r="BE22" s="123">
        <f t="shared" si="5"/>
        <v>0</v>
      </c>
      <c r="CZ22" s="123">
        <v>0</v>
      </c>
    </row>
    <row r="23" spans="1:104" ht="12.75">
      <c r="A23" s="151">
        <v>16</v>
      </c>
      <c r="B23" s="152" t="s">
        <v>90</v>
      </c>
      <c r="C23" s="153" t="s">
        <v>91</v>
      </c>
      <c r="D23" s="154" t="s">
        <v>73</v>
      </c>
      <c r="E23" s="155">
        <v>18</v>
      </c>
      <c r="F23" s="175"/>
      <c r="G23" s="156">
        <f t="shared" si="0"/>
        <v>0</v>
      </c>
      <c r="O23" s="150">
        <v>2</v>
      </c>
      <c r="AA23" s="123">
        <v>12</v>
      </c>
      <c r="AB23" s="123">
        <v>1</v>
      </c>
      <c r="AC23" s="123">
        <v>16</v>
      </c>
      <c r="AZ23" s="123">
        <v>2</v>
      </c>
      <c r="BA23" s="123">
        <f t="shared" si="1"/>
        <v>0</v>
      </c>
      <c r="BB23" s="123">
        <f t="shared" si="2"/>
        <v>0</v>
      </c>
      <c r="BC23" s="123">
        <f t="shared" si="3"/>
        <v>0</v>
      </c>
      <c r="BD23" s="123">
        <f t="shared" si="4"/>
        <v>0</v>
      </c>
      <c r="BE23" s="123">
        <f t="shared" si="5"/>
        <v>0</v>
      </c>
      <c r="CZ23" s="123">
        <v>0</v>
      </c>
    </row>
    <row r="24" spans="1:104" ht="12.75">
      <c r="A24" s="151">
        <v>17</v>
      </c>
      <c r="B24" s="152" t="s">
        <v>92</v>
      </c>
      <c r="C24" s="153" t="s">
        <v>93</v>
      </c>
      <c r="D24" s="154" t="s">
        <v>73</v>
      </c>
      <c r="E24" s="155">
        <v>9</v>
      </c>
      <c r="F24" s="175"/>
      <c r="G24" s="156">
        <f t="shared" si="0"/>
        <v>0</v>
      </c>
      <c r="O24" s="150">
        <v>2</v>
      </c>
      <c r="AA24" s="123">
        <v>12</v>
      </c>
      <c r="AB24" s="123">
        <v>0</v>
      </c>
      <c r="AC24" s="123">
        <v>17</v>
      </c>
      <c r="AZ24" s="123">
        <v>2</v>
      </c>
      <c r="BA24" s="123">
        <f t="shared" si="1"/>
        <v>0</v>
      </c>
      <c r="BB24" s="123">
        <f t="shared" si="2"/>
        <v>0</v>
      </c>
      <c r="BC24" s="123">
        <f t="shared" si="3"/>
        <v>0</v>
      </c>
      <c r="BD24" s="123">
        <f t="shared" si="4"/>
        <v>0</v>
      </c>
      <c r="BE24" s="123">
        <f t="shared" si="5"/>
        <v>0</v>
      </c>
      <c r="CZ24" s="123">
        <v>0.00074</v>
      </c>
    </row>
    <row r="25" spans="1:104" ht="12.75">
      <c r="A25" s="151">
        <v>18</v>
      </c>
      <c r="B25" s="152" t="s">
        <v>94</v>
      </c>
      <c r="C25" s="153" t="s">
        <v>95</v>
      </c>
      <c r="D25" s="154" t="s">
        <v>73</v>
      </c>
      <c r="E25" s="155">
        <v>291</v>
      </c>
      <c r="F25" s="175"/>
      <c r="G25" s="156">
        <f t="shared" si="0"/>
        <v>0</v>
      </c>
      <c r="O25" s="150">
        <v>2</v>
      </c>
      <c r="AA25" s="123">
        <v>12</v>
      </c>
      <c r="AB25" s="123">
        <v>0</v>
      </c>
      <c r="AC25" s="123">
        <v>18</v>
      </c>
      <c r="AZ25" s="123">
        <v>2</v>
      </c>
      <c r="BA25" s="123">
        <f t="shared" si="1"/>
        <v>0</v>
      </c>
      <c r="BB25" s="123">
        <f t="shared" si="2"/>
        <v>0</v>
      </c>
      <c r="BC25" s="123">
        <f t="shared" si="3"/>
        <v>0</v>
      </c>
      <c r="BD25" s="123">
        <f t="shared" si="4"/>
        <v>0</v>
      </c>
      <c r="BE25" s="123">
        <f t="shared" si="5"/>
        <v>0</v>
      </c>
      <c r="CZ25" s="123">
        <v>2E-05</v>
      </c>
    </row>
    <row r="26" spans="1:104" ht="12.75">
      <c r="A26" s="151">
        <v>19</v>
      </c>
      <c r="B26" s="152" t="s">
        <v>96</v>
      </c>
      <c r="C26" s="153" t="s">
        <v>97</v>
      </c>
      <c r="D26" s="154" t="s">
        <v>73</v>
      </c>
      <c r="E26" s="155">
        <v>300</v>
      </c>
      <c r="F26" s="175"/>
      <c r="G26" s="156">
        <f t="shared" si="0"/>
        <v>0</v>
      </c>
      <c r="O26" s="150">
        <v>2</v>
      </c>
      <c r="AA26" s="123">
        <v>12</v>
      </c>
      <c r="AB26" s="123">
        <v>0</v>
      </c>
      <c r="AC26" s="123">
        <v>19</v>
      </c>
      <c r="AZ26" s="123">
        <v>2</v>
      </c>
      <c r="BA26" s="123">
        <f t="shared" si="1"/>
        <v>0</v>
      </c>
      <c r="BB26" s="123">
        <f t="shared" si="2"/>
        <v>0</v>
      </c>
      <c r="BC26" s="123">
        <f t="shared" si="3"/>
        <v>0</v>
      </c>
      <c r="BD26" s="123">
        <f t="shared" si="4"/>
        <v>0</v>
      </c>
      <c r="BE26" s="123">
        <f t="shared" si="5"/>
        <v>0</v>
      </c>
      <c r="CZ26" s="123">
        <v>3E-05</v>
      </c>
    </row>
    <row r="27" spans="1:104" ht="12.75">
      <c r="A27" s="151">
        <v>20</v>
      </c>
      <c r="B27" s="152" t="s">
        <v>98</v>
      </c>
      <c r="C27" s="153" t="s">
        <v>99</v>
      </c>
      <c r="D27" s="154" t="s">
        <v>73</v>
      </c>
      <c r="E27" s="155">
        <v>300</v>
      </c>
      <c r="F27" s="175"/>
      <c r="G27" s="156">
        <f t="shared" si="0"/>
        <v>0</v>
      </c>
      <c r="O27" s="150">
        <v>2</v>
      </c>
      <c r="AA27" s="123">
        <v>12</v>
      </c>
      <c r="AB27" s="123">
        <v>0</v>
      </c>
      <c r="AC27" s="123">
        <v>20</v>
      </c>
      <c r="AZ27" s="123">
        <v>2</v>
      </c>
      <c r="BA27" s="123">
        <f t="shared" si="1"/>
        <v>0</v>
      </c>
      <c r="BB27" s="123">
        <f t="shared" si="2"/>
        <v>0</v>
      </c>
      <c r="BC27" s="123">
        <f t="shared" si="3"/>
        <v>0</v>
      </c>
      <c r="BD27" s="123">
        <f t="shared" si="4"/>
        <v>0</v>
      </c>
      <c r="BE27" s="123">
        <f t="shared" si="5"/>
        <v>0</v>
      </c>
      <c r="CZ27" s="123">
        <v>5E-05</v>
      </c>
    </row>
    <row r="28" spans="1:104" ht="12.75">
      <c r="A28" s="151">
        <v>21</v>
      </c>
      <c r="B28" s="152" t="s">
        <v>100</v>
      </c>
      <c r="C28" s="153" t="s">
        <v>101</v>
      </c>
      <c r="D28" s="154" t="s">
        <v>102</v>
      </c>
      <c r="E28" s="155">
        <v>3.5979</v>
      </c>
      <c r="F28" s="175"/>
      <c r="G28" s="156">
        <f t="shared" si="0"/>
        <v>0</v>
      </c>
      <c r="O28" s="150">
        <v>2</v>
      </c>
      <c r="AA28" s="123">
        <v>12</v>
      </c>
      <c r="AB28" s="123">
        <v>0</v>
      </c>
      <c r="AC28" s="123">
        <v>21</v>
      </c>
      <c r="AZ28" s="123">
        <v>2</v>
      </c>
      <c r="BA28" s="123">
        <f t="shared" si="1"/>
        <v>0</v>
      </c>
      <c r="BB28" s="123">
        <f t="shared" si="2"/>
        <v>0</v>
      </c>
      <c r="BC28" s="123">
        <f t="shared" si="3"/>
        <v>0</v>
      </c>
      <c r="BD28" s="123">
        <f t="shared" si="4"/>
        <v>0</v>
      </c>
      <c r="BE28" s="123">
        <f t="shared" si="5"/>
        <v>0</v>
      </c>
      <c r="CZ28" s="123">
        <v>0</v>
      </c>
    </row>
    <row r="29" spans="1:57" ht="12.75">
      <c r="A29" s="157"/>
      <c r="B29" s="158" t="s">
        <v>66</v>
      </c>
      <c r="C29" s="159" t="str">
        <f>CONCATENATE(B7," ",C7)</f>
        <v>734 Armatury</v>
      </c>
      <c r="D29" s="157"/>
      <c r="E29" s="160"/>
      <c r="F29" s="160"/>
      <c r="G29" s="161">
        <f>SUM(G7:G28)</f>
        <v>0</v>
      </c>
      <c r="O29" s="150">
        <v>4</v>
      </c>
      <c r="BA29" s="162">
        <f>SUM(BA7:BA28)</f>
        <v>0</v>
      </c>
      <c r="BB29" s="162">
        <f>SUM(BB7:BB28)</f>
        <v>0</v>
      </c>
      <c r="BC29" s="162">
        <f>SUM(BC7:BC28)</f>
        <v>0</v>
      </c>
      <c r="BD29" s="162">
        <f>SUM(BD7:BD28)</f>
        <v>0</v>
      </c>
      <c r="BE29" s="162">
        <f>SUM(BE7:BE28)</f>
        <v>0</v>
      </c>
    </row>
    <row r="30" spans="1:15" ht="12.75">
      <c r="A30" s="143" t="s">
        <v>65</v>
      </c>
      <c r="B30" s="144" t="s">
        <v>103</v>
      </c>
      <c r="C30" s="145" t="s">
        <v>104</v>
      </c>
      <c r="D30" s="146"/>
      <c r="E30" s="147"/>
      <c r="F30" s="147"/>
      <c r="G30" s="148"/>
      <c r="H30" s="149"/>
      <c r="I30" s="149"/>
      <c r="O30" s="150">
        <v>1</v>
      </c>
    </row>
    <row r="31" spans="1:104" ht="12.75">
      <c r="A31" s="151">
        <v>22</v>
      </c>
      <c r="B31" s="152" t="s">
        <v>105</v>
      </c>
      <c r="C31" s="153" t="s">
        <v>106</v>
      </c>
      <c r="D31" s="154" t="s">
        <v>107</v>
      </c>
      <c r="E31" s="155">
        <v>1</v>
      </c>
      <c r="F31" s="176"/>
      <c r="G31" s="156">
        <f>E31*F31</f>
        <v>0</v>
      </c>
      <c r="O31" s="150">
        <v>2</v>
      </c>
      <c r="AA31" s="123">
        <v>12</v>
      </c>
      <c r="AB31" s="123">
        <v>0</v>
      </c>
      <c r="AC31" s="123">
        <v>22</v>
      </c>
      <c r="AZ31" s="123">
        <v>2</v>
      </c>
      <c r="BA31" s="123">
        <f>IF(AZ31=1,G31,0)</f>
        <v>0</v>
      </c>
      <c r="BB31" s="123">
        <f>IF(AZ31=2,G31,0)</f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0</v>
      </c>
    </row>
    <row r="32" spans="1:104" ht="12.75">
      <c r="A32" s="151">
        <v>23</v>
      </c>
      <c r="B32" s="152" t="s">
        <v>105</v>
      </c>
      <c r="C32" s="153" t="s">
        <v>108</v>
      </c>
      <c r="D32" s="154" t="s">
        <v>107</v>
      </c>
      <c r="E32" s="155">
        <v>1</v>
      </c>
      <c r="F32" s="176"/>
      <c r="G32" s="156">
        <f>E32*F32</f>
        <v>0</v>
      </c>
      <c r="O32" s="150">
        <v>2</v>
      </c>
      <c r="AA32" s="123">
        <v>12</v>
      </c>
      <c r="AB32" s="123">
        <v>0</v>
      </c>
      <c r="AC32" s="123">
        <v>23</v>
      </c>
      <c r="AZ32" s="123">
        <v>2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</v>
      </c>
    </row>
    <row r="33" spans="1:104" ht="12.75">
      <c r="A33" s="151">
        <v>24</v>
      </c>
      <c r="B33" s="152" t="s">
        <v>109</v>
      </c>
      <c r="C33" s="153" t="s">
        <v>110</v>
      </c>
      <c r="D33" s="154" t="s">
        <v>73</v>
      </c>
      <c r="E33" s="155">
        <v>3</v>
      </c>
      <c r="F33" s="176"/>
      <c r="G33" s="156">
        <f>E33*F33</f>
        <v>0</v>
      </c>
      <c r="O33" s="150">
        <v>2</v>
      </c>
      <c r="AA33" s="123">
        <v>12</v>
      </c>
      <c r="AB33" s="123">
        <v>0</v>
      </c>
      <c r="AC33" s="123">
        <v>24</v>
      </c>
      <c r="AZ33" s="123">
        <v>2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0.0019</v>
      </c>
    </row>
    <row r="34" spans="1:104" ht="12.75">
      <c r="A34" s="151">
        <v>25</v>
      </c>
      <c r="B34" s="152" t="s">
        <v>111</v>
      </c>
      <c r="C34" s="153" t="s">
        <v>112</v>
      </c>
      <c r="D34" s="154" t="s">
        <v>107</v>
      </c>
      <c r="E34" s="155">
        <v>1</v>
      </c>
      <c r="F34" s="176"/>
      <c r="G34" s="156">
        <f>E34*F34</f>
        <v>0</v>
      </c>
      <c r="O34" s="150">
        <v>2</v>
      </c>
      <c r="AA34" s="123">
        <v>12</v>
      </c>
      <c r="AB34" s="123">
        <v>0</v>
      </c>
      <c r="AC34" s="123">
        <v>25</v>
      </c>
      <c r="AZ34" s="123">
        <v>2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0.00066</v>
      </c>
    </row>
    <row r="35" spans="1:57" ht="12.75">
      <c r="A35" s="157"/>
      <c r="B35" s="158" t="s">
        <v>66</v>
      </c>
      <c r="C35" s="159" t="str">
        <f>CONCATENATE(B30," ",C30)</f>
        <v>735 Otopná tělesa</v>
      </c>
      <c r="D35" s="157"/>
      <c r="E35" s="160"/>
      <c r="F35" s="160"/>
      <c r="G35" s="161">
        <f>SUM(G30:G34)</f>
        <v>0</v>
      </c>
      <c r="O35" s="150">
        <v>4</v>
      </c>
      <c r="BA35" s="162">
        <f>SUM(BA30:BA34)</f>
        <v>0</v>
      </c>
      <c r="BB35" s="162">
        <f>SUM(BB30:BB34)</f>
        <v>0</v>
      </c>
      <c r="BC35" s="162">
        <f>SUM(BC30:BC34)</f>
        <v>0</v>
      </c>
      <c r="BD35" s="162">
        <f>SUM(BD30:BD34)</f>
        <v>0</v>
      </c>
      <c r="BE35" s="162">
        <f>SUM(BE30:BE34)</f>
        <v>0</v>
      </c>
    </row>
    <row r="36" spans="1:7" ht="12.75">
      <c r="A36" s="124"/>
      <c r="B36" s="124"/>
      <c r="C36" s="124"/>
      <c r="D36" s="124"/>
      <c r="E36" s="124"/>
      <c r="F36" s="124"/>
      <c r="G36" s="124"/>
    </row>
    <row r="37" ht="12.75"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ht="12.75">
      <c r="E45" s="123"/>
    </row>
    <row r="46" ht="12.75">
      <c r="E46" s="123"/>
    </row>
    <row r="47" ht="12.75">
      <c r="E47" s="123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spans="1:7" ht="12.75">
      <c r="A59" s="163"/>
      <c r="B59" s="163"/>
      <c r="C59" s="163"/>
      <c r="D59" s="163"/>
      <c r="E59" s="163"/>
      <c r="F59" s="163"/>
      <c r="G59" s="163"/>
    </row>
    <row r="60" spans="1:7" ht="12.75">
      <c r="A60" s="163"/>
      <c r="B60" s="163"/>
      <c r="C60" s="163"/>
      <c r="D60" s="163"/>
      <c r="E60" s="163"/>
      <c r="F60" s="163"/>
      <c r="G60" s="163"/>
    </row>
    <row r="61" spans="1:7" ht="12.75">
      <c r="A61" s="163"/>
      <c r="B61" s="163"/>
      <c r="C61" s="163"/>
      <c r="D61" s="163"/>
      <c r="E61" s="163"/>
      <c r="F61" s="163"/>
      <c r="G61" s="163"/>
    </row>
    <row r="62" spans="1:7" ht="12.75">
      <c r="A62" s="163"/>
      <c r="B62" s="163"/>
      <c r="C62" s="163"/>
      <c r="D62" s="163"/>
      <c r="E62" s="163"/>
      <c r="F62" s="163"/>
      <c r="G62" s="16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spans="1:2" ht="12.75">
      <c r="A94" s="164"/>
      <c r="B94" s="164"/>
    </row>
    <row r="95" spans="1:7" ht="12.75">
      <c r="A95" s="163"/>
      <c r="B95" s="163"/>
      <c r="C95" s="166"/>
      <c r="D95" s="166"/>
      <c r="E95" s="167"/>
      <c r="F95" s="166"/>
      <c r="G95" s="168"/>
    </row>
    <row r="96" spans="1:7" ht="12.75">
      <c r="A96" s="169"/>
      <c r="B96" s="169"/>
      <c r="C96" s="163"/>
      <c r="D96" s="163"/>
      <c r="E96" s="170"/>
      <c r="F96" s="163"/>
      <c r="G96" s="163"/>
    </row>
    <row r="97" spans="1:7" ht="12.75">
      <c r="A97" s="163"/>
      <c r="B97" s="163"/>
      <c r="C97" s="163"/>
      <c r="D97" s="163"/>
      <c r="E97" s="170"/>
      <c r="F97" s="163"/>
      <c r="G97" s="163"/>
    </row>
    <row r="98" spans="1:7" ht="12.75">
      <c r="A98" s="163"/>
      <c r="B98" s="163"/>
      <c r="C98" s="163"/>
      <c r="D98" s="163"/>
      <c r="E98" s="170"/>
      <c r="F98" s="163"/>
      <c r="G98" s="163"/>
    </row>
    <row r="99" spans="1:7" ht="12.75">
      <c r="A99" s="163"/>
      <c r="B99" s="163"/>
      <c r="C99" s="163"/>
      <c r="D99" s="163"/>
      <c r="E99" s="170"/>
      <c r="F99" s="163"/>
      <c r="G99" s="163"/>
    </row>
    <row r="100" spans="1:7" ht="12.75">
      <c r="A100" s="163"/>
      <c r="B100" s="163"/>
      <c r="C100" s="163"/>
      <c r="D100" s="163"/>
      <c r="E100" s="170"/>
      <c r="F100" s="163"/>
      <c r="G100" s="163"/>
    </row>
    <row r="101" spans="1:7" ht="12.75">
      <c r="A101" s="163"/>
      <c r="B101" s="163"/>
      <c r="C101" s="163"/>
      <c r="D101" s="163"/>
      <c r="E101" s="170"/>
      <c r="F101" s="163"/>
      <c r="G101" s="163"/>
    </row>
    <row r="102" spans="1:7" ht="12.75">
      <c r="A102" s="163"/>
      <c r="B102" s="163"/>
      <c r="C102" s="163"/>
      <c r="D102" s="163"/>
      <c r="E102" s="170"/>
      <c r="F102" s="163"/>
      <c r="G102" s="163"/>
    </row>
    <row r="103" spans="1:7" ht="12.75">
      <c r="A103" s="163"/>
      <c r="B103" s="163"/>
      <c r="C103" s="163"/>
      <c r="D103" s="163"/>
      <c r="E103" s="170"/>
      <c r="F103" s="163"/>
      <c r="G103" s="163"/>
    </row>
    <row r="104" spans="1:7" ht="12.75">
      <c r="A104" s="163"/>
      <c r="B104" s="163"/>
      <c r="C104" s="163"/>
      <c r="D104" s="163"/>
      <c r="E104" s="170"/>
      <c r="F104" s="163"/>
      <c r="G104" s="163"/>
    </row>
    <row r="105" spans="1:7" ht="12.75">
      <c r="A105" s="163"/>
      <c r="B105" s="163"/>
      <c r="C105" s="163"/>
      <c r="D105" s="163"/>
      <c r="E105" s="170"/>
      <c r="F105" s="163"/>
      <c r="G105" s="163"/>
    </row>
    <row r="106" spans="1:7" ht="12.75">
      <c r="A106" s="163"/>
      <c r="B106" s="163"/>
      <c r="C106" s="163"/>
      <c r="D106" s="163"/>
      <c r="E106" s="170"/>
      <c r="F106" s="163"/>
      <c r="G106" s="163"/>
    </row>
    <row r="107" spans="1:7" ht="12.75">
      <c r="A107" s="163"/>
      <c r="B107" s="163"/>
      <c r="C107" s="163"/>
      <c r="D107" s="163"/>
      <c r="E107" s="170"/>
      <c r="F107" s="163"/>
      <c r="G107" s="163"/>
    </row>
    <row r="108" spans="1:7" ht="12.75">
      <c r="A108" s="163"/>
      <c r="B108" s="163"/>
      <c r="C108" s="163"/>
      <c r="D108" s="163"/>
      <c r="E108" s="170"/>
      <c r="F108" s="163"/>
      <c r="G108" s="16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Marco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Stanislav Pajer</cp:lastModifiedBy>
  <cp:lastPrinted>2016-05-25T13:45:04Z</cp:lastPrinted>
  <dcterms:created xsi:type="dcterms:W3CDTF">2016-05-25T13:39:08Z</dcterms:created>
  <dcterms:modified xsi:type="dcterms:W3CDTF">2016-08-17T14:32:38Z</dcterms:modified>
  <cp:category/>
  <cp:version/>
  <cp:contentType/>
  <cp:contentStatus/>
</cp:coreProperties>
</file>