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objekt" sheetId="2" r:id="rId2"/>
    <sheet name="02 - Vedlejší a ostatní n...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'01 - Stavební objekt'!$C$95:$K$369</definedName>
    <definedName name="_xlnm.Print_Area" localSheetId="1">'01 - Stavební objekt'!$C$4:$J$36,'01 - Stavební objekt'!$C$42:$J$77,'01 - Stavební objekt'!$C$83:$K$369</definedName>
    <definedName name="_xlnm._FilterDatabase" localSheetId="2" hidden="1">'02 - Vedlejší a ostatní n...'!$C$76:$K$87</definedName>
    <definedName name="_xlnm.Print_Area" localSheetId="2">'02 - Vedlejší a ostatní n...'!$C$4:$J$36,'02 - Vedlejší a ostatní n...'!$C$42:$J$58,'02 - Vedlejší a ostatní n...'!$C$64:$K$87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Stavební objekt'!$95:$95</definedName>
    <definedName name="_xlnm.Print_Titles" localSheetId="2">'02 - Vedlejší a ostatní n...'!$76:$76</definedName>
  </definedNames>
  <calcPr fullCalcOnLoad="1"/>
</workbook>
</file>

<file path=xl/sharedStrings.xml><?xml version="1.0" encoding="utf-8"?>
<sst xmlns="http://schemas.openxmlformats.org/spreadsheetml/2006/main" count="4154" uniqueCount="976">
  <si>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</si>
  <si>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</si>
  <si>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</si>
  <si>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</si>
  <si>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</si>
  <si>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</si>
  <si>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</si>
  <si>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{c1729a2b-92c6-4bd2-873a-6a31d5b4ca22}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</si>
  <si>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</si>
  <si>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</si>
  <si>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</si>
  <si>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</si>
  <si>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</si>
  <si>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</si>
  <si>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</si>
  <si>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</si>
  <si>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Bo0040082018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</si>
  <si>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</si>
  <si>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</si>
  <si>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vily LIL-částečné odvlhčení objektu</t>
  </si>
  <si>
    <t>KSO:</t>
  </si>
  <si>
    <t/>
  </si>
  <si>
    <t>CC-CZ:</t>
  </si>
  <si>
    <t>Místo:</t>
  </si>
  <si>
    <t>Anglická 336, Mariánské Lázně</t>
  </si>
  <si>
    <t>Datum:</t>
  </si>
  <si>
    <t>23. 8. 2018</t>
  </si>
  <si>
    <t>Zadavatel:</t>
  </si>
  <si>
    <t>IČ:</t>
  </si>
  <si>
    <t>Město Mariánské Lázně</t>
  </si>
  <si>
    <t>DIČ:</t>
  </si>
  <si>
    <t>Uchazeč:</t>
  </si>
  <si>
    <t>Vyplň údaj</t>
  </si>
  <si>
    <t>Projektant:</t>
  </si>
  <si>
    <t>Marian Bokr, Luční 264, 36472 Drmoul</t>
  </si>
  <si>
    <t>True</t>
  </si>
  <si>
    <t>Poznámka:</t>
  </si>
  <si>
    <t>Soupis prací je sestaven za využití položek cenové soustavy ÚRS. Cenové a technické podmínky položek Cenové soustavy ÚRS,  které nejsou uvedeny v soupisu prací (tzv. úvodní část katalogů) jsou neomezeně dálkově k dispouici na www.cs-urs.cz. Položky soupisu prací, které nemají ve sloupci "Cenová soustava" uveden žádný údaj, nepocházejí z cenové soustavy ÚRS."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</si>
  <si>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</si>
  <si>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</si>
  <si>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</si>
  <si>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</si>
  <si>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</si>
  <si>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</si>
  <si>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</si>
  <si>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</si>
  <si>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</si>
  <si>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</si>
  <si>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</si>
  <si>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</si>
  <si>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</si>
  <si>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</si>
  <si>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</si>
  <si>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</si>
  <si>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</si>
  <si>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</si>
  <si>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</si>
  <si>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</si>
  <si>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</si>
  <si>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</si>
  <si>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</si>
  <si>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</si>
  <si>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</si>
  <si>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</si>
  <si>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</si>
  <si>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</si>
  <si>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</si>
  <si>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</si>
  <si>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</si>
  <si>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</si>
  <si>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</si>
  <si>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</si>
  <si>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</si>
  <si>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</si>
  <si>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</si>
  <si>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</si>
  <si>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</si>
  <si>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</si>
  <si>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objekt</t>
  </si>
  <si>
    <t>STA</t>
  </si>
  <si>
    <t>1</t>
  </si>
  <si>
    <t>{d4b8feda-17c5-463c-992b-e5d0be3f84a1}</t>
  </si>
  <si>
    <t>2</t>
  </si>
  <si>
    <t>02</t>
  </si>
  <si>
    <t>Vedlejší a ostatní náklady</t>
  </si>
  <si>
    <t>VON</t>
  </si>
  <si>
    <t>{f9c51f91-b764-4ef2-95fd-fe9e227f1ebf}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</si>
  <si>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</si>
  <si>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</si>
  <si>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</si>
  <si>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</si>
  <si>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</si>
  <si>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</si>
  <si>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</si>
  <si>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Stavební objekt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</si>
  <si>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</si>
  <si>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</si>
  <si>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</si>
  <si>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</si>
  <si>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</si>
  <si>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</si>
  <si>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</si>
  <si>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18 - Zemní práce - povrchové úpravy terénu</t>
  </si>
  <si>
    <t xml:space="preserve">    2 - Zakládání, odvodnění</t>
  </si>
  <si>
    <t xml:space="preserve">    3 - Svislé a kompletní konstrukce</t>
  </si>
  <si>
    <t xml:space="preserve">    4 - Vodorovné konstrukce</t>
  </si>
  <si>
    <t xml:space="preserve">    5 - Komunikace pozemní </t>
  </si>
  <si>
    <t xml:space="preserve">    61 - Úprava povrchů vnitřních</t>
  </si>
  <si>
    <t xml:space="preserve">    62 - Úprava povrchů vnější </t>
  </si>
  <si>
    <t xml:space="preserve">    64 - Osazování výplní otvorů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</si>
  <si>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</si>
  <si>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</si>
  <si>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</si>
  <si>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</si>
  <si>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</si>
  <si>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</si>
  <si>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</si>
  <si>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</si>
  <si>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782 - Dokončovací práce - obklady z kamene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</si>
  <si>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</si>
  <si>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</si>
  <si>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</si>
  <si>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</si>
  <si>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</si>
  <si>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</si>
  <si>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</si>
  <si>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</si>
  <si>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</si>
  <si>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</si>
  <si>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</si>
  <si>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</si>
  <si>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</si>
  <si>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</si>
  <si>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</si>
  <si>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</si>
  <si>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</si>
  <si>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</si>
  <si>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</si>
  <si>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</si>
  <si>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</si>
  <si>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 průměru kmene do 100 mm do sklonu terénu 1 : 5, při celkové ploše do 1 000 m2</t>
  </si>
  <si>
    <t>m2</t>
  </si>
  <si>
    <t>CS ÚRS 2018 01</t>
  </si>
  <si>
    <t>4</t>
  </si>
  <si>
    <t>-1626445735</t>
  </si>
  <si>
    <t>111201401</t>
  </si>
  <si>
    <t>Spálení odstraněných křovin a stromů na hromadách  průměru kmene do 100 mm pro jakoukoliv plochu</t>
  </si>
  <si>
    <t>-1582863883</t>
  </si>
  <si>
    <t>3</t>
  </si>
  <si>
    <t>119002121</t>
  </si>
  <si>
    <t>Pomocné konstrukce při zabezpečení výkopu vodorovné pochozí přechodová lávka délky do 2 m včetně zábradlí zřízení</t>
  </si>
  <si>
    <t>kus</t>
  </si>
  <si>
    <t>723539859</t>
  </si>
  <si>
    <t>119002122</t>
  </si>
  <si>
    <t>Pomocné konstrukce při zabezpečení výkopu vodorovné pochozí přechodová lávka délky do 2 m včetně zábradlí odstranění</t>
  </si>
  <si>
    <t>1119906927</t>
  </si>
  <si>
    <t>5</t>
  </si>
  <si>
    <t>132201202</t>
  </si>
  <si>
    <t>Hloubení zapažených i nezapažených rýh šířky přes 600 do 2 000 mm  s urovnáním dna do předepsaného profilu a spádu v hornině tř. 3 přes 100 do 1 000 m3</t>
  </si>
  <si>
    <t>m3</t>
  </si>
  <si>
    <t>2077213191</t>
  </si>
  <si>
    <t>VV</t>
  </si>
  <si>
    <t>okolo objektu</t>
  </si>
  <si>
    <t>1,2*2,25*50,0</t>
  </si>
  <si>
    <t>pro drenáž</t>
  </si>
  <si>
    <t>1,0*1,2*18,0*2</t>
  </si>
  <si>
    <t>6</t>
  </si>
  <si>
    <t>132201209</t>
  </si>
  <si>
    <t>Hloubení zapažených i nezapažených rýh šířky přes 600 do 2 000 mm  s urovnáním dna do předepsaného profilu a spádu v hornině tř. 3 Příplatek k cenám za lepivost horniny tř. 3</t>
  </si>
  <si>
    <t>591910335</t>
  </si>
  <si>
    <t>178,2*0,5 'Přepočtené koeficientem množství</t>
  </si>
  <si>
    <t>7</t>
  </si>
  <si>
    <t>132212101</t>
  </si>
  <si>
    <t>Hloubení zapažených i nezapažených rýh šířky do 600 mm ručním nebo pneumatickým nářadím  s urovnáním dna do předepsaného profilu a spádu v horninách tř. 3 soudržných</t>
  </si>
  <si>
    <t>818282307</t>
  </si>
  <si>
    <t>upravení dna výkopu do roviny a do 0,5% spádu</t>
  </si>
  <si>
    <t>1,2*0,2*50,0</t>
  </si>
  <si>
    <t>8</t>
  </si>
  <si>
    <t>132212109</t>
  </si>
  <si>
    <t>Hloubení zapažených i nezapažených rýh šířky do 600 mm ručním nebo pneumatickým nářadím  s urovnáním dna do předepsaného profilu a spádu v horninách tř. 3 Příplatek k cenám za lepivost horniny tř. 3</t>
  </si>
  <si>
    <t>-535290548</t>
  </si>
  <si>
    <t>12*0,5 'Přepočtené koeficientem množství</t>
  </si>
  <si>
    <t>9</t>
  </si>
  <si>
    <t>151101101</t>
  </si>
  <si>
    <t>Zřízení pažení a rozepření stěn rýh pro podzemní vedení pro všechny šířky rýhy  příložné pro jakoukoliv mezerovitost, hloubky do 2 m</t>
  </si>
  <si>
    <t>-2097207107</t>
  </si>
  <si>
    <t>2,0*(50,0+1,2*2)</t>
  </si>
  <si>
    <t>10</t>
  </si>
  <si>
    <t>151101111</t>
  </si>
  <si>
    <t>Odstranění pažení a rozepření stěn rýh pro podzemní vedení  s uložením materiálu na vzdálenost do 3 m od kraje výkopu příložné, hloubky do 2 m</t>
  </si>
  <si>
    <t>281570437</t>
  </si>
  <si>
    <t>11</t>
  </si>
  <si>
    <t>151101301</t>
  </si>
  <si>
    <t>Zřízení rozepření zapažených stěn výkopů  s potřebným přepažováním při roubení příložném, hloubky do 4 m</t>
  </si>
  <si>
    <t>-763238661</t>
  </si>
  <si>
    <t>12</t>
  </si>
  <si>
    <t>151101311</t>
  </si>
  <si>
    <t>Odstranění rozepření stěn výkopů  s uložením materiálu na vzdálenost do 3 m od okraje výkopu roubení příložného, hloubky do 4 m</t>
  </si>
  <si>
    <t>1019802333</t>
  </si>
  <si>
    <t>13</t>
  </si>
  <si>
    <t>161101101</t>
  </si>
  <si>
    <t>Svislé přemístění výkopku  bez naložení do dopravní nádoby avšak s vyprázdněním dopravní nádoby na hromadu nebo do dopravního prostředku z horniny tř. 1 až 4, při hloubce výkopu přes 1 do 2,5 m</t>
  </si>
  <si>
    <t>-1924046130</t>
  </si>
  <si>
    <t>1,2*1,45*50,0</t>
  </si>
  <si>
    <t>14</t>
  </si>
  <si>
    <t>162201102</t>
  </si>
  <si>
    <t>Vodorovné přemístění výkopku nebo sypaniny po suchu  na obvyklém dopravním prostředku, bez naložení výkopku, avšak se složením bez rozhrnutí z horniny tř. 1 až 4 na vzdálenost přes 20 do 50 m</t>
  </si>
  <si>
    <t>-78450208</t>
  </si>
  <si>
    <t>pro zásyp tam a zpět</t>
  </si>
  <si>
    <t>105,875*2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</si>
  <si>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</si>
  <si>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</si>
  <si>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-1418070543</t>
  </si>
  <si>
    <t>16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</si>
  <si>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</si>
  <si>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</si>
  <si>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332052682</t>
  </si>
  <si>
    <t>17</t>
  </si>
  <si>
    <t>171201201</t>
  </si>
  <si>
    <t>Uložení sypaniny  na skládky</t>
  </si>
  <si>
    <t>-394555506</t>
  </si>
  <si>
    <t>18</t>
  </si>
  <si>
    <t>171201211</t>
  </si>
  <si>
    <t>Poplatek za uložení stavebního odpadu na skládce (skládkovné) zeminy a kameniva zatříděného do Katalogu odpadů pod kódem 170 504</t>
  </si>
  <si>
    <t>t</t>
  </si>
  <si>
    <t>1609494057</t>
  </si>
  <si>
    <t>73,525*1,8 'Přepočtené koeficientem množství</t>
  </si>
  <si>
    <t>19</t>
  </si>
  <si>
    <t>174101101</t>
  </si>
  <si>
    <t>Zásyp sypaninou z jakékoliv horniny  s uložením výkopku ve vrstvách se zhutněním jam, šachet, rýh nebo kolem objektů v těchto vykopávkách</t>
  </si>
  <si>
    <t>721270219</t>
  </si>
  <si>
    <t>zásyp PVC potrubí</t>
  </si>
  <si>
    <t>18,0*1,0*0,9*2</t>
  </si>
  <si>
    <t>přebytečná  zemina</t>
  </si>
  <si>
    <t>-(0,45*2,25*50,0+17,5+5,4)</t>
  </si>
  <si>
    <t>Zemní práce - povrchové úpravy terénu</t>
  </si>
  <si>
    <t>20</t>
  </si>
  <si>
    <t>-306232875</t>
  </si>
  <si>
    <t>dovoz ornice</t>
  </si>
  <si>
    <t>30,0*0,2</t>
  </si>
  <si>
    <t>167101101</t>
  </si>
  <si>
    <t>Nakládání, skládání a překládání neulehlého výkopku nebo sypaniny  nakládání, množství do 100 m3, z hornin tř. 1 až 4</t>
  </si>
  <si>
    <t>1595351573</t>
  </si>
  <si>
    <t>22</t>
  </si>
  <si>
    <t>181102301</t>
  </si>
  <si>
    <t>Úprava pláně na stavbách dálnic strojně v zářezech mimo skalních bez zhutnění</t>
  </si>
  <si>
    <t>68552041</t>
  </si>
  <si>
    <t>plocha pro zatravnění</t>
  </si>
  <si>
    <t>30</t>
  </si>
  <si>
    <t>23</t>
  </si>
  <si>
    <t>180404111</t>
  </si>
  <si>
    <t>Založení hřišťového trávníku výsevem  na vrstvě ornice</t>
  </si>
  <si>
    <t>1855461573</t>
  </si>
  <si>
    <t>24</t>
  </si>
  <si>
    <t>M</t>
  </si>
  <si>
    <t>00572410</t>
  </si>
  <si>
    <t>osivo směs travní parková</t>
  </si>
  <si>
    <t>kg</t>
  </si>
  <si>
    <t>793259873</t>
  </si>
  <si>
    <t>30*0,06 'Přepočtené koeficientem množství</t>
  </si>
  <si>
    <t>25</t>
  </si>
  <si>
    <t>181301103</t>
  </si>
  <si>
    <t>Rozprostření a urovnání ornice v rovině nebo ve svahu sklonu do 1:5 při souvislé ploše do 500 m2, tl. vrstvy přes 150 do 200 mm</t>
  </si>
  <si>
    <t>268988252</t>
  </si>
  <si>
    <t>26</t>
  </si>
  <si>
    <t>10364101</t>
  </si>
  <si>
    <t>zemina pro terénní úpravy - ornice</t>
  </si>
  <si>
    <t>-700200868</t>
  </si>
  <si>
    <t>6*1,8 'Přepočtené koeficientem množství</t>
  </si>
  <si>
    <t>Zakládání, odvodnění</t>
  </si>
  <si>
    <t>27</t>
  </si>
  <si>
    <t>212532111</t>
  </si>
  <si>
    <t>Lože pro trativody  z kameniva hrubého drceného</t>
  </si>
  <si>
    <t>521843564</t>
  </si>
  <si>
    <t>50,0*0,35*1,0</t>
  </si>
  <si>
    <t>28</t>
  </si>
  <si>
    <t>451572111</t>
  </si>
  <si>
    <t>Lože pod potrubí, stoky a drobné objekty v otevřeném výkopu z kameniva drobného těženého 0 až 4 mm</t>
  </si>
  <si>
    <t>1507022442</t>
  </si>
  <si>
    <t>lože pro potrubí PVC 125</t>
  </si>
  <si>
    <t>18,0*1,0*0,15*2</t>
  </si>
  <si>
    <t>29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</si>
  <si>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</si>
  <si>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</si>
  <si>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829837959</t>
  </si>
  <si>
    <t>obsyp potrubí PVC 125</t>
  </si>
  <si>
    <t>58331200</t>
  </si>
  <si>
    <t>štěrkopísek netříděný zásypový materiál</t>
  </si>
  <si>
    <t>-809260534</t>
  </si>
  <si>
    <t>5,4*2 'Přepočtené koeficientem množství</t>
  </si>
  <si>
    <t>31</t>
  </si>
  <si>
    <t>212755214</t>
  </si>
  <si>
    <t>Trativody bez lože z drenážních trubek  plastových flexibilních D 100 mm</t>
  </si>
  <si>
    <t>m</t>
  </si>
  <si>
    <t>-566242008</t>
  </si>
  <si>
    <t>32</t>
  </si>
  <si>
    <t>213141111</t>
  </si>
  <si>
    <t>Zřízení vrstvy z geotextilie  filtrační, separační, odvodňovací, ochranné, výztužné nebo protierozní v rovině nebo ve sklonu do 1:5, šířky do 3 m</t>
  </si>
  <si>
    <t>-239741482</t>
  </si>
  <si>
    <t>50,0*1,0*2</t>
  </si>
  <si>
    <t>33</t>
  </si>
  <si>
    <t>69311082</t>
  </si>
  <si>
    <t>geotextilie netkaná PP 500g/m2</t>
  </si>
  <si>
    <t>-1512558232</t>
  </si>
  <si>
    <t>100*1,15 'Přepočtené koeficientem množství</t>
  </si>
  <si>
    <t>34</t>
  </si>
  <si>
    <t>871273121</t>
  </si>
  <si>
    <t>Montáž kanalizačního potrubí z plastů z tvrdého PVC těsněných gumovým kroužkem v otevřeném výkopu ve sklonu do 20 % DN 125</t>
  </si>
  <si>
    <t>2083452903</t>
  </si>
  <si>
    <t>18,0*2</t>
  </si>
  <si>
    <t>35</t>
  </si>
  <si>
    <t>28611126</t>
  </si>
  <si>
    <t>trubka kanalizační PVC DN 125x1000 mm SN4</t>
  </si>
  <si>
    <t>-1260796449</t>
  </si>
  <si>
    <t>36</t>
  </si>
  <si>
    <t>877275211</t>
  </si>
  <si>
    <t>Montáž tvarovek na kanalizačním potrubí z trub z plastu  z tvrdého PVC nebo z polypropylenu v otevřeném výkopu jednoosých DN 125</t>
  </si>
  <si>
    <t>1518159218</t>
  </si>
  <si>
    <t>37</t>
  </si>
  <si>
    <t>28611354</t>
  </si>
  <si>
    <t>koleno kanalizace PVC KG 125x15°</t>
  </si>
  <si>
    <t>1761300228</t>
  </si>
  <si>
    <t>38</t>
  </si>
  <si>
    <t>R2-001</t>
  </si>
  <si>
    <t>D+M zemnící pásek</t>
  </si>
  <si>
    <t>-1737590108</t>
  </si>
  <si>
    <t>Svislé a kompletní konstrukce</t>
  </si>
  <si>
    <t>39</t>
  </si>
  <si>
    <t>310238211</t>
  </si>
  <si>
    <t>Zazdívka otvorů ve zdivu nadzákladovém cihlami pálenými  plochy přes 0,25 m2 do 1 m2 na maltu vápenocementovou</t>
  </si>
  <si>
    <t>1617363452</t>
  </si>
  <si>
    <t>0,45*0,7*1,15</t>
  </si>
  <si>
    <t>40</t>
  </si>
  <si>
    <t>310239211</t>
  </si>
  <si>
    <t>Zazdívka otvorů ve zdivu nadzákladovém cihlami pálenými  plochy přes 1 m2 do 4 m2 na maltu vápenocementovou</t>
  </si>
  <si>
    <t>-163030884</t>
  </si>
  <si>
    <t>0,45*(1,25*1,5*2+1,4*1,92+1,3*1,5*2)</t>
  </si>
  <si>
    <t>41</t>
  </si>
  <si>
    <t>311113146</t>
  </si>
  <si>
    <t>Nadzákladové zdi z tvárnic ztraceného bednění  hladkých, včetně výplně z betonu třídy C 20/25, tloušťky zdiva přes 400 do 500 mm</t>
  </si>
  <si>
    <t>714061124</t>
  </si>
  <si>
    <t>podchycení u vstupu</t>
  </si>
  <si>
    <t>2,3*2,8</t>
  </si>
  <si>
    <t>42</t>
  </si>
  <si>
    <t>311321311</t>
  </si>
  <si>
    <t>Nadzákladové zdi z betonu železového (bez výztuže) nosné bez zvláštních nároků na vliv prostředí tř. C 16/20</t>
  </si>
  <si>
    <t>-1719973550</t>
  </si>
  <si>
    <t>0,15*2,3*(27,6+23,5)</t>
  </si>
  <si>
    <t>43</t>
  </si>
  <si>
    <t>311351311</t>
  </si>
  <si>
    <t>Bednění nadzákladových zdí nosných rovné jednostranné zřízení</t>
  </si>
  <si>
    <t>-590131193</t>
  </si>
  <si>
    <t>2,3*51,1</t>
  </si>
  <si>
    <t>44</t>
  </si>
  <si>
    <t>311351312</t>
  </si>
  <si>
    <t>Bednění nadzákladových zdí nosných rovné jednostranné odstranění</t>
  </si>
  <si>
    <t>279544402</t>
  </si>
  <si>
    <t>45</t>
  </si>
  <si>
    <t>311361821</t>
  </si>
  <si>
    <t>Výztuž nadzákladových zdí nosných svislých nebo odkloněných od svislice, rovných nebo oblých z betonářské oceli 10 505 (R) nebo BSt 500</t>
  </si>
  <si>
    <t>-1308470298</t>
  </si>
  <si>
    <t>stěna z BD50</t>
  </si>
  <si>
    <t>0,5*6,44*30/1000</t>
  </si>
  <si>
    <t>46</t>
  </si>
  <si>
    <t>311362021</t>
  </si>
  <si>
    <t>Výztuž nadzákladových zdí nosných svislých nebo odkloněných od svislice, rovných nebo oblých ze svařovaných sítí z drátů typu KARI</t>
  </si>
  <si>
    <t>-1703648760</t>
  </si>
  <si>
    <t>117,53*4,44/1000*1,25*1,1</t>
  </si>
  <si>
    <t>47</t>
  </si>
  <si>
    <t>319202215</t>
  </si>
  <si>
    <t>Dodatečná izolace zdiva injektáží beztlakovou injektáží Aquafin-F, tloušťka zdiva přes 600 do 900 mm. Ve spáře zdiva se vyvrtají otvory po 125 mm</t>
  </si>
  <si>
    <t>1368478206</t>
  </si>
  <si>
    <t>1,7+2,5+5,0+1,1+3,85+0,9+2,0+3,1+6,15+4,7+0,75</t>
  </si>
  <si>
    <t>48</t>
  </si>
  <si>
    <t>340239211</t>
  </si>
  <si>
    <t>Zazdívka otvorů v příčkách nebo stěnách cihlami plnými pálenými plochy přes 1 m2 do 4 m2, tloušťky do 100 mm</t>
  </si>
  <si>
    <t>1058821925</t>
  </si>
  <si>
    <t>1,3*2,25-0,6*2,0</t>
  </si>
  <si>
    <t>49</t>
  </si>
  <si>
    <t>346271114</t>
  </si>
  <si>
    <t>Přizdívky z cihel betonových na cementovou maltu M20 z cihel betonových, tloušťka přizdívky 140 mm</t>
  </si>
  <si>
    <t>-1701959569</t>
  </si>
  <si>
    <t>ostění u nových dveří</t>
  </si>
  <si>
    <t>0,6*2,25</t>
  </si>
  <si>
    <t>Vodorovné konstrukce</t>
  </si>
  <si>
    <t>50</t>
  </si>
  <si>
    <t>411121232</t>
  </si>
  <si>
    <t>Montáž prefabrikovaných železobetonových stropů  se zalitím spár, včetně podpěrné konstrukce, na cementovou maltu ze stropních desek, šířky do 600 mm a délky přes 900 do 1800 mm</t>
  </si>
  <si>
    <t>238436906</t>
  </si>
  <si>
    <t>(27,6+23,5)/1,2</t>
  </si>
  <si>
    <t>51</t>
  </si>
  <si>
    <t>59341215</t>
  </si>
  <si>
    <t>deska stropní plná PZD 1190x290x65mm</t>
  </si>
  <si>
    <t>883325275</t>
  </si>
  <si>
    <t>52</t>
  </si>
  <si>
    <t>413232211</t>
  </si>
  <si>
    <t>Zazdívka zhlaví stropních trámů nebo válcovaných nosníků pálenými cihlami  válcovaných nosníků, výšky do 150 mm</t>
  </si>
  <si>
    <t>342171967</t>
  </si>
  <si>
    <t>začištění kapes po uložení nosníků L</t>
  </si>
  <si>
    <t>86</t>
  </si>
  <si>
    <t>53</t>
  </si>
  <si>
    <t>413941121</t>
  </si>
  <si>
    <t>Osazování ocelových válcovaných nosníků ve stropech I nebo IE nebo U nebo UE nebo L do č.12 nebo výšky do 120 mm</t>
  </si>
  <si>
    <t>-552675636</t>
  </si>
  <si>
    <t>L50/50/4</t>
  </si>
  <si>
    <t>86*0,5*3,03/1000</t>
  </si>
  <si>
    <t>54</t>
  </si>
  <si>
    <t>13010420</t>
  </si>
  <si>
    <t>úhelník ocelový rovnostranný jakost 11 375 50x50x4mm</t>
  </si>
  <si>
    <t>-867629990</t>
  </si>
  <si>
    <t>0,13*1,08 'Přepočtené koeficientem množství</t>
  </si>
  <si>
    <t xml:space="preserve">Komunikace pozemní </t>
  </si>
  <si>
    <t>55</t>
  </si>
  <si>
    <t>-487169590</t>
  </si>
  <si>
    <t>na PZD desky</t>
  </si>
  <si>
    <t>51,1*0,45</t>
  </si>
  <si>
    <t>56</t>
  </si>
  <si>
    <t>-196734832</t>
  </si>
  <si>
    <t>22,995*1,15 'Přepočtené koeficientem množství</t>
  </si>
  <si>
    <t>57</t>
  </si>
  <si>
    <t>637121112</t>
  </si>
  <si>
    <t>Okapový chodník z kameniva  s udusáním a urovnáním povrchu z kačírku tl. 120 mm
barva: žlutobílá</t>
  </si>
  <si>
    <t>-1165212531</t>
  </si>
  <si>
    <t>51,1*0,3</t>
  </si>
  <si>
    <t>58</t>
  </si>
  <si>
    <t>916241213</t>
  </si>
  <si>
    <t>Osazení obrubníku kamenného se zřízením lože, s vyplněním a zatřením spár cementovou maltou stojatého s boční opěrou z betonu prostého, do lože z betonu prostého</t>
  </si>
  <si>
    <t>-841463346</t>
  </si>
  <si>
    <t>16,75+8,6+23,5</t>
  </si>
  <si>
    <t>59</t>
  </si>
  <si>
    <t>58380203</t>
  </si>
  <si>
    <t>krajník silniční kamenný, žula řezaný se zaoblenou hranou 80/200 mm, např. Granites</t>
  </si>
  <si>
    <t>-246340396</t>
  </si>
  <si>
    <t>48,85*1,02 'Přepočtené koeficientem množství</t>
  </si>
  <si>
    <t>60</t>
  </si>
  <si>
    <t>916991121</t>
  </si>
  <si>
    <t>Lože pod obrubníky, krajníky nebo obruby z dlažebních kostek z betonu prostého</t>
  </si>
  <si>
    <t>-313655985</t>
  </si>
  <si>
    <t>48,85*0,1*0,1</t>
  </si>
  <si>
    <t>61</t>
  </si>
  <si>
    <t>181102302</t>
  </si>
  <si>
    <t>Úprava pláně na stavbách dálnic v zářezech mimo skalních se zhutněním</t>
  </si>
  <si>
    <t>1504032480</t>
  </si>
  <si>
    <t>pod asfalt.komunikaci kolem objektu</t>
  </si>
  <si>
    <t>30,0+34,4-15,33</t>
  </si>
  <si>
    <t>62</t>
  </si>
  <si>
    <t>564760111</t>
  </si>
  <si>
    <t>Podklad nebo kryt z kameniva hrubého drceného  vel. 16-32 mm s rozprostřením a zhutněním, po zhutnění tl. 200 mm</t>
  </si>
  <si>
    <t>-411905222</t>
  </si>
  <si>
    <t>63</t>
  </si>
  <si>
    <t>564751111</t>
  </si>
  <si>
    <t>Podklad nebo kryt z kameniva hrubého drceného  vel. 32-63 mm s rozprostřením a zhutněním, po zhutnění tl. 150 mm</t>
  </si>
  <si>
    <t>-813012334</t>
  </si>
  <si>
    <t>64</t>
  </si>
  <si>
    <t>565165111</t>
  </si>
  <si>
    <t>Asfaltový beton vrstva podkladní ACP 16 (obalované kamenivo střednězrnné - OKS)  s rozprostřením a zhutněním v pruhu šířky do 3 m, po zhutnění tl. 80 mm</t>
  </si>
  <si>
    <t>-16471950</t>
  </si>
  <si>
    <t>65</t>
  </si>
  <si>
    <t>11163625</t>
  </si>
  <si>
    <t>páska asfaltová tavitelná pro pracovní spoje komunikací</t>
  </si>
  <si>
    <t>-1009565623</t>
  </si>
  <si>
    <t>33,3333333333333*1,8 'Přepočtené koeficientem množství</t>
  </si>
  <si>
    <t>Úprava povrchů vnitřních</t>
  </si>
  <si>
    <t>66</t>
  </si>
  <si>
    <t>612821001</t>
  </si>
  <si>
    <t>Vnitřní sanační zatřená omítka pro vlhké zdivo Asocret-BM</t>
  </si>
  <si>
    <t>-749977662</t>
  </si>
  <si>
    <t xml:space="preserve">Úprava povrchů vnější </t>
  </si>
  <si>
    <t>67</t>
  </si>
  <si>
    <t>622131121</t>
  </si>
  <si>
    <t>Penetrace vnějších stěn  - penetrace Schomburg Esco Fluat pro neutralizaci solí ve zdivu</t>
  </si>
  <si>
    <t>205383594</t>
  </si>
  <si>
    <t xml:space="preserve"> po odkopání terénu a starých angl.dvorků</t>
  </si>
  <si>
    <t>109,607</t>
  </si>
  <si>
    <t>stěna nad PZD deskami do v. 200+350 mm</t>
  </si>
  <si>
    <t>0,55*51,1</t>
  </si>
  <si>
    <t>68</t>
  </si>
  <si>
    <t>622135001</t>
  </si>
  <si>
    <t>Vyrovnání nerovností podkladu vnějších omítaných ploch maltou, tloušťky do 10 mm vápenocementovou stěn
po odkopání a odbourání původních kcí kolem domu a starých anglických dvorků-případné nerovnosti se vyrovnají omítkou, např. Schomburg Asocret-M30</t>
  </si>
  <si>
    <t>-1113288415</t>
  </si>
  <si>
    <t>28,105+109,607</t>
  </si>
  <si>
    <t>69</t>
  </si>
  <si>
    <t>622335201</t>
  </si>
  <si>
    <t>Oprava/odstranění nesoudržných nátěrů a hmot vnějších stěn v rozsahu do 10%</t>
  </si>
  <si>
    <t>-1214816069</t>
  </si>
  <si>
    <t>očištění původních kcí po odkopání terénu a starých angl.dvorků</t>
  </si>
  <si>
    <t>70</t>
  </si>
  <si>
    <t>629995101</t>
  </si>
  <si>
    <t xml:space="preserve">Očištění vnějších ploch </t>
  </si>
  <si>
    <t>-892905551</t>
  </si>
  <si>
    <t>71</t>
  </si>
  <si>
    <t>629995223</t>
  </si>
  <si>
    <t>Očištění vnějších ploch  Příplatek k cenám za zvýšenou pracnost ve stísněném nebo uzavřeném prostoru</t>
  </si>
  <si>
    <t>995914771</t>
  </si>
  <si>
    <t>72</t>
  </si>
  <si>
    <t>713131141</t>
  </si>
  <si>
    <t>Montáž tepelné izolace stěn rohožemi, pásy, deskami, dílci, bloky (izolační materiál ve specifikaci) lepením celoplošně + kotvením</t>
  </si>
  <si>
    <t>-1613549426</t>
  </si>
  <si>
    <t>uzavírací stěna ve vysekaném kanálu</t>
  </si>
  <si>
    <t>0,6*0,46*2</t>
  </si>
  <si>
    <t>73</t>
  </si>
  <si>
    <t>28376356</t>
  </si>
  <si>
    <t>deska fasádní polystyrénová pro tepelné izolace spodní stavby tl 80mm</t>
  </si>
  <si>
    <t>-1608696050</t>
  </si>
  <si>
    <t>0,552*1,2 'Přepočtené koeficientem množství</t>
  </si>
  <si>
    <t>Osazování výplní otvorů</t>
  </si>
  <si>
    <t>74</t>
  </si>
  <si>
    <t>642942111</t>
  </si>
  <si>
    <t>Osazování zárubní nebo rámů kovových dveřních lisovaných nebo z úhelníků bez dveřních křídel, na cementovou maltu, plochy otvoru do 2,5 m2</t>
  </si>
  <si>
    <t>-1626073186</t>
  </si>
  <si>
    <t>75</t>
  </si>
  <si>
    <t>55331113</t>
  </si>
  <si>
    <t>zárubeň ocelová pro běžné zdění hranatý profil 110 600 L/P</t>
  </si>
  <si>
    <t>119663663</t>
  </si>
  <si>
    <t>94</t>
  </si>
  <si>
    <t>Lešení a stavební výtahy</t>
  </si>
  <si>
    <t>76</t>
  </si>
  <si>
    <t>949101111</t>
  </si>
  <si>
    <t>Lešení pomocné pro objekty pozemních staveb s lešeňovou podlahou v do 1,9 m zatížení do 150 kg/m2</t>
  </si>
  <si>
    <t>1294482459</t>
  </si>
  <si>
    <t>1,5*(4,5+6,4+5,9+4,35)</t>
  </si>
  <si>
    <t>95</t>
  </si>
  <si>
    <t>Různé dokončovací konstrukce a práce pozemních staveb</t>
  </si>
  <si>
    <t>77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</si>
  <si>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</si>
  <si>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</si>
  <si>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73832016</t>
  </si>
  <si>
    <t>78</t>
  </si>
  <si>
    <t>R95-001</t>
  </si>
  <si>
    <t>Jednostranně ukončené nohy prefabrikátů proti vytékání betonu obandážovat vodovzdornou lepenkou</t>
  </si>
  <si>
    <t>1177073637</t>
  </si>
  <si>
    <t>79</t>
  </si>
  <si>
    <t>R95-002</t>
  </si>
  <si>
    <t>Nestandartní napojení utěsnit šalováním z prken, styroduru a vypěnovat kanalizační pěnou</t>
  </si>
  <si>
    <t>kpl</t>
  </si>
  <si>
    <t>2125871357</t>
  </si>
  <si>
    <t>80</t>
  </si>
  <si>
    <t>R95-003</t>
  </si>
  <si>
    <t>Vyčištění dešťových svodů 3ks, dvorních vpustí 4ks a prověření jejich funkčnosti a těsnosti</t>
  </si>
  <si>
    <t>-1450580257</t>
  </si>
  <si>
    <t>81</t>
  </si>
  <si>
    <t>R95-004</t>
  </si>
  <si>
    <t>Začištění zdiva ve vysekaném kanálu v parapetním zdivu</t>
  </si>
  <si>
    <t>-22107531</t>
  </si>
  <si>
    <t>96</t>
  </si>
  <si>
    <t>Bourání konstrukcí</t>
  </si>
  <si>
    <t>82</t>
  </si>
  <si>
    <t>711131821</t>
  </si>
  <si>
    <t>Odstranění izolace proti zemní vlhkosti  na ploše svislé S</t>
  </si>
  <si>
    <t>-1689360191</t>
  </si>
  <si>
    <t>2,4*49,5</t>
  </si>
  <si>
    <t>-okna</t>
  </si>
  <si>
    <t>-9,193</t>
  </si>
  <si>
    <t>83</t>
  </si>
  <si>
    <t>767661811</t>
  </si>
  <si>
    <t>Demontáž mříží pevných nebo otevíravých</t>
  </si>
  <si>
    <t>-1588727779</t>
  </si>
  <si>
    <t>dem mříží na angl.dvorcích</t>
  </si>
  <si>
    <t>1,9*0,6*3</t>
  </si>
  <si>
    <t>0,8*0,6*9</t>
  </si>
  <si>
    <t>84</t>
  </si>
  <si>
    <t>965042221</t>
  </si>
  <si>
    <t>Bourání mazanin betonových nebo z litého asfaltu tl. přes 100 mm, plochy do 1 m2</t>
  </si>
  <si>
    <t>-135536880</t>
  </si>
  <si>
    <t>podlaha angl.dvorků</t>
  </si>
  <si>
    <t>0,15*(0,8+0,9*2)*9</t>
  </si>
  <si>
    <t>85</t>
  </si>
  <si>
    <t>965042231</t>
  </si>
  <si>
    <t>Bourání mazanin betonových nebo z litého asfaltu tl. přes 100 mm, plochy do 4 m2</t>
  </si>
  <si>
    <t>2079616695</t>
  </si>
  <si>
    <t>0,15*(1,9+0,9*2)*3</t>
  </si>
  <si>
    <t>0,15*(2,8+0,9*2)</t>
  </si>
  <si>
    <t>963015111</t>
  </si>
  <si>
    <t>Demontáž prefabrikovaných krycích desek kanálů, šachet nebo žump  hmotnosti do 0,06 t</t>
  </si>
  <si>
    <t>532930696</t>
  </si>
  <si>
    <t>87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</si>
  <si>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</si>
  <si>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</si>
  <si>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-954498391</t>
  </si>
  <si>
    <t>betonová plocha kolem objektu</t>
  </si>
  <si>
    <t>8,15+5,8+28,21</t>
  </si>
  <si>
    <t>-7,74</t>
  </si>
  <si>
    <t>88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</si>
  <si>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</si>
  <si>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</si>
  <si>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-1665181731</t>
  </si>
  <si>
    <t>89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</si>
  <si>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</si>
  <si>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</si>
  <si>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1303691358</t>
  </si>
  <si>
    <t>30,0+34,42</t>
  </si>
  <si>
    <t>90</t>
  </si>
  <si>
    <t>113203111</t>
  </si>
  <si>
    <t>Vytrhání obrub  s vybouráním lože, s přemístěním hmot na skládku na vzdálenost do 3 m nebo s naložením na dopravní prostředek z dlažebních kostek</t>
  </si>
  <si>
    <t>-1860842035</t>
  </si>
  <si>
    <t>štípané žulové kostky</t>
  </si>
  <si>
    <t>91</t>
  </si>
  <si>
    <t>961031311</t>
  </si>
  <si>
    <t>Bourání základů ze zdiva cihelného  na maltu vápennou nebo vápenocementovou
anglické dvorky</t>
  </si>
  <si>
    <t>1874944903</t>
  </si>
  <si>
    <t>vybourání anglických dvorků</t>
  </si>
  <si>
    <t>0,3*1,2*(1,9+0,9*2)*3</t>
  </si>
  <si>
    <t>0,3*1,2*(0,8+0,9*2)*9</t>
  </si>
  <si>
    <t>0,3*1,2*(2,8+0,9*2)</t>
  </si>
  <si>
    <t>92</t>
  </si>
  <si>
    <t>962081131</t>
  </si>
  <si>
    <t>Bourání zdiva příček nebo vybourání otvorů  ze skleněných tvárnic, tl. do 100 mm</t>
  </si>
  <si>
    <t>-435255205</t>
  </si>
  <si>
    <t>1,25*1,5*2+0,7*1,15+1,4*1,92+1,3*1,5</t>
  </si>
  <si>
    <t>93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</si>
  <si>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</si>
  <si>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</si>
  <si>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711065994</t>
  </si>
  <si>
    <t>oken</t>
  </si>
  <si>
    <t>0,45*((1,25+1,5*2)*2+(0,7+1,15*2)+1,4+1,92*2+(1,3+1,5*2)*2)</t>
  </si>
  <si>
    <t>919735112</t>
  </si>
  <si>
    <t>Řezání stávajícího živičného krytu nebo podkladu  hloubky přes 50 do 100 mm</t>
  </si>
  <si>
    <t>-565753353</t>
  </si>
  <si>
    <t>971042451</t>
  </si>
  <si>
    <t>Vybourání otvorů v betonových příčkách a zdech základových nebo nadzákladových  plochy do 0,25 m2, tl. do 450 mm</t>
  </si>
  <si>
    <t>-736841353</t>
  </si>
  <si>
    <t>pro větrací žaluzii a průchod drenážního potrubí</t>
  </si>
  <si>
    <t>973031324</t>
  </si>
  <si>
    <t>Vysekání výklenků nebo kapes ve zdivu z cihel  na maltu vápennou nebo vápenocementovou kapes, plochy do 0,10 m2, hl. do 150 mm</t>
  </si>
  <si>
    <t>-1930525955</t>
  </si>
  <si>
    <t>pro osazení L nosníků</t>
  </si>
  <si>
    <t>97</t>
  </si>
  <si>
    <t>973022461</t>
  </si>
  <si>
    <t xml:space="preserve">Vysekání výklenků nebo kapes ve zdivu z kamene/cihel  kapes, plochy do 0,25 m2, hl. do 450
v parapetním zdivu vysekat kanál začínající na úrovni +2,0m a ukončený +2,95 m , profilu 600x450 mm
</t>
  </si>
  <si>
    <t>-1506704653</t>
  </si>
  <si>
    <t>98</t>
  </si>
  <si>
    <t>973031825</t>
  </si>
  <si>
    <t>Vysekání výklenků nebo kapes ve zdivu z cihel  na maltu vápennou nebo vápenocementovou kapes pro zavázání nových zdí, tl. do 450 mm</t>
  </si>
  <si>
    <t>978822321</t>
  </si>
  <si>
    <t>pro zazdění oken</t>
  </si>
  <si>
    <t>(1,25+1,5)*2*2+(0,75+1,15)*2+(1,4+1,92)*2+(1,3+1,5)*2*2</t>
  </si>
  <si>
    <t>99</t>
  </si>
  <si>
    <t>978015391</t>
  </si>
  <si>
    <t>Otlučení vápenných nebo vápenocementových omítek vnějších ploch s vyškrabáním spar a s očištěním zdiva stupně členitosti 1 a 2, v rozsahu přes 80 do 100 %</t>
  </si>
  <si>
    <t>687129784</t>
  </si>
  <si>
    <t>otlučení omítky a očištění zdiva 250 mm od podlahy</t>
  </si>
  <si>
    <t>0,25*(31,15+18,25+0,75)</t>
  </si>
  <si>
    <t>100</t>
  </si>
  <si>
    <t>R96-001</t>
  </si>
  <si>
    <t>Odstranění zbytků kovových kotev ze zdiva soklu</t>
  </si>
  <si>
    <t>1161227550</t>
  </si>
  <si>
    <t>997</t>
  </si>
  <si>
    <t>Přesun sutě</t>
  </si>
  <si>
    <t>101</t>
  </si>
  <si>
    <t>997013111</t>
  </si>
  <si>
    <t>Vnitrostaveništní doprava suti a vybouraných hmot vodorovně do 50 m svisle s použitím mechanizace pro budovy a haly výšky do 6 m</t>
  </si>
  <si>
    <t>964802396</t>
  </si>
  <si>
    <t>102</t>
  </si>
  <si>
    <t>997013501</t>
  </si>
  <si>
    <t>Odvoz suti a vybouraných hmot na skládku nebo meziskládku se složením, na vzdálenost do 1 km</t>
  </si>
  <si>
    <t>1511889996</t>
  </si>
  <si>
    <t>103</t>
  </si>
  <si>
    <t>997013509</t>
  </si>
  <si>
    <t>Odvoz suti a vybouraných hmot na skládku nebo meziskládku se složením, na vzdálenost Příplatek k ceně za každý další i započatý 1 km přes 1 km</t>
  </si>
  <si>
    <t>1245391416</t>
  </si>
  <si>
    <t>86,592*14 'Přepočtené koeficientem množství</t>
  </si>
  <si>
    <t>104</t>
  </si>
  <si>
    <t>997013831</t>
  </si>
  <si>
    <t>Poplatek za uložení stavebního odpadu na skládce (skládkovné) směsného</t>
  </si>
  <si>
    <t>705216269</t>
  </si>
  <si>
    <t>998</t>
  </si>
  <si>
    <t>Přesun hmot</t>
  </si>
  <si>
    <t>105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</si>
  <si>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</si>
  <si>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</si>
  <si>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771636236</t>
  </si>
  <si>
    <t>PSV</t>
  </si>
  <si>
    <t>Práce a dodávky PSV</t>
  </si>
  <si>
    <t>711</t>
  </si>
  <si>
    <t>Izolace proti vodě, vlhkosti a plynům</t>
  </si>
  <si>
    <t>106</t>
  </si>
  <si>
    <t>711113121</t>
  </si>
  <si>
    <t>Izolace proti zemní vlhkosti na svislé ploše za studena, stěrková bitumenová hydroizolace - Aquafinem 1K</t>
  </si>
  <si>
    <t>-552276330</t>
  </si>
  <si>
    <t>po otlučení omítky a očištění zdiva 250 mm od podlahy</t>
  </si>
  <si>
    <t>107</t>
  </si>
  <si>
    <t>711193121</t>
  </si>
  <si>
    <t>Izolace proti zemní vlhkosti ostatní těsnicí kaší flexibilní minerální na ploše vodorovné V
např. Aquafin 2K</t>
  </si>
  <si>
    <t>-1919421554</t>
  </si>
  <si>
    <t>v šířce 150mm na PZD deskách</t>
  </si>
  <si>
    <t>0,15*51,1</t>
  </si>
  <si>
    <t>108</t>
  </si>
  <si>
    <t>711193131</t>
  </si>
  <si>
    <t>Izolace proti zemní vlhkosti ostatní těsnicí kaší flexibilní minerální na ploše svislé S
např. Aquafin 2K</t>
  </si>
  <si>
    <t>386253236</t>
  </si>
  <si>
    <t>300 mm na stěnách nad PZD deskami</t>
  </si>
  <si>
    <t>0,3*51,1</t>
  </si>
  <si>
    <t>109</t>
  </si>
  <si>
    <t>711211138</t>
  </si>
  <si>
    <t>Izolace provětrávaná dutinová proti zemní vlhkosti a plynu radonu z plastových segmentů typu IGLU ztraceného bednění zalitých betonem po výšku segmentu bez betonové desky a armovací sítě výšky segmentů přes 200 do 270 mm</t>
  </si>
  <si>
    <t>-344680213</t>
  </si>
  <si>
    <t>2,3*(27,6+23,5)</t>
  </si>
  <si>
    <t>110</t>
  </si>
  <si>
    <t>998711101</t>
  </si>
  <si>
    <t>Přesun hmot pro izolace proti vodě, vlhkosti a plynům  stanovený z hmotnosti přesunovaného materiálu vodorovná dopravní vzdálenost do 50 m v objektech výšky do 6 m</t>
  </si>
  <si>
    <t>-656671876</t>
  </si>
  <si>
    <t>767</t>
  </si>
  <si>
    <t>Konstrukce zámečnické</t>
  </si>
  <si>
    <t>111</t>
  </si>
  <si>
    <t>767640311</t>
  </si>
  <si>
    <t>Montáž dveří ocelových  vnitřních jednokřídlových</t>
  </si>
  <si>
    <t>-1574471834</t>
  </si>
  <si>
    <t>112</t>
  </si>
  <si>
    <t>55341153</t>
  </si>
  <si>
    <t>dveře ocelové exteriérové zateplené  jednokřídlé 60 x 197 cm</t>
  </si>
  <si>
    <t>-634087398</t>
  </si>
  <si>
    <t>113</t>
  </si>
  <si>
    <t>766660722</t>
  </si>
  <si>
    <t>Montáž dveřního kování</t>
  </si>
  <si>
    <t>-1334398006</t>
  </si>
  <si>
    <t>114</t>
  </si>
  <si>
    <t>549250150</t>
  </si>
  <si>
    <t>interiérové kování rozeta klika/klika - matný chrom</t>
  </si>
  <si>
    <t>-398659063</t>
  </si>
  <si>
    <t>115</t>
  </si>
  <si>
    <t>767646401</t>
  </si>
  <si>
    <t>Montáž dveří ocelových  revizních dvířek s rámem jednokřídlových, výšky do 1000 mm</t>
  </si>
  <si>
    <t>1228474010</t>
  </si>
  <si>
    <t>116</t>
  </si>
  <si>
    <t>56245701</t>
  </si>
  <si>
    <t>mříž v čele dvorku oc.nerez pororošt 30/30,profil 30/2 se síťkou proti hmyzu v rámu 250/900 mm</t>
  </si>
  <si>
    <t>747084970</t>
  </si>
  <si>
    <t>117</t>
  </si>
  <si>
    <t>56245702</t>
  </si>
  <si>
    <t>mříž v soklu kanálu oc.nerez pororošt 30/30,profil 30/2 se síťkou proti hmyzu v rámu 600/300 mm</t>
  </si>
  <si>
    <t>1319928455</t>
  </si>
  <si>
    <t>118</t>
  </si>
  <si>
    <t>998767101</t>
  </si>
  <si>
    <t>Přesun hmot pro zámečnické konstrukce  stanovený z hmotnosti přesunovaného materiálu vodorovná dopravní vzdálenost do 50 m v objektech výšky do 6 m</t>
  </si>
  <si>
    <t>-1207929597</t>
  </si>
  <si>
    <t>782</t>
  </si>
  <si>
    <t>Dokončovací práce - obklady z kamene</t>
  </si>
  <si>
    <t>119</t>
  </si>
  <si>
    <t>782111312</t>
  </si>
  <si>
    <t>Montáž obkladů stěn z měkkých kamenů kladených do malty z nepravidelných desek s řezanými stranami tl. 25 a 30 mm</t>
  </si>
  <si>
    <t>-1911033139</t>
  </si>
  <si>
    <t>120</t>
  </si>
  <si>
    <t>583810911</t>
  </si>
  <si>
    <t>obklad z přírodního kamene Andezit tl 3 cm</t>
  </si>
  <si>
    <t>1591351622</t>
  </si>
  <si>
    <t>121</t>
  </si>
  <si>
    <t>998782101</t>
  </si>
  <si>
    <t>Přesun hmot pro obklady kamenné stanovený z hmotnosti přesunovaného materiálu vodorovná dopravní vzdálenost do 50 m v objektech výšky do 6 m</t>
  </si>
  <si>
    <t>660825785</t>
  </si>
  <si>
    <t>783</t>
  </si>
  <si>
    <t>Dokončovací práce - nátěry</t>
  </si>
  <si>
    <t>122</t>
  </si>
  <si>
    <t>783334201</t>
  </si>
  <si>
    <t>Základní antikorozní nátěr zámečnických konstrukcí jednonásobný epoxidový</t>
  </si>
  <si>
    <t>-362371668</t>
  </si>
  <si>
    <t>ocel.zárubeň</t>
  </si>
  <si>
    <t>nosníky L50/50/4</t>
  </si>
  <si>
    <t>86*0,05*4*0,5</t>
  </si>
  <si>
    <t>123</t>
  </si>
  <si>
    <t>783337101</t>
  </si>
  <si>
    <t>Krycí nátěr (email) zámečnických konstrukcí jednonásobný epoxidový</t>
  </si>
  <si>
    <t>-1989562196</t>
  </si>
  <si>
    <t>02 - Vedlejší a ostatní náklady</t>
  </si>
  <si>
    <t>VRN - Vedlejší rozpočtové náklady</t>
  </si>
  <si>
    <t>VRN</t>
  </si>
  <si>
    <t>Vedlejší rozpočtové náklady</t>
  </si>
  <si>
    <t>011002000</t>
  </si>
  <si>
    <t>Průzkumné práce,  revize nutné k předání stavby, vytyčení sítí</t>
  </si>
  <si>
    <t>Kč</t>
  </si>
  <si>
    <t>-1430126680</t>
  </si>
  <si>
    <t>013254000</t>
  </si>
  <si>
    <t xml:space="preserve">Dokumentace skutečného provedení stavby
vyhotovení dokumentace skutečného provedení stavby a její předání v požadované formě a množství dle SoD. </t>
  </si>
  <si>
    <t>1389550011</t>
  </si>
  <si>
    <t>031002000</t>
  </si>
  <si>
    <t xml:space="preserve">Hlavní tituly průvodních činností a nákladů zařízení staveniště související (přípravné) práce
Vybudování zařízení staveniště. Náklady s případným vypracováním PD zařízení staveniště, zřízení přípojek energií k objektům ZS, vybudování příp. měřících odběrných míst a jejich zřízení, úprava území pro ZS, vlastní vybudování objektů ZS, náklady spojené s předáním a převzetím staveniště, zajištění a zřízení dočasných komunikací, sjezdů a nájezdů pro realizaci stavby. Zajištění ochrany veřejné zeleně v prostoru staveniště a v jeho bezprostředním okolí proti poškození během realizace stavby. Zajištění a péče o nepředané objekty a konstrukce stavby, jejich ošetřování a zimní opatření. </t>
  </si>
  <si>
    <t>CS ÚRS 2017 01</t>
  </si>
  <si>
    <t>1024</t>
  </si>
  <si>
    <t>-1338796462</t>
  </si>
  <si>
    <t>032002000</t>
  </si>
  <si>
    <t xml:space="preserve">Hlavní tituly průvodních činností a nákladů zařízení staveniště vybavení staveniště
-            Provoz  zařízení staveniště. Vybavení objektů ZS, náklady na energie spotřebované zhotovitelem v rámci provozu ZS, osvětlení staveniště, náklady na potřebný úklid, a na nutnou údržbu a opravy objektů ZS a na přípojkách energií. </t>
  </si>
  <si>
    <t>200963149</t>
  </si>
  <si>
    <t>034002000</t>
  </si>
  <si>
    <t>Hlavní tituly průvodních činností a nákladů zařízení staveniště zabezpečení staveniště po dobu realizace stavby</t>
  </si>
  <si>
    <t>-1226552400</t>
  </si>
  <si>
    <t>039002000</t>
  </si>
  <si>
    <t xml:space="preserve">Hlavní tituly průvodních činností a nákladů zařízení staveniště zrušení zařízení staveniště
    Odstranění zařízení staveniště. Odstranění objektů ZS včetně přípojek, a jejich odvoz. Položka zahrnuje i náklady na úpravu povrchů po odstranění ZS a úklid ploch, na kterých bylo ZS, odstranění dočasných sjezdů, nájezdů a komunikací. </t>
  </si>
  <si>
    <t>1825669556</t>
  </si>
  <si>
    <t>042503000</t>
  </si>
  <si>
    <t>Inženýrská činnost posudky plán BOZP na staveništi
- zřízení cedulí BOZP - dle požadavků koordinátora stavby</t>
  </si>
  <si>
    <t>-1031546854</t>
  </si>
  <si>
    <t>045002000</t>
  </si>
  <si>
    <t>Hlavní tituly průvodních činností a nákladů inženýrská činnost kompletační a koordinační činnost</t>
  </si>
  <si>
    <t>-1218868384</t>
  </si>
  <si>
    <t>091003000</t>
  </si>
  <si>
    <t>Ostatní náklady související s objektem bez rozlišení</t>
  </si>
  <si>
    <t>1308988181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</si>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</sst>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5" xfId="0" applyNumberFormat="1" applyFont="1" applyBorder="1" applyAlignment="1" applyProtection="1">
      <alignment/>
      <protection/>
    </xf>
    <xf numFmtId="166" fontId="32" fillId="0" borderId="16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spans="2:71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spans="2:71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spans="2:71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21</v>
      </c>
      <c r="AO10" s="27"/>
      <c r="AP10" s="27"/>
      <c r="AQ10" s="29"/>
      <c r="BE10" s="37"/>
      <c r="BS10" s="22" t="s">
        <v>8</v>
      </c>
    </row>
    <row r="11" spans="2:71" ht="18.45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30</v>
      </c>
      <c r="AL11" s="27"/>
      <c r="AM11" s="27"/>
      <c r="AN11" s="33" t="s">
        <v>21</v>
      </c>
      <c r="AO11" s="27"/>
      <c r="AP11" s="27"/>
      <c r="AQ11" s="29"/>
      <c r="BE11" s="3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spans="2:71" ht="14.4" customHeight="1">
      <c r="B13" s="26"/>
      <c r="C13" s="27"/>
      <c r="D13" s="38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32</v>
      </c>
      <c r="AO13" s="27"/>
      <c r="AP13" s="27"/>
      <c r="AQ13" s="29"/>
      <c r="BE13" s="37"/>
      <c r="BS13" s="22" t="s">
        <v>8</v>
      </c>
    </row>
    <row r="14" spans="2:71" ht="13.5">
      <c r="B14" s="26"/>
      <c r="C14" s="27"/>
      <c r="D14" s="27"/>
      <c r="E14" s="40" t="s">
        <v>32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30</v>
      </c>
      <c r="AL14" s="27"/>
      <c r="AM14" s="27"/>
      <c r="AN14" s="40" t="s">
        <v>32</v>
      </c>
      <c r="AO14" s="27"/>
      <c r="AP14" s="27"/>
      <c r="AQ14" s="29"/>
      <c r="BE14" s="3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21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30</v>
      </c>
      <c r="AL17" s="27"/>
      <c r="AM17" s="27"/>
      <c r="AN17" s="33" t="s">
        <v>21</v>
      </c>
      <c r="AO17" s="27"/>
      <c r="AP17" s="27"/>
      <c r="AQ17" s="29"/>
      <c r="BE17" s="37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42.75" customHeight="1">
      <c r="B20" s="26"/>
      <c r="C20" s="27"/>
      <c r="D20" s="27"/>
      <c r="E20" s="42" t="s">
        <v>37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38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39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40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41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42</v>
      </c>
      <c r="E26" s="52"/>
      <c r="F26" s="53" t="s">
        <v>43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44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45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46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47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48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49</v>
      </c>
      <c r="U32" s="59"/>
      <c r="V32" s="59"/>
      <c r="W32" s="59"/>
      <c r="X32" s="61" t="s">
        <v>50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51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Bo0040082018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Rekonstrukce vily LIL-částečné odvlhčení objektu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>Anglická 336, Mariánské Lázně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IF(AN8="","",AN8)</f>
        <v>23. 8. 2018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>Město Mariánské Lázně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33</v>
      </c>
      <c r="AJ46" s="72"/>
      <c r="AK46" s="72"/>
      <c r="AL46" s="72"/>
      <c r="AM46" s="75" t="str">
        <f>IF(E17="","",E17)</f>
        <v>Marian Bokr, Luční 264, 36472 Drmoul</v>
      </c>
      <c r="AN46" s="75"/>
      <c r="AO46" s="75"/>
      <c r="AP46" s="75"/>
      <c r="AQ46" s="72"/>
      <c r="AR46" s="70"/>
      <c r="AS46" s="84" t="s">
        <v>52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31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53</v>
      </c>
      <c r="D49" s="95"/>
      <c r="E49" s="95"/>
      <c r="F49" s="95"/>
      <c r="G49" s="95"/>
      <c r="H49" s="96"/>
      <c r="I49" s="97" t="s">
        <v>54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55</v>
      </c>
      <c r="AH49" s="95"/>
      <c r="AI49" s="95"/>
      <c r="AJ49" s="95"/>
      <c r="AK49" s="95"/>
      <c r="AL49" s="95"/>
      <c r="AM49" s="95"/>
      <c r="AN49" s="97" t="s">
        <v>56</v>
      </c>
      <c r="AO49" s="95"/>
      <c r="AP49" s="95"/>
      <c r="AQ49" s="99" t="s">
        <v>57</v>
      </c>
      <c r="AR49" s="70"/>
      <c r="AS49" s="100" t="s">
        <v>58</v>
      </c>
      <c r="AT49" s="101" t="s">
        <v>59</v>
      </c>
      <c r="AU49" s="101" t="s">
        <v>60</v>
      </c>
      <c r="AV49" s="101" t="s">
        <v>61</v>
      </c>
      <c r="AW49" s="101" t="s">
        <v>62</v>
      </c>
      <c r="AX49" s="101" t="s">
        <v>63</v>
      </c>
      <c r="AY49" s="101" t="s">
        <v>64</v>
      </c>
      <c r="AZ49" s="101" t="s">
        <v>65</v>
      </c>
      <c r="BA49" s="101" t="s">
        <v>66</v>
      </c>
      <c r="BB49" s="101" t="s">
        <v>67</v>
      </c>
      <c r="BC49" s="101" t="s">
        <v>68</v>
      </c>
      <c r="BD49" s="102" t="s">
        <v>69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70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ROUND(SUM(AG52:AG53),2)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ROUND(SUM(AS52:AS53),2)</f>
        <v>0</v>
      </c>
      <c r="AT51" s="112">
        <f>ROUND(SUM(AV51:AW51),2)</f>
        <v>0</v>
      </c>
      <c r="AU51" s="113">
        <f>ROUND(SUM(AU52:AU53),5)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ROUND(SUM(AZ52:AZ53),2)</f>
        <v>0</v>
      </c>
      <c r="BA51" s="112">
        <f>ROUND(SUM(BA52:BA53),2)</f>
        <v>0</v>
      </c>
      <c r="BB51" s="112">
        <f>ROUND(SUM(BB52:BB53),2)</f>
        <v>0</v>
      </c>
      <c r="BC51" s="112">
        <f>ROUND(SUM(BC52:BC53),2)</f>
        <v>0</v>
      </c>
      <c r="BD51" s="114">
        <f>ROUND(SUM(BD52:BD53),2)</f>
        <v>0</v>
      </c>
      <c r="BS51" s="115" t="s">
        <v>71</v>
      </c>
      <c r="BT51" s="115" t="s">
        <v>72</v>
      </c>
      <c r="BU51" s="116" t="s">
        <v>73</v>
      </c>
      <c r="BV51" s="115" t="s">
        <v>74</v>
      </c>
      <c r="BW51" s="115" t="s">
        <v>7</v>
      </c>
      <c r="BX51" s="115" t="s">
        <v>75</v>
      </c>
      <c r="CL51" s="115" t="s">
        <v>21</v>
      </c>
    </row>
    <row r="52" spans="1:91" s="5" customFormat="1" ht="16.5" customHeight="1">
      <c r="A52" s="117" t="s">
        <v>76</v>
      </c>
      <c r="B52" s="118"/>
      <c r="C52" s="119"/>
      <c r="D52" s="120" t="s">
        <v>77</v>
      </c>
      <c r="E52" s="120"/>
      <c r="F52" s="120"/>
      <c r="G52" s="120"/>
      <c r="H52" s="120"/>
      <c r="I52" s="121"/>
      <c r="J52" s="120" t="s">
        <v>78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'01 - Stavební objekt'!J27</f>
        <v>0</v>
      </c>
      <c r="AH52" s="121"/>
      <c r="AI52" s="121"/>
      <c r="AJ52" s="121"/>
      <c r="AK52" s="121"/>
      <c r="AL52" s="121"/>
      <c r="AM52" s="121"/>
      <c r="AN52" s="122">
        <f>SUM(AG52,AT52)</f>
        <v>0</v>
      </c>
      <c r="AO52" s="121"/>
      <c r="AP52" s="121"/>
      <c r="AQ52" s="123" t="s">
        <v>79</v>
      </c>
      <c r="AR52" s="124"/>
      <c r="AS52" s="125">
        <v>0</v>
      </c>
      <c r="AT52" s="126">
        <f>ROUND(SUM(AV52:AW52),2)</f>
        <v>0</v>
      </c>
      <c r="AU52" s="127">
        <f>'01 - Stavební objekt'!P96</f>
        <v>0</v>
      </c>
      <c r="AV52" s="126">
        <f>'01 - Stavební objekt'!J30</f>
        <v>0</v>
      </c>
      <c r="AW52" s="126">
        <f>'01 - Stavební objekt'!J31</f>
        <v>0</v>
      </c>
      <c r="AX52" s="126">
        <f>'01 - Stavební objekt'!J32</f>
        <v>0</v>
      </c>
      <c r="AY52" s="126">
        <f>'01 - Stavební objekt'!J33</f>
        <v>0</v>
      </c>
      <c r="AZ52" s="126">
        <f>'01 - Stavební objekt'!F30</f>
        <v>0</v>
      </c>
      <c r="BA52" s="126">
        <f>'01 - Stavební objekt'!F31</f>
        <v>0</v>
      </c>
      <c r="BB52" s="126">
        <f>'01 - Stavební objekt'!F32</f>
        <v>0</v>
      </c>
      <c r="BC52" s="126">
        <f>'01 - Stavební objekt'!F33</f>
        <v>0</v>
      </c>
      <c r="BD52" s="128">
        <f>'01 - Stavební objekt'!F34</f>
        <v>0</v>
      </c>
      <c r="BT52" s="129" t="s">
        <v>80</v>
      </c>
      <c r="BV52" s="129" t="s">
        <v>74</v>
      </c>
      <c r="BW52" s="129" t="s">
        <v>81</v>
      </c>
      <c r="BX52" s="129" t="s">
        <v>7</v>
      </c>
      <c r="CL52" s="129" t="s">
        <v>21</v>
      </c>
      <c r="CM52" s="129" t="s">
        <v>82</v>
      </c>
    </row>
    <row r="53" spans="1:91" s="5" customFormat="1" ht="16.5" customHeight="1">
      <c r="A53" s="117" t="s">
        <v>76</v>
      </c>
      <c r="B53" s="118"/>
      <c r="C53" s="119"/>
      <c r="D53" s="120" t="s">
        <v>83</v>
      </c>
      <c r="E53" s="120"/>
      <c r="F53" s="120"/>
      <c r="G53" s="120"/>
      <c r="H53" s="120"/>
      <c r="I53" s="121"/>
      <c r="J53" s="120" t="s">
        <v>84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2">
        <f>'02 - Vedlejší a ostatní n...'!J27</f>
        <v>0</v>
      </c>
      <c r="AH53" s="121"/>
      <c r="AI53" s="121"/>
      <c r="AJ53" s="121"/>
      <c r="AK53" s="121"/>
      <c r="AL53" s="121"/>
      <c r="AM53" s="121"/>
      <c r="AN53" s="122">
        <f>SUM(AG53,AT53)</f>
        <v>0</v>
      </c>
      <c r="AO53" s="121"/>
      <c r="AP53" s="121"/>
      <c r="AQ53" s="123" t="s">
        <v>85</v>
      </c>
      <c r="AR53" s="124"/>
      <c r="AS53" s="130">
        <v>0</v>
      </c>
      <c r="AT53" s="131">
        <f>ROUND(SUM(AV53:AW53),2)</f>
        <v>0</v>
      </c>
      <c r="AU53" s="132">
        <f>'02 - Vedlejší a ostatní n...'!P77</f>
        <v>0</v>
      </c>
      <c r="AV53" s="131">
        <f>'02 - Vedlejší a ostatní n...'!J30</f>
        <v>0</v>
      </c>
      <c r="AW53" s="131">
        <f>'02 - Vedlejší a ostatní n...'!J31</f>
        <v>0</v>
      </c>
      <c r="AX53" s="131">
        <f>'02 - Vedlejší a ostatní n...'!J32</f>
        <v>0</v>
      </c>
      <c r="AY53" s="131">
        <f>'02 - Vedlejší a ostatní n...'!J33</f>
        <v>0</v>
      </c>
      <c r="AZ53" s="131">
        <f>'02 - Vedlejší a ostatní n...'!F30</f>
        <v>0</v>
      </c>
      <c r="BA53" s="131">
        <f>'02 - Vedlejší a ostatní n...'!F31</f>
        <v>0</v>
      </c>
      <c r="BB53" s="131">
        <f>'02 - Vedlejší a ostatní n...'!F32</f>
        <v>0</v>
      </c>
      <c r="BC53" s="131">
        <f>'02 - Vedlejší a ostatní n...'!F33</f>
        <v>0</v>
      </c>
      <c r="BD53" s="133">
        <f>'02 - Vedlejší a ostatní n...'!F34</f>
        <v>0</v>
      </c>
      <c r="BT53" s="129" t="s">
        <v>80</v>
      </c>
      <c r="BV53" s="129" t="s">
        <v>74</v>
      </c>
      <c r="BW53" s="129" t="s">
        <v>86</v>
      </c>
      <c r="BX53" s="129" t="s">
        <v>7</v>
      </c>
      <c r="CL53" s="129" t="s">
        <v>21</v>
      </c>
      <c r="CM53" s="129" t="s">
        <v>82</v>
      </c>
    </row>
    <row r="54" spans="2:44" s="1" customFormat="1" ht="30" customHeight="1">
      <c r="B54" s="44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0"/>
    </row>
    <row r="55" spans="2:44" s="1" customFormat="1" ht="6.95" customHeight="1"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70"/>
    </row>
  </sheetData>
  <sheetProtection password="CC35" sheet="1" objects="1" scenarios="1" formatColumns="0" formatRows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 - Stavební objekt'!C2" display="/"/>
    <hyperlink ref="A53" location="'02 - Vedlejší a ostatní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87</v>
      </c>
      <c r="G1" s="137" t="s">
        <v>88</v>
      </c>
      <c r="H1" s="137"/>
      <c r="I1" s="138"/>
      <c r="J1" s="137" t="s">
        <v>89</v>
      </c>
      <c r="K1" s="136" t="s">
        <v>90</v>
      </c>
      <c r="L1" s="137" t="s">
        <v>91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81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82</v>
      </c>
    </row>
    <row r="4" spans="2:46" ht="36.95" customHeight="1">
      <c r="B4" s="26"/>
      <c r="C4" s="27"/>
      <c r="D4" s="28" t="s">
        <v>92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Rekonstrukce vily LIL-částečné odvlhčení objektu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93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94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24</v>
      </c>
      <c r="G12" s="45"/>
      <c r="H12" s="45"/>
      <c r="I12" s="144" t="s">
        <v>25</v>
      </c>
      <c r="J12" s="145" t="str">
        <f>'Rekapitulace stavby'!AN8</f>
        <v>23. 8. 2018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">
        <v>21</v>
      </c>
      <c r="K14" s="49"/>
    </row>
    <row r="15" spans="2:11" s="1" customFormat="1" ht="18" customHeight="1">
      <c r="B15" s="44"/>
      <c r="C15" s="45"/>
      <c r="D15" s="45"/>
      <c r="E15" s="33" t="s">
        <v>29</v>
      </c>
      <c r="F15" s="45"/>
      <c r="G15" s="45"/>
      <c r="H15" s="45"/>
      <c r="I15" s="144" t="s">
        <v>30</v>
      </c>
      <c r="J15" s="33" t="s">
        <v>21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31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30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33</v>
      </c>
      <c r="E20" s="45"/>
      <c r="F20" s="45"/>
      <c r="G20" s="45"/>
      <c r="H20" s="45"/>
      <c r="I20" s="144" t="s">
        <v>28</v>
      </c>
      <c r="J20" s="33" t="s">
        <v>21</v>
      </c>
      <c r="K20" s="49"/>
    </row>
    <row r="21" spans="2:11" s="1" customFormat="1" ht="18" customHeight="1">
      <c r="B21" s="44"/>
      <c r="C21" s="45"/>
      <c r="D21" s="45"/>
      <c r="E21" s="33" t="s">
        <v>34</v>
      </c>
      <c r="F21" s="45"/>
      <c r="G21" s="45"/>
      <c r="H21" s="45"/>
      <c r="I21" s="144" t="s">
        <v>30</v>
      </c>
      <c r="J21" s="33" t="s">
        <v>21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36</v>
      </c>
      <c r="E23" s="45"/>
      <c r="F23" s="45"/>
      <c r="G23" s="45"/>
      <c r="H23" s="45"/>
      <c r="I23" s="142"/>
      <c r="J23" s="45"/>
      <c r="K23" s="49"/>
    </row>
    <row r="24" spans="2:11" s="6" customFormat="1" ht="57" customHeight="1">
      <c r="B24" s="146"/>
      <c r="C24" s="147"/>
      <c r="D24" s="147"/>
      <c r="E24" s="42" t="s">
        <v>37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38</v>
      </c>
      <c r="E27" s="45"/>
      <c r="F27" s="45"/>
      <c r="G27" s="45"/>
      <c r="H27" s="45"/>
      <c r="I27" s="142"/>
      <c r="J27" s="153">
        <f>ROUND(J96,2)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40</v>
      </c>
      <c r="G29" s="45"/>
      <c r="H29" s="45"/>
      <c r="I29" s="154" t="s">
        <v>39</v>
      </c>
      <c r="J29" s="50" t="s">
        <v>41</v>
      </c>
      <c r="K29" s="49"/>
    </row>
    <row r="30" spans="2:11" s="1" customFormat="1" ht="14.4" customHeight="1">
      <c r="B30" s="44"/>
      <c r="C30" s="45"/>
      <c r="D30" s="53" t="s">
        <v>42</v>
      </c>
      <c r="E30" s="53" t="s">
        <v>43</v>
      </c>
      <c r="F30" s="155">
        <f>ROUND(SUM(BE96:BE369),2)</f>
        <v>0</v>
      </c>
      <c r="G30" s="45"/>
      <c r="H30" s="45"/>
      <c r="I30" s="156">
        <v>0.21</v>
      </c>
      <c r="J30" s="155">
        <f>ROUND(ROUND((SUM(BE96:BE369)),2)*I30,2)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44</v>
      </c>
      <c r="F31" s="155">
        <f>ROUND(SUM(BF96:BF369),2)</f>
        <v>0</v>
      </c>
      <c r="G31" s="45"/>
      <c r="H31" s="45"/>
      <c r="I31" s="156">
        <v>0.15</v>
      </c>
      <c r="J31" s="155">
        <f>ROUND(ROUND((SUM(BF96:BF369)),2)*I31,2)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45</v>
      </c>
      <c r="F32" s="155">
        <f>ROUND(SUM(BG96:BG369),2)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46</v>
      </c>
      <c r="F33" s="155">
        <f>ROUND(SUM(BH96:BH369),2)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47</v>
      </c>
      <c r="F34" s="155">
        <f>ROUND(SUM(BI96:BI369),2)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48</v>
      </c>
      <c r="E36" s="96"/>
      <c r="F36" s="96"/>
      <c r="G36" s="159" t="s">
        <v>49</v>
      </c>
      <c r="H36" s="160" t="s">
        <v>50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95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Rekonstrukce vily LIL-částečné odvlhčení objektu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93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>01 - Stavební objekt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>Anglická 336, Mariánské Lázně</v>
      </c>
      <c r="G49" s="45"/>
      <c r="H49" s="45"/>
      <c r="I49" s="144" t="s">
        <v>25</v>
      </c>
      <c r="J49" s="145" t="str">
        <f>IF(J12="","",J12)</f>
        <v>23. 8. 2018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>Město Mariánské Lázně</v>
      </c>
      <c r="G51" s="45"/>
      <c r="H51" s="45"/>
      <c r="I51" s="144" t="s">
        <v>33</v>
      </c>
      <c r="J51" s="42" t="str">
        <f>E21</f>
        <v>Marian Bokr, Luční 264, 36472 Drmoul</v>
      </c>
      <c r="K51" s="49"/>
    </row>
    <row r="52" spans="2:11" s="1" customFormat="1" ht="14.4" customHeight="1">
      <c r="B52" s="44"/>
      <c r="C52" s="38" t="s">
        <v>31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96</v>
      </c>
      <c r="D54" s="157"/>
      <c r="E54" s="157"/>
      <c r="F54" s="157"/>
      <c r="G54" s="157"/>
      <c r="H54" s="157"/>
      <c r="I54" s="171"/>
      <c r="J54" s="172" t="s">
        <v>97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98</v>
      </c>
      <c r="D56" s="45"/>
      <c r="E56" s="45"/>
      <c r="F56" s="45"/>
      <c r="G56" s="45"/>
      <c r="H56" s="45"/>
      <c r="I56" s="142"/>
      <c r="J56" s="153">
        <f>J96</f>
        <v>0</v>
      </c>
      <c r="K56" s="49"/>
      <c r="AU56" s="22" t="s">
        <v>99</v>
      </c>
    </row>
    <row r="57" spans="2:11" s="7" customFormat="1" ht="24.95" customHeight="1">
      <c r="B57" s="175"/>
      <c r="C57" s="176"/>
      <c r="D57" s="177" t="s">
        <v>100</v>
      </c>
      <c r="E57" s="178"/>
      <c r="F57" s="178"/>
      <c r="G57" s="178"/>
      <c r="H57" s="178"/>
      <c r="I57" s="179"/>
      <c r="J57" s="180">
        <f>J97</f>
        <v>0</v>
      </c>
      <c r="K57" s="181"/>
    </row>
    <row r="58" spans="2:11" s="8" customFormat="1" ht="19.9" customHeight="1">
      <c r="B58" s="182"/>
      <c r="C58" s="183"/>
      <c r="D58" s="184" t="s">
        <v>101</v>
      </c>
      <c r="E58" s="185"/>
      <c r="F58" s="185"/>
      <c r="G58" s="185"/>
      <c r="H58" s="185"/>
      <c r="I58" s="186"/>
      <c r="J58" s="187">
        <f>J98</f>
        <v>0</v>
      </c>
      <c r="K58" s="188"/>
    </row>
    <row r="59" spans="2:11" s="8" customFormat="1" ht="19.9" customHeight="1">
      <c r="B59" s="182"/>
      <c r="C59" s="183"/>
      <c r="D59" s="184" t="s">
        <v>102</v>
      </c>
      <c r="E59" s="185"/>
      <c r="F59" s="185"/>
      <c r="G59" s="185"/>
      <c r="H59" s="185"/>
      <c r="I59" s="186"/>
      <c r="J59" s="187">
        <f>J139</f>
        <v>0</v>
      </c>
      <c r="K59" s="188"/>
    </row>
    <row r="60" spans="2:11" s="8" customFormat="1" ht="19.9" customHeight="1">
      <c r="B60" s="182"/>
      <c r="C60" s="183"/>
      <c r="D60" s="184" t="s">
        <v>103</v>
      </c>
      <c r="E60" s="185"/>
      <c r="F60" s="185"/>
      <c r="G60" s="185"/>
      <c r="H60" s="185"/>
      <c r="I60" s="186"/>
      <c r="J60" s="187">
        <f>J153</f>
        <v>0</v>
      </c>
      <c r="K60" s="188"/>
    </row>
    <row r="61" spans="2:11" s="8" customFormat="1" ht="19.9" customHeight="1">
      <c r="B61" s="182"/>
      <c r="C61" s="183"/>
      <c r="D61" s="184" t="s">
        <v>104</v>
      </c>
      <c r="E61" s="185"/>
      <c r="F61" s="185"/>
      <c r="G61" s="185"/>
      <c r="H61" s="185"/>
      <c r="I61" s="186"/>
      <c r="J61" s="187">
        <f>J177</f>
        <v>0</v>
      </c>
      <c r="K61" s="188"/>
    </row>
    <row r="62" spans="2:11" s="8" customFormat="1" ht="19.9" customHeight="1">
      <c r="B62" s="182"/>
      <c r="C62" s="183"/>
      <c r="D62" s="184" t="s">
        <v>105</v>
      </c>
      <c r="E62" s="185"/>
      <c r="F62" s="185"/>
      <c r="G62" s="185"/>
      <c r="H62" s="185"/>
      <c r="I62" s="186"/>
      <c r="J62" s="187">
        <f>J202</f>
        <v>0</v>
      </c>
      <c r="K62" s="188"/>
    </row>
    <row r="63" spans="2:11" s="8" customFormat="1" ht="19.9" customHeight="1">
      <c r="B63" s="182"/>
      <c r="C63" s="183"/>
      <c r="D63" s="184" t="s">
        <v>106</v>
      </c>
      <c r="E63" s="185"/>
      <c r="F63" s="185"/>
      <c r="G63" s="185"/>
      <c r="H63" s="185"/>
      <c r="I63" s="186"/>
      <c r="J63" s="187">
        <f>J214</f>
        <v>0</v>
      </c>
      <c r="K63" s="188"/>
    </row>
    <row r="64" spans="2:11" s="8" customFormat="1" ht="19.9" customHeight="1">
      <c r="B64" s="182"/>
      <c r="C64" s="183"/>
      <c r="D64" s="184" t="s">
        <v>107</v>
      </c>
      <c r="E64" s="185"/>
      <c r="F64" s="185"/>
      <c r="G64" s="185"/>
      <c r="H64" s="185"/>
      <c r="I64" s="186"/>
      <c r="J64" s="187">
        <f>J236</f>
        <v>0</v>
      </c>
      <c r="K64" s="188"/>
    </row>
    <row r="65" spans="2:11" s="8" customFormat="1" ht="19.9" customHeight="1">
      <c r="B65" s="182"/>
      <c r="C65" s="183"/>
      <c r="D65" s="184" t="s">
        <v>108</v>
      </c>
      <c r="E65" s="185"/>
      <c r="F65" s="185"/>
      <c r="G65" s="185"/>
      <c r="H65" s="185"/>
      <c r="I65" s="186"/>
      <c r="J65" s="187">
        <f>J238</f>
        <v>0</v>
      </c>
      <c r="K65" s="188"/>
    </row>
    <row r="66" spans="2:11" s="8" customFormat="1" ht="19.9" customHeight="1">
      <c r="B66" s="182"/>
      <c r="C66" s="183"/>
      <c r="D66" s="184" t="s">
        <v>109</v>
      </c>
      <c r="E66" s="185"/>
      <c r="F66" s="185"/>
      <c r="G66" s="185"/>
      <c r="H66" s="185"/>
      <c r="I66" s="186"/>
      <c r="J66" s="187">
        <f>J262</f>
        <v>0</v>
      </c>
      <c r="K66" s="188"/>
    </row>
    <row r="67" spans="2:11" s="8" customFormat="1" ht="19.9" customHeight="1">
      <c r="B67" s="182"/>
      <c r="C67" s="183"/>
      <c r="D67" s="184" t="s">
        <v>110</v>
      </c>
      <c r="E67" s="185"/>
      <c r="F67" s="185"/>
      <c r="G67" s="185"/>
      <c r="H67" s="185"/>
      <c r="I67" s="186"/>
      <c r="J67" s="187">
        <f>J265</f>
        <v>0</v>
      </c>
      <c r="K67" s="188"/>
    </row>
    <row r="68" spans="2:11" s="8" customFormat="1" ht="19.9" customHeight="1">
      <c r="B68" s="182"/>
      <c r="C68" s="183"/>
      <c r="D68" s="184" t="s">
        <v>111</v>
      </c>
      <c r="E68" s="185"/>
      <c r="F68" s="185"/>
      <c r="G68" s="185"/>
      <c r="H68" s="185"/>
      <c r="I68" s="186"/>
      <c r="J68" s="187">
        <f>J268</f>
        <v>0</v>
      </c>
      <c r="K68" s="188"/>
    </row>
    <row r="69" spans="2:11" s="8" customFormat="1" ht="19.9" customHeight="1">
      <c r="B69" s="182"/>
      <c r="C69" s="183"/>
      <c r="D69" s="184" t="s">
        <v>112</v>
      </c>
      <c r="E69" s="185"/>
      <c r="F69" s="185"/>
      <c r="G69" s="185"/>
      <c r="H69" s="185"/>
      <c r="I69" s="186"/>
      <c r="J69" s="187">
        <f>J274</f>
        <v>0</v>
      </c>
      <c r="K69" s="188"/>
    </row>
    <row r="70" spans="2:11" s="8" customFormat="1" ht="19.9" customHeight="1">
      <c r="B70" s="182"/>
      <c r="C70" s="183"/>
      <c r="D70" s="184" t="s">
        <v>113</v>
      </c>
      <c r="E70" s="185"/>
      <c r="F70" s="185"/>
      <c r="G70" s="185"/>
      <c r="H70" s="185"/>
      <c r="I70" s="186"/>
      <c r="J70" s="187">
        <f>J326</f>
        <v>0</v>
      </c>
      <c r="K70" s="188"/>
    </row>
    <row r="71" spans="2:11" s="8" customFormat="1" ht="19.9" customHeight="1">
      <c r="B71" s="182"/>
      <c r="C71" s="183"/>
      <c r="D71" s="184" t="s">
        <v>114</v>
      </c>
      <c r="E71" s="185"/>
      <c r="F71" s="185"/>
      <c r="G71" s="185"/>
      <c r="H71" s="185"/>
      <c r="I71" s="186"/>
      <c r="J71" s="187">
        <f>J332</f>
        <v>0</v>
      </c>
      <c r="K71" s="188"/>
    </row>
    <row r="72" spans="2:11" s="7" customFormat="1" ht="24.95" customHeight="1">
      <c r="B72" s="175"/>
      <c r="C72" s="176"/>
      <c r="D72" s="177" t="s">
        <v>115</v>
      </c>
      <c r="E72" s="178"/>
      <c r="F72" s="178"/>
      <c r="G72" s="178"/>
      <c r="H72" s="178"/>
      <c r="I72" s="179"/>
      <c r="J72" s="180">
        <f>J334</f>
        <v>0</v>
      </c>
      <c r="K72" s="181"/>
    </row>
    <row r="73" spans="2:11" s="8" customFormat="1" ht="19.9" customHeight="1">
      <c r="B73" s="182"/>
      <c r="C73" s="183"/>
      <c r="D73" s="184" t="s">
        <v>116</v>
      </c>
      <c r="E73" s="185"/>
      <c r="F73" s="185"/>
      <c r="G73" s="185"/>
      <c r="H73" s="185"/>
      <c r="I73" s="186"/>
      <c r="J73" s="187">
        <f>J335</f>
        <v>0</v>
      </c>
      <c r="K73" s="188"/>
    </row>
    <row r="74" spans="2:11" s="8" customFormat="1" ht="19.9" customHeight="1">
      <c r="B74" s="182"/>
      <c r="C74" s="183"/>
      <c r="D74" s="184" t="s">
        <v>117</v>
      </c>
      <c r="E74" s="185"/>
      <c r="F74" s="185"/>
      <c r="G74" s="185"/>
      <c r="H74" s="185"/>
      <c r="I74" s="186"/>
      <c r="J74" s="187">
        <f>J348</f>
        <v>0</v>
      </c>
      <c r="K74" s="188"/>
    </row>
    <row r="75" spans="2:11" s="8" customFormat="1" ht="19.9" customHeight="1">
      <c r="B75" s="182"/>
      <c r="C75" s="183"/>
      <c r="D75" s="184" t="s">
        <v>118</v>
      </c>
      <c r="E75" s="185"/>
      <c r="F75" s="185"/>
      <c r="G75" s="185"/>
      <c r="H75" s="185"/>
      <c r="I75" s="186"/>
      <c r="J75" s="187">
        <f>J357</f>
        <v>0</v>
      </c>
      <c r="K75" s="188"/>
    </row>
    <row r="76" spans="2:11" s="8" customFormat="1" ht="19.9" customHeight="1">
      <c r="B76" s="182"/>
      <c r="C76" s="183"/>
      <c r="D76" s="184" t="s">
        <v>119</v>
      </c>
      <c r="E76" s="185"/>
      <c r="F76" s="185"/>
      <c r="G76" s="185"/>
      <c r="H76" s="185"/>
      <c r="I76" s="186"/>
      <c r="J76" s="187">
        <f>J361</f>
        <v>0</v>
      </c>
      <c r="K76" s="188"/>
    </row>
    <row r="77" spans="2:11" s="1" customFormat="1" ht="21.8" customHeight="1">
      <c r="B77" s="44"/>
      <c r="C77" s="45"/>
      <c r="D77" s="45"/>
      <c r="E77" s="45"/>
      <c r="F77" s="45"/>
      <c r="G77" s="45"/>
      <c r="H77" s="45"/>
      <c r="I77" s="142"/>
      <c r="J77" s="45"/>
      <c r="K77" s="49"/>
    </row>
    <row r="78" spans="2:11" s="1" customFormat="1" ht="6.95" customHeight="1">
      <c r="B78" s="65"/>
      <c r="C78" s="66"/>
      <c r="D78" s="66"/>
      <c r="E78" s="66"/>
      <c r="F78" s="66"/>
      <c r="G78" s="66"/>
      <c r="H78" s="66"/>
      <c r="I78" s="164"/>
      <c r="J78" s="66"/>
      <c r="K78" s="67"/>
    </row>
    <row r="82" spans="2:12" s="1" customFormat="1" ht="6.95" customHeight="1">
      <c r="B82" s="68"/>
      <c r="C82" s="69"/>
      <c r="D82" s="69"/>
      <c r="E82" s="69"/>
      <c r="F82" s="69"/>
      <c r="G82" s="69"/>
      <c r="H82" s="69"/>
      <c r="I82" s="167"/>
      <c r="J82" s="69"/>
      <c r="K82" s="69"/>
      <c r="L82" s="70"/>
    </row>
    <row r="83" spans="2:12" s="1" customFormat="1" ht="36.95" customHeight="1">
      <c r="B83" s="44"/>
      <c r="C83" s="71" t="s">
        <v>120</v>
      </c>
      <c r="D83" s="72"/>
      <c r="E83" s="72"/>
      <c r="F83" s="72"/>
      <c r="G83" s="72"/>
      <c r="H83" s="72"/>
      <c r="I83" s="189"/>
      <c r="J83" s="72"/>
      <c r="K83" s="72"/>
      <c r="L83" s="70"/>
    </row>
    <row r="84" spans="2:12" s="1" customFormat="1" ht="6.95" customHeight="1">
      <c r="B84" s="44"/>
      <c r="C84" s="72"/>
      <c r="D84" s="72"/>
      <c r="E84" s="72"/>
      <c r="F84" s="72"/>
      <c r="G84" s="72"/>
      <c r="H84" s="72"/>
      <c r="I84" s="189"/>
      <c r="J84" s="72"/>
      <c r="K84" s="72"/>
      <c r="L84" s="70"/>
    </row>
    <row r="85" spans="2:12" s="1" customFormat="1" ht="14.4" customHeight="1">
      <c r="B85" s="44"/>
      <c r="C85" s="74" t="s">
        <v>18</v>
      </c>
      <c r="D85" s="72"/>
      <c r="E85" s="72"/>
      <c r="F85" s="72"/>
      <c r="G85" s="72"/>
      <c r="H85" s="72"/>
      <c r="I85" s="189"/>
      <c r="J85" s="72"/>
      <c r="K85" s="72"/>
      <c r="L85" s="70"/>
    </row>
    <row r="86" spans="2:12" s="1" customFormat="1" ht="16.5" customHeight="1">
      <c r="B86" s="44"/>
      <c r="C86" s="72"/>
      <c r="D86" s="72"/>
      <c r="E86" s="190" t="str">
        <f>E7</f>
        <v>Rekonstrukce vily LIL-částečné odvlhčení objektu</v>
      </c>
      <c r="F86" s="74"/>
      <c r="G86" s="74"/>
      <c r="H86" s="74"/>
      <c r="I86" s="189"/>
      <c r="J86" s="72"/>
      <c r="K86" s="72"/>
      <c r="L86" s="70"/>
    </row>
    <row r="87" spans="2:12" s="1" customFormat="1" ht="14.4" customHeight="1">
      <c r="B87" s="44"/>
      <c r="C87" s="74" t="s">
        <v>93</v>
      </c>
      <c r="D87" s="72"/>
      <c r="E87" s="72"/>
      <c r="F87" s="72"/>
      <c r="G87" s="72"/>
      <c r="H87" s="72"/>
      <c r="I87" s="189"/>
      <c r="J87" s="72"/>
      <c r="K87" s="72"/>
      <c r="L87" s="70"/>
    </row>
    <row r="88" spans="2:12" s="1" customFormat="1" ht="17.25" customHeight="1">
      <c r="B88" s="44"/>
      <c r="C88" s="72"/>
      <c r="D88" s="72"/>
      <c r="E88" s="80" t="str">
        <f>E9</f>
        <v>01 - Stavební objekt</v>
      </c>
      <c r="F88" s="72"/>
      <c r="G88" s="72"/>
      <c r="H88" s="72"/>
      <c r="I88" s="189"/>
      <c r="J88" s="72"/>
      <c r="K88" s="72"/>
      <c r="L88" s="70"/>
    </row>
    <row r="89" spans="2:12" s="1" customFormat="1" ht="6.95" customHeight="1">
      <c r="B89" s="44"/>
      <c r="C89" s="72"/>
      <c r="D89" s="72"/>
      <c r="E89" s="72"/>
      <c r="F89" s="72"/>
      <c r="G89" s="72"/>
      <c r="H89" s="72"/>
      <c r="I89" s="189"/>
      <c r="J89" s="72"/>
      <c r="K89" s="72"/>
      <c r="L89" s="70"/>
    </row>
    <row r="90" spans="2:12" s="1" customFormat="1" ht="18" customHeight="1">
      <c r="B90" s="44"/>
      <c r="C90" s="74" t="s">
        <v>23</v>
      </c>
      <c r="D90" s="72"/>
      <c r="E90" s="72"/>
      <c r="F90" s="191" t="str">
        <f>F12</f>
        <v>Anglická 336, Mariánské Lázně</v>
      </c>
      <c r="G90" s="72"/>
      <c r="H90" s="72"/>
      <c r="I90" s="192" t="s">
        <v>25</v>
      </c>
      <c r="J90" s="83" t="str">
        <f>IF(J12="","",J12)</f>
        <v>23. 8. 2018</v>
      </c>
      <c r="K90" s="72"/>
      <c r="L90" s="70"/>
    </row>
    <row r="91" spans="2:12" s="1" customFormat="1" ht="6.95" customHeight="1">
      <c r="B91" s="44"/>
      <c r="C91" s="72"/>
      <c r="D91" s="72"/>
      <c r="E91" s="72"/>
      <c r="F91" s="72"/>
      <c r="G91" s="72"/>
      <c r="H91" s="72"/>
      <c r="I91" s="189"/>
      <c r="J91" s="72"/>
      <c r="K91" s="72"/>
      <c r="L91" s="70"/>
    </row>
    <row r="92" spans="2:12" s="1" customFormat="1" ht="13.5">
      <c r="B92" s="44"/>
      <c r="C92" s="74" t="s">
        <v>27</v>
      </c>
      <c r="D92" s="72"/>
      <c r="E92" s="72"/>
      <c r="F92" s="191" t="str">
        <f>E15</f>
        <v>Město Mariánské Lázně</v>
      </c>
      <c r="G92" s="72"/>
      <c r="H92" s="72"/>
      <c r="I92" s="192" t="s">
        <v>33</v>
      </c>
      <c r="J92" s="191" t="str">
        <f>E21</f>
        <v>Marian Bokr, Luční 264, 36472 Drmoul</v>
      </c>
      <c r="K92" s="72"/>
      <c r="L92" s="70"/>
    </row>
    <row r="93" spans="2:12" s="1" customFormat="1" ht="14.4" customHeight="1">
      <c r="B93" s="44"/>
      <c r="C93" s="74" t="s">
        <v>31</v>
      </c>
      <c r="D93" s="72"/>
      <c r="E93" s="72"/>
      <c r="F93" s="191" t="str">
        <f>IF(E18="","",E18)</f>
        <v/>
      </c>
      <c r="G93" s="72"/>
      <c r="H93" s="72"/>
      <c r="I93" s="189"/>
      <c r="J93" s="72"/>
      <c r="K93" s="72"/>
      <c r="L93" s="70"/>
    </row>
    <row r="94" spans="2:12" s="1" customFormat="1" ht="10.3" customHeight="1">
      <c r="B94" s="44"/>
      <c r="C94" s="72"/>
      <c r="D94" s="72"/>
      <c r="E94" s="72"/>
      <c r="F94" s="72"/>
      <c r="G94" s="72"/>
      <c r="H94" s="72"/>
      <c r="I94" s="189"/>
      <c r="J94" s="72"/>
      <c r="K94" s="72"/>
      <c r="L94" s="70"/>
    </row>
    <row r="95" spans="2:20" s="9" customFormat="1" ht="29.25" customHeight="1">
      <c r="B95" s="193"/>
      <c r="C95" s="194" t="s">
        <v>121</v>
      </c>
      <c r="D95" s="195" t="s">
        <v>57</v>
      </c>
      <c r="E95" s="195" t="s">
        <v>53</v>
      </c>
      <c r="F95" s="195" t="s">
        <v>122</v>
      </c>
      <c r="G95" s="195" t="s">
        <v>123</v>
      </c>
      <c r="H95" s="195" t="s">
        <v>124</v>
      </c>
      <c r="I95" s="196" t="s">
        <v>125</v>
      </c>
      <c r="J95" s="195" t="s">
        <v>97</v>
      </c>
      <c r="K95" s="197" t="s">
        <v>126</v>
      </c>
      <c r="L95" s="198"/>
      <c r="M95" s="100" t="s">
        <v>127</v>
      </c>
      <c r="N95" s="101" t="s">
        <v>42</v>
      </c>
      <c r="O95" s="101" t="s">
        <v>128</v>
      </c>
      <c r="P95" s="101" t="s">
        <v>129</v>
      </c>
      <c r="Q95" s="101" t="s">
        <v>130</v>
      </c>
      <c r="R95" s="101" t="s">
        <v>131</v>
      </c>
      <c r="S95" s="101" t="s">
        <v>132</v>
      </c>
      <c r="T95" s="102" t="s">
        <v>133</v>
      </c>
    </row>
    <row r="96" spans="2:63" s="1" customFormat="1" ht="29.25" customHeight="1">
      <c r="B96" s="44"/>
      <c r="C96" s="106" t="s">
        <v>98</v>
      </c>
      <c r="D96" s="72"/>
      <c r="E96" s="72"/>
      <c r="F96" s="72"/>
      <c r="G96" s="72"/>
      <c r="H96" s="72"/>
      <c r="I96" s="189"/>
      <c r="J96" s="199">
        <f>BK96</f>
        <v>0</v>
      </c>
      <c r="K96" s="72"/>
      <c r="L96" s="70"/>
      <c r="M96" s="103"/>
      <c r="N96" s="104"/>
      <c r="O96" s="104"/>
      <c r="P96" s="200">
        <f>P97+P334</f>
        <v>0</v>
      </c>
      <c r="Q96" s="104"/>
      <c r="R96" s="200">
        <f>R97+R334</f>
        <v>117.98282945300001</v>
      </c>
      <c r="S96" s="104"/>
      <c r="T96" s="201">
        <f>T97+T334</f>
        <v>86.59152350000002</v>
      </c>
      <c r="AT96" s="22" t="s">
        <v>71</v>
      </c>
      <c r="AU96" s="22" t="s">
        <v>99</v>
      </c>
      <c r="BK96" s="202">
        <f>BK97+BK334</f>
        <v>0</v>
      </c>
    </row>
    <row r="97" spans="2:63" s="10" customFormat="1" ht="37.4" customHeight="1">
      <c r="B97" s="203"/>
      <c r="C97" s="204"/>
      <c r="D97" s="205" t="s">
        <v>71</v>
      </c>
      <c r="E97" s="206" t="s">
        <v>134</v>
      </c>
      <c r="F97" s="206" t="s">
        <v>135</v>
      </c>
      <c r="G97" s="204"/>
      <c r="H97" s="204"/>
      <c r="I97" s="207"/>
      <c r="J97" s="208">
        <f>BK97</f>
        <v>0</v>
      </c>
      <c r="K97" s="204"/>
      <c r="L97" s="209"/>
      <c r="M97" s="210"/>
      <c r="N97" s="211"/>
      <c r="O97" s="211"/>
      <c r="P97" s="212">
        <f>P98+P139+P153+P177+P202+P214+P236+P238+P262+P265+P268+P274+P326+P332</f>
        <v>0</v>
      </c>
      <c r="Q97" s="211"/>
      <c r="R97" s="212">
        <f>R98+R139+R153+R177+R202+R214+R236+R238+R262+R265+R268+R274+R326+R332</f>
        <v>106.27770327600001</v>
      </c>
      <c r="S97" s="211"/>
      <c r="T97" s="213">
        <f>T98+T139+T153+T177+T202+T214+T236+T238+T262+T265+T268+T274+T326+T332</f>
        <v>86.59152350000002</v>
      </c>
      <c r="AR97" s="214" t="s">
        <v>80</v>
      </c>
      <c r="AT97" s="215" t="s">
        <v>71</v>
      </c>
      <c r="AU97" s="215" t="s">
        <v>72</v>
      </c>
      <c r="AY97" s="214" t="s">
        <v>136</v>
      </c>
      <c r="BK97" s="216">
        <f>BK98+BK139+BK153+BK177+BK202+BK214+BK236+BK238+BK262+BK265+BK268+BK274+BK326+BK332</f>
        <v>0</v>
      </c>
    </row>
    <row r="98" spans="2:63" s="10" customFormat="1" ht="19.9" customHeight="1">
      <c r="B98" s="203"/>
      <c r="C98" s="204"/>
      <c r="D98" s="205" t="s">
        <v>71</v>
      </c>
      <c r="E98" s="217" t="s">
        <v>80</v>
      </c>
      <c r="F98" s="217" t="s">
        <v>137</v>
      </c>
      <c r="G98" s="204"/>
      <c r="H98" s="204"/>
      <c r="I98" s="207"/>
      <c r="J98" s="218">
        <f>BK98</f>
        <v>0</v>
      </c>
      <c r="K98" s="204"/>
      <c r="L98" s="209"/>
      <c r="M98" s="210"/>
      <c r="N98" s="211"/>
      <c r="O98" s="211"/>
      <c r="P98" s="212">
        <f>SUM(P99:P138)</f>
        <v>0</v>
      </c>
      <c r="Q98" s="211"/>
      <c r="R98" s="212">
        <f>SUM(R99:R138)</f>
        <v>0.158752</v>
      </c>
      <c r="S98" s="211"/>
      <c r="T98" s="213">
        <f>SUM(T99:T138)</f>
        <v>0</v>
      </c>
      <c r="AR98" s="214" t="s">
        <v>80</v>
      </c>
      <c r="AT98" s="215" t="s">
        <v>71</v>
      </c>
      <c r="AU98" s="215" t="s">
        <v>80</v>
      </c>
      <c r="AY98" s="214" t="s">
        <v>136</v>
      </c>
      <c r="BK98" s="216">
        <f>SUM(BK99:BK138)</f>
        <v>0</v>
      </c>
    </row>
    <row r="99" spans="2:65" s="1" customFormat="1" ht="25.5" customHeight="1">
      <c r="B99" s="44"/>
      <c r="C99" s="219" t="s">
        <v>80</v>
      </c>
      <c r="D99" s="219" t="s">
        <v>138</v>
      </c>
      <c r="E99" s="220" t="s">
        <v>139</v>
      </c>
      <c r="F99" s="221" t="s">
        <v>140</v>
      </c>
      <c r="G99" s="222" t="s">
        <v>141</v>
      </c>
      <c r="H99" s="223">
        <v>10</v>
      </c>
      <c r="I99" s="224"/>
      <c r="J99" s="225">
        <f>ROUND(I99*H99,2)</f>
        <v>0</v>
      </c>
      <c r="K99" s="221" t="s">
        <v>142</v>
      </c>
      <c r="L99" s="70"/>
      <c r="M99" s="226" t="s">
        <v>21</v>
      </c>
      <c r="N99" s="227" t="s">
        <v>43</v>
      </c>
      <c r="O99" s="45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AR99" s="22" t="s">
        <v>143</v>
      </c>
      <c r="AT99" s="22" t="s">
        <v>138</v>
      </c>
      <c r="AU99" s="22" t="s">
        <v>82</v>
      </c>
      <c r="AY99" s="22" t="s">
        <v>136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22" t="s">
        <v>80</v>
      </c>
      <c r="BK99" s="230">
        <f>ROUND(I99*H99,2)</f>
        <v>0</v>
      </c>
      <c r="BL99" s="22" t="s">
        <v>143</v>
      </c>
      <c r="BM99" s="22" t="s">
        <v>144</v>
      </c>
    </row>
    <row r="100" spans="2:65" s="1" customFormat="1" ht="25.5" customHeight="1">
      <c r="B100" s="44"/>
      <c r="C100" s="219" t="s">
        <v>82</v>
      </c>
      <c r="D100" s="219" t="s">
        <v>138</v>
      </c>
      <c r="E100" s="220" t="s">
        <v>145</v>
      </c>
      <c r="F100" s="221" t="s">
        <v>146</v>
      </c>
      <c r="G100" s="222" t="s">
        <v>141</v>
      </c>
      <c r="H100" s="223">
        <v>10</v>
      </c>
      <c r="I100" s="224"/>
      <c r="J100" s="225">
        <f>ROUND(I100*H100,2)</f>
        <v>0</v>
      </c>
      <c r="K100" s="221" t="s">
        <v>142</v>
      </c>
      <c r="L100" s="70"/>
      <c r="M100" s="226" t="s">
        <v>21</v>
      </c>
      <c r="N100" s="227" t="s">
        <v>43</v>
      </c>
      <c r="O100" s="45"/>
      <c r="P100" s="228">
        <f>O100*H100</f>
        <v>0</v>
      </c>
      <c r="Q100" s="228">
        <v>0.00018</v>
      </c>
      <c r="R100" s="228">
        <f>Q100*H100</f>
        <v>0.0018000000000000002</v>
      </c>
      <c r="S100" s="228">
        <v>0</v>
      </c>
      <c r="T100" s="229">
        <f>S100*H100</f>
        <v>0</v>
      </c>
      <c r="AR100" s="22" t="s">
        <v>143</v>
      </c>
      <c r="AT100" s="22" t="s">
        <v>138</v>
      </c>
      <c r="AU100" s="22" t="s">
        <v>82</v>
      </c>
      <c r="AY100" s="22" t="s">
        <v>136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22" t="s">
        <v>80</v>
      </c>
      <c r="BK100" s="230">
        <f>ROUND(I100*H100,2)</f>
        <v>0</v>
      </c>
      <c r="BL100" s="22" t="s">
        <v>143</v>
      </c>
      <c r="BM100" s="22" t="s">
        <v>147</v>
      </c>
    </row>
    <row r="101" spans="2:65" s="1" customFormat="1" ht="25.5" customHeight="1">
      <c r="B101" s="44"/>
      <c r="C101" s="219" t="s">
        <v>148</v>
      </c>
      <c r="D101" s="219" t="s">
        <v>138</v>
      </c>
      <c r="E101" s="220" t="s">
        <v>149</v>
      </c>
      <c r="F101" s="221" t="s">
        <v>150</v>
      </c>
      <c r="G101" s="222" t="s">
        <v>151</v>
      </c>
      <c r="H101" s="223">
        <v>2</v>
      </c>
      <c r="I101" s="224"/>
      <c r="J101" s="225">
        <f>ROUND(I101*H101,2)</f>
        <v>0</v>
      </c>
      <c r="K101" s="221" t="s">
        <v>142</v>
      </c>
      <c r="L101" s="70"/>
      <c r="M101" s="226" t="s">
        <v>21</v>
      </c>
      <c r="N101" s="227" t="s">
        <v>43</v>
      </c>
      <c r="O101" s="45"/>
      <c r="P101" s="228">
        <f>O101*H101</f>
        <v>0</v>
      </c>
      <c r="Q101" s="228">
        <v>0.00065</v>
      </c>
      <c r="R101" s="228">
        <f>Q101*H101</f>
        <v>0.0013</v>
      </c>
      <c r="S101" s="228">
        <v>0</v>
      </c>
      <c r="T101" s="229">
        <f>S101*H101</f>
        <v>0</v>
      </c>
      <c r="AR101" s="22" t="s">
        <v>143</v>
      </c>
      <c r="AT101" s="22" t="s">
        <v>138</v>
      </c>
      <c r="AU101" s="22" t="s">
        <v>82</v>
      </c>
      <c r="AY101" s="22" t="s">
        <v>136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22" t="s">
        <v>80</v>
      </c>
      <c r="BK101" s="230">
        <f>ROUND(I101*H101,2)</f>
        <v>0</v>
      </c>
      <c r="BL101" s="22" t="s">
        <v>143</v>
      </c>
      <c r="BM101" s="22" t="s">
        <v>152</v>
      </c>
    </row>
    <row r="102" spans="2:65" s="1" customFormat="1" ht="25.5" customHeight="1">
      <c r="B102" s="44"/>
      <c r="C102" s="219" t="s">
        <v>143</v>
      </c>
      <c r="D102" s="219" t="s">
        <v>138</v>
      </c>
      <c r="E102" s="220" t="s">
        <v>153</v>
      </c>
      <c r="F102" s="221" t="s">
        <v>154</v>
      </c>
      <c r="G102" s="222" t="s">
        <v>151</v>
      </c>
      <c r="H102" s="223">
        <v>2</v>
      </c>
      <c r="I102" s="224"/>
      <c r="J102" s="225">
        <f>ROUND(I102*H102,2)</f>
        <v>0</v>
      </c>
      <c r="K102" s="221" t="s">
        <v>142</v>
      </c>
      <c r="L102" s="70"/>
      <c r="M102" s="226" t="s">
        <v>21</v>
      </c>
      <c r="N102" s="227" t="s">
        <v>43</v>
      </c>
      <c r="O102" s="45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AR102" s="22" t="s">
        <v>143</v>
      </c>
      <c r="AT102" s="22" t="s">
        <v>138</v>
      </c>
      <c r="AU102" s="22" t="s">
        <v>82</v>
      </c>
      <c r="AY102" s="22" t="s">
        <v>136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22" t="s">
        <v>80</v>
      </c>
      <c r="BK102" s="230">
        <f>ROUND(I102*H102,2)</f>
        <v>0</v>
      </c>
      <c r="BL102" s="22" t="s">
        <v>143</v>
      </c>
      <c r="BM102" s="22" t="s">
        <v>155</v>
      </c>
    </row>
    <row r="103" spans="2:65" s="1" customFormat="1" ht="38.25" customHeight="1">
      <c r="B103" s="44"/>
      <c r="C103" s="219" t="s">
        <v>156</v>
      </c>
      <c r="D103" s="219" t="s">
        <v>138</v>
      </c>
      <c r="E103" s="220" t="s">
        <v>157</v>
      </c>
      <c r="F103" s="221" t="s">
        <v>158</v>
      </c>
      <c r="G103" s="222" t="s">
        <v>159</v>
      </c>
      <c r="H103" s="223">
        <v>178.2</v>
      </c>
      <c r="I103" s="224"/>
      <c r="J103" s="225">
        <f>ROUND(I103*H103,2)</f>
        <v>0</v>
      </c>
      <c r="K103" s="221" t="s">
        <v>142</v>
      </c>
      <c r="L103" s="70"/>
      <c r="M103" s="226" t="s">
        <v>21</v>
      </c>
      <c r="N103" s="227" t="s">
        <v>43</v>
      </c>
      <c r="O103" s="45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AR103" s="22" t="s">
        <v>143</v>
      </c>
      <c r="AT103" s="22" t="s">
        <v>138</v>
      </c>
      <c r="AU103" s="22" t="s">
        <v>82</v>
      </c>
      <c r="AY103" s="22" t="s">
        <v>136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22" t="s">
        <v>80</v>
      </c>
      <c r="BK103" s="230">
        <f>ROUND(I103*H103,2)</f>
        <v>0</v>
      </c>
      <c r="BL103" s="22" t="s">
        <v>143</v>
      </c>
      <c r="BM103" s="22" t="s">
        <v>160</v>
      </c>
    </row>
    <row r="104" spans="2:51" s="11" customFormat="1" ht="13.5">
      <c r="B104" s="231"/>
      <c r="C104" s="232"/>
      <c r="D104" s="233" t="s">
        <v>161</v>
      </c>
      <c r="E104" s="234" t="s">
        <v>21</v>
      </c>
      <c r="F104" s="235" t="s">
        <v>162</v>
      </c>
      <c r="G104" s="232"/>
      <c r="H104" s="234" t="s">
        <v>21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161</v>
      </c>
      <c r="AU104" s="241" t="s">
        <v>82</v>
      </c>
      <c r="AV104" s="11" t="s">
        <v>80</v>
      </c>
      <c r="AW104" s="11" t="s">
        <v>35</v>
      </c>
      <c r="AX104" s="11" t="s">
        <v>72</v>
      </c>
      <c r="AY104" s="241" t="s">
        <v>136</v>
      </c>
    </row>
    <row r="105" spans="2:51" s="12" customFormat="1" ht="13.5">
      <c r="B105" s="242"/>
      <c r="C105" s="243"/>
      <c r="D105" s="233" t="s">
        <v>161</v>
      </c>
      <c r="E105" s="244" t="s">
        <v>21</v>
      </c>
      <c r="F105" s="245" t="s">
        <v>163</v>
      </c>
      <c r="G105" s="243"/>
      <c r="H105" s="246">
        <v>135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161</v>
      </c>
      <c r="AU105" s="252" t="s">
        <v>82</v>
      </c>
      <c r="AV105" s="12" t="s">
        <v>82</v>
      </c>
      <c r="AW105" s="12" t="s">
        <v>35</v>
      </c>
      <c r="AX105" s="12" t="s">
        <v>72</v>
      </c>
      <c r="AY105" s="252" t="s">
        <v>136</v>
      </c>
    </row>
    <row r="106" spans="2:51" s="11" customFormat="1" ht="13.5">
      <c r="B106" s="231"/>
      <c r="C106" s="232"/>
      <c r="D106" s="233" t="s">
        <v>161</v>
      </c>
      <c r="E106" s="234" t="s">
        <v>21</v>
      </c>
      <c r="F106" s="235" t="s">
        <v>164</v>
      </c>
      <c r="G106" s="232"/>
      <c r="H106" s="234" t="s">
        <v>21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161</v>
      </c>
      <c r="AU106" s="241" t="s">
        <v>82</v>
      </c>
      <c r="AV106" s="11" t="s">
        <v>80</v>
      </c>
      <c r="AW106" s="11" t="s">
        <v>35</v>
      </c>
      <c r="AX106" s="11" t="s">
        <v>72</v>
      </c>
      <c r="AY106" s="241" t="s">
        <v>136</v>
      </c>
    </row>
    <row r="107" spans="2:51" s="12" customFormat="1" ht="13.5">
      <c r="B107" s="242"/>
      <c r="C107" s="243"/>
      <c r="D107" s="233" t="s">
        <v>161</v>
      </c>
      <c r="E107" s="244" t="s">
        <v>21</v>
      </c>
      <c r="F107" s="245" t="s">
        <v>165</v>
      </c>
      <c r="G107" s="243"/>
      <c r="H107" s="246">
        <v>43.2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161</v>
      </c>
      <c r="AU107" s="252" t="s">
        <v>82</v>
      </c>
      <c r="AV107" s="12" t="s">
        <v>82</v>
      </c>
      <c r="AW107" s="12" t="s">
        <v>35</v>
      </c>
      <c r="AX107" s="12" t="s">
        <v>72</v>
      </c>
      <c r="AY107" s="252" t="s">
        <v>136</v>
      </c>
    </row>
    <row r="108" spans="2:65" s="1" customFormat="1" ht="38.25" customHeight="1">
      <c r="B108" s="44"/>
      <c r="C108" s="219" t="s">
        <v>166</v>
      </c>
      <c r="D108" s="219" t="s">
        <v>138</v>
      </c>
      <c r="E108" s="220" t="s">
        <v>167</v>
      </c>
      <c r="F108" s="221" t="s">
        <v>168</v>
      </c>
      <c r="G108" s="222" t="s">
        <v>159</v>
      </c>
      <c r="H108" s="223">
        <v>89.1</v>
      </c>
      <c r="I108" s="224"/>
      <c r="J108" s="225">
        <f>ROUND(I108*H108,2)</f>
        <v>0</v>
      </c>
      <c r="K108" s="221" t="s">
        <v>142</v>
      </c>
      <c r="L108" s="70"/>
      <c r="M108" s="226" t="s">
        <v>21</v>
      </c>
      <c r="N108" s="227" t="s">
        <v>43</v>
      </c>
      <c r="O108" s="45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AR108" s="22" t="s">
        <v>143</v>
      </c>
      <c r="AT108" s="22" t="s">
        <v>138</v>
      </c>
      <c r="AU108" s="22" t="s">
        <v>82</v>
      </c>
      <c r="AY108" s="22" t="s">
        <v>136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22" t="s">
        <v>80</v>
      </c>
      <c r="BK108" s="230">
        <f>ROUND(I108*H108,2)</f>
        <v>0</v>
      </c>
      <c r="BL108" s="22" t="s">
        <v>143</v>
      </c>
      <c r="BM108" s="22" t="s">
        <v>169</v>
      </c>
    </row>
    <row r="109" spans="2:51" s="12" customFormat="1" ht="13.5">
      <c r="B109" s="242"/>
      <c r="C109" s="243"/>
      <c r="D109" s="233" t="s">
        <v>161</v>
      </c>
      <c r="E109" s="243"/>
      <c r="F109" s="245" t="s">
        <v>170</v>
      </c>
      <c r="G109" s="243"/>
      <c r="H109" s="246">
        <v>89.1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161</v>
      </c>
      <c r="AU109" s="252" t="s">
        <v>82</v>
      </c>
      <c r="AV109" s="12" t="s">
        <v>82</v>
      </c>
      <c r="AW109" s="12" t="s">
        <v>6</v>
      </c>
      <c r="AX109" s="12" t="s">
        <v>80</v>
      </c>
      <c r="AY109" s="252" t="s">
        <v>136</v>
      </c>
    </row>
    <row r="110" spans="2:65" s="1" customFormat="1" ht="38.25" customHeight="1">
      <c r="B110" s="44"/>
      <c r="C110" s="219" t="s">
        <v>171</v>
      </c>
      <c r="D110" s="219" t="s">
        <v>138</v>
      </c>
      <c r="E110" s="220" t="s">
        <v>172</v>
      </c>
      <c r="F110" s="221" t="s">
        <v>173</v>
      </c>
      <c r="G110" s="222" t="s">
        <v>159</v>
      </c>
      <c r="H110" s="223">
        <v>12</v>
      </c>
      <c r="I110" s="224"/>
      <c r="J110" s="225">
        <f>ROUND(I110*H110,2)</f>
        <v>0</v>
      </c>
      <c r="K110" s="221" t="s">
        <v>142</v>
      </c>
      <c r="L110" s="70"/>
      <c r="M110" s="226" t="s">
        <v>21</v>
      </c>
      <c r="N110" s="227" t="s">
        <v>43</v>
      </c>
      <c r="O110" s="45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AR110" s="22" t="s">
        <v>143</v>
      </c>
      <c r="AT110" s="22" t="s">
        <v>138</v>
      </c>
      <c r="AU110" s="22" t="s">
        <v>82</v>
      </c>
      <c r="AY110" s="22" t="s">
        <v>136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22" t="s">
        <v>80</v>
      </c>
      <c r="BK110" s="230">
        <f>ROUND(I110*H110,2)</f>
        <v>0</v>
      </c>
      <c r="BL110" s="22" t="s">
        <v>143</v>
      </c>
      <c r="BM110" s="22" t="s">
        <v>174</v>
      </c>
    </row>
    <row r="111" spans="2:51" s="11" customFormat="1" ht="13.5">
      <c r="B111" s="231"/>
      <c r="C111" s="232"/>
      <c r="D111" s="233" t="s">
        <v>161</v>
      </c>
      <c r="E111" s="234" t="s">
        <v>21</v>
      </c>
      <c r="F111" s="235" t="s">
        <v>175</v>
      </c>
      <c r="G111" s="232"/>
      <c r="H111" s="234" t="s">
        <v>21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161</v>
      </c>
      <c r="AU111" s="241" t="s">
        <v>82</v>
      </c>
      <c r="AV111" s="11" t="s">
        <v>80</v>
      </c>
      <c r="AW111" s="11" t="s">
        <v>35</v>
      </c>
      <c r="AX111" s="11" t="s">
        <v>72</v>
      </c>
      <c r="AY111" s="241" t="s">
        <v>136</v>
      </c>
    </row>
    <row r="112" spans="2:51" s="12" customFormat="1" ht="13.5">
      <c r="B112" s="242"/>
      <c r="C112" s="243"/>
      <c r="D112" s="233" t="s">
        <v>161</v>
      </c>
      <c r="E112" s="244" t="s">
        <v>21</v>
      </c>
      <c r="F112" s="245" t="s">
        <v>176</v>
      </c>
      <c r="G112" s="243"/>
      <c r="H112" s="246">
        <v>12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161</v>
      </c>
      <c r="AU112" s="252" t="s">
        <v>82</v>
      </c>
      <c r="AV112" s="12" t="s">
        <v>82</v>
      </c>
      <c r="AW112" s="12" t="s">
        <v>35</v>
      </c>
      <c r="AX112" s="12" t="s">
        <v>72</v>
      </c>
      <c r="AY112" s="252" t="s">
        <v>136</v>
      </c>
    </row>
    <row r="113" spans="2:65" s="1" customFormat="1" ht="38.25" customHeight="1">
      <c r="B113" s="44"/>
      <c r="C113" s="219" t="s">
        <v>177</v>
      </c>
      <c r="D113" s="219" t="s">
        <v>138</v>
      </c>
      <c r="E113" s="220" t="s">
        <v>178</v>
      </c>
      <c r="F113" s="221" t="s">
        <v>179</v>
      </c>
      <c r="G113" s="222" t="s">
        <v>159</v>
      </c>
      <c r="H113" s="223">
        <v>6</v>
      </c>
      <c r="I113" s="224"/>
      <c r="J113" s="225">
        <f>ROUND(I113*H113,2)</f>
        <v>0</v>
      </c>
      <c r="K113" s="221" t="s">
        <v>142</v>
      </c>
      <c r="L113" s="70"/>
      <c r="M113" s="226" t="s">
        <v>21</v>
      </c>
      <c r="N113" s="227" t="s">
        <v>43</v>
      </c>
      <c r="O113" s="45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AR113" s="22" t="s">
        <v>143</v>
      </c>
      <c r="AT113" s="22" t="s">
        <v>138</v>
      </c>
      <c r="AU113" s="22" t="s">
        <v>82</v>
      </c>
      <c r="AY113" s="22" t="s">
        <v>136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22" t="s">
        <v>80</v>
      </c>
      <c r="BK113" s="230">
        <f>ROUND(I113*H113,2)</f>
        <v>0</v>
      </c>
      <c r="BL113" s="22" t="s">
        <v>143</v>
      </c>
      <c r="BM113" s="22" t="s">
        <v>180</v>
      </c>
    </row>
    <row r="114" spans="2:51" s="12" customFormat="1" ht="13.5">
      <c r="B114" s="242"/>
      <c r="C114" s="243"/>
      <c r="D114" s="233" t="s">
        <v>161</v>
      </c>
      <c r="E114" s="243"/>
      <c r="F114" s="245" t="s">
        <v>181</v>
      </c>
      <c r="G114" s="243"/>
      <c r="H114" s="246">
        <v>6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161</v>
      </c>
      <c r="AU114" s="252" t="s">
        <v>82</v>
      </c>
      <c r="AV114" s="12" t="s">
        <v>82</v>
      </c>
      <c r="AW114" s="12" t="s">
        <v>6</v>
      </c>
      <c r="AX114" s="12" t="s">
        <v>80</v>
      </c>
      <c r="AY114" s="252" t="s">
        <v>136</v>
      </c>
    </row>
    <row r="115" spans="2:65" s="1" customFormat="1" ht="25.5" customHeight="1">
      <c r="B115" s="44"/>
      <c r="C115" s="219" t="s">
        <v>182</v>
      </c>
      <c r="D115" s="219" t="s">
        <v>138</v>
      </c>
      <c r="E115" s="220" t="s">
        <v>183</v>
      </c>
      <c r="F115" s="221" t="s">
        <v>184</v>
      </c>
      <c r="G115" s="222" t="s">
        <v>141</v>
      </c>
      <c r="H115" s="223">
        <v>104.8</v>
      </c>
      <c r="I115" s="224"/>
      <c r="J115" s="225">
        <f>ROUND(I115*H115,2)</f>
        <v>0</v>
      </c>
      <c r="K115" s="221" t="s">
        <v>142</v>
      </c>
      <c r="L115" s="70"/>
      <c r="M115" s="226" t="s">
        <v>21</v>
      </c>
      <c r="N115" s="227" t="s">
        <v>43</v>
      </c>
      <c r="O115" s="45"/>
      <c r="P115" s="228">
        <f>O115*H115</f>
        <v>0</v>
      </c>
      <c r="Q115" s="228">
        <v>0.00084</v>
      </c>
      <c r="R115" s="228">
        <f>Q115*H115</f>
        <v>0.088032</v>
      </c>
      <c r="S115" s="228">
        <v>0</v>
      </c>
      <c r="T115" s="229">
        <f>S115*H115</f>
        <v>0</v>
      </c>
      <c r="AR115" s="22" t="s">
        <v>143</v>
      </c>
      <c r="AT115" s="22" t="s">
        <v>138</v>
      </c>
      <c r="AU115" s="22" t="s">
        <v>82</v>
      </c>
      <c r="AY115" s="22" t="s">
        <v>136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22" t="s">
        <v>80</v>
      </c>
      <c r="BK115" s="230">
        <f>ROUND(I115*H115,2)</f>
        <v>0</v>
      </c>
      <c r="BL115" s="22" t="s">
        <v>143</v>
      </c>
      <c r="BM115" s="22" t="s">
        <v>185</v>
      </c>
    </row>
    <row r="116" spans="2:51" s="12" customFormat="1" ht="13.5">
      <c r="B116" s="242"/>
      <c r="C116" s="243"/>
      <c r="D116" s="233" t="s">
        <v>161</v>
      </c>
      <c r="E116" s="244" t="s">
        <v>21</v>
      </c>
      <c r="F116" s="245" t="s">
        <v>186</v>
      </c>
      <c r="G116" s="243"/>
      <c r="H116" s="246">
        <v>104.8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161</v>
      </c>
      <c r="AU116" s="252" t="s">
        <v>82</v>
      </c>
      <c r="AV116" s="12" t="s">
        <v>82</v>
      </c>
      <c r="AW116" s="12" t="s">
        <v>35</v>
      </c>
      <c r="AX116" s="12" t="s">
        <v>72</v>
      </c>
      <c r="AY116" s="252" t="s">
        <v>136</v>
      </c>
    </row>
    <row r="117" spans="2:65" s="1" customFormat="1" ht="25.5" customHeight="1">
      <c r="B117" s="44"/>
      <c r="C117" s="219" t="s">
        <v>187</v>
      </c>
      <c r="D117" s="219" t="s">
        <v>138</v>
      </c>
      <c r="E117" s="220" t="s">
        <v>188</v>
      </c>
      <c r="F117" s="221" t="s">
        <v>189</v>
      </c>
      <c r="G117" s="222" t="s">
        <v>141</v>
      </c>
      <c r="H117" s="223">
        <v>104.8</v>
      </c>
      <c r="I117" s="224"/>
      <c r="J117" s="225">
        <f>ROUND(I117*H117,2)</f>
        <v>0</v>
      </c>
      <c r="K117" s="221" t="s">
        <v>142</v>
      </c>
      <c r="L117" s="70"/>
      <c r="M117" s="226" t="s">
        <v>21</v>
      </c>
      <c r="N117" s="227" t="s">
        <v>43</v>
      </c>
      <c r="O117" s="45"/>
      <c r="P117" s="228">
        <f>O117*H117</f>
        <v>0</v>
      </c>
      <c r="Q117" s="228">
        <v>0</v>
      </c>
      <c r="R117" s="228">
        <f>Q117*H117</f>
        <v>0</v>
      </c>
      <c r="S117" s="228">
        <v>0</v>
      </c>
      <c r="T117" s="229">
        <f>S117*H117</f>
        <v>0</v>
      </c>
      <c r="AR117" s="22" t="s">
        <v>143</v>
      </c>
      <c r="AT117" s="22" t="s">
        <v>138</v>
      </c>
      <c r="AU117" s="22" t="s">
        <v>82</v>
      </c>
      <c r="AY117" s="22" t="s">
        <v>136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22" t="s">
        <v>80</v>
      </c>
      <c r="BK117" s="230">
        <f>ROUND(I117*H117,2)</f>
        <v>0</v>
      </c>
      <c r="BL117" s="22" t="s">
        <v>143</v>
      </c>
      <c r="BM117" s="22" t="s">
        <v>190</v>
      </c>
    </row>
    <row r="118" spans="2:65" s="1" customFormat="1" ht="25.5" customHeight="1">
      <c r="B118" s="44"/>
      <c r="C118" s="219" t="s">
        <v>191</v>
      </c>
      <c r="D118" s="219" t="s">
        <v>138</v>
      </c>
      <c r="E118" s="220" t="s">
        <v>192</v>
      </c>
      <c r="F118" s="221" t="s">
        <v>193</v>
      </c>
      <c r="G118" s="222" t="s">
        <v>159</v>
      </c>
      <c r="H118" s="223">
        <v>147</v>
      </c>
      <c r="I118" s="224"/>
      <c r="J118" s="225">
        <f>ROUND(I118*H118,2)</f>
        <v>0</v>
      </c>
      <c r="K118" s="221" t="s">
        <v>142</v>
      </c>
      <c r="L118" s="70"/>
      <c r="M118" s="226" t="s">
        <v>21</v>
      </c>
      <c r="N118" s="227" t="s">
        <v>43</v>
      </c>
      <c r="O118" s="45"/>
      <c r="P118" s="228">
        <f>O118*H118</f>
        <v>0</v>
      </c>
      <c r="Q118" s="228">
        <v>0.00046</v>
      </c>
      <c r="R118" s="228">
        <f>Q118*H118</f>
        <v>0.06762</v>
      </c>
      <c r="S118" s="228">
        <v>0</v>
      </c>
      <c r="T118" s="229">
        <f>S118*H118</f>
        <v>0</v>
      </c>
      <c r="AR118" s="22" t="s">
        <v>143</v>
      </c>
      <c r="AT118" s="22" t="s">
        <v>138</v>
      </c>
      <c r="AU118" s="22" t="s">
        <v>82</v>
      </c>
      <c r="AY118" s="22" t="s">
        <v>136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22" t="s">
        <v>80</v>
      </c>
      <c r="BK118" s="230">
        <f>ROUND(I118*H118,2)</f>
        <v>0</v>
      </c>
      <c r="BL118" s="22" t="s">
        <v>143</v>
      </c>
      <c r="BM118" s="22" t="s">
        <v>194</v>
      </c>
    </row>
    <row r="119" spans="2:65" s="1" customFormat="1" ht="25.5" customHeight="1">
      <c r="B119" s="44"/>
      <c r="C119" s="219" t="s">
        <v>195</v>
      </c>
      <c r="D119" s="219" t="s">
        <v>138</v>
      </c>
      <c r="E119" s="220" t="s">
        <v>196</v>
      </c>
      <c r="F119" s="221" t="s">
        <v>197</v>
      </c>
      <c r="G119" s="222" t="s">
        <v>159</v>
      </c>
      <c r="H119" s="223">
        <v>147</v>
      </c>
      <c r="I119" s="224"/>
      <c r="J119" s="225">
        <f>ROUND(I119*H119,2)</f>
        <v>0</v>
      </c>
      <c r="K119" s="221" t="s">
        <v>142</v>
      </c>
      <c r="L119" s="70"/>
      <c r="M119" s="226" t="s">
        <v>21</v>
      </c>
      <c r="N119" s="227" t="s">
        <v>43</v>
      </c>
      <c r="O119" s="45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AR119" s="22" t="s">
        <v>143</v>
      </c>
      <c r="AT119" s="22" t="s">
        <v>138</v>
      </c>
      <c r="AU119" s="22" t="s">
        <v>82</v>
      </c>
      <c r="AY119" s="22" t="s">
        <v>136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22" t="s">
        <v>80</v>
      </c>
      <c r="BK119" s="230">
        <f>ROUND(I119*H119,2)</f>
        <v>0</v>
      </c>
      <c r="BL119" s="22" t="s">
        <v>143</v>
      </c>
      <c r="BM119" s="22" t="s">
        <v>198</v>
      </c>
    </row>
    <row r="120" spans="2:65" s="1" customFormat="1" ht="38.25" customHeight="1">
      <c r="B120" s="44"/>
      <c r="C120" s="219" t="s">
        <v>199</v>
      </c>
      <c r="D120" s="219" t="s">
        <v>138</v>
      </c>
      <c r="E120" s="220" t="s">
        <v>200</v>
      </c>
      <c r="F120" s="221" t="s">
        <v>201</v>
      </c>
      <c r="G120" s="222" t="s">
        <v>159</v>
      </c>
      <c r="H120" s="223">
        <v>87</v>
      </c>
      <c r="I120" s="224"/>
      <c r="J120" s="225">
        <f>ROUND(I120*H120,2)</f>
        <v>0</v>
      </c>
      <c r="K120" s="221" t="s">
        <v>142</v>
      </c>
      <c r="L120" s="70"/>
      <c r="M120" s="226" t="s">
        <v>21</v>
      </c>
      <c r="N120" s="227" t="s">
        <v>43</v>
      </c>
      <c r="O120" s="45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AR120" s="22" t="s">
        <v>143</v>
      </c>
      <c r="AT120" s="22" t="s">
        <v>138</v>
      </c>
      <c r="AU120" s="22" t="s">
        <v>82</v>
      </c>
      <c r="AY120" s="22" t="s">
        <v>136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22" t="s">
        <v>80</v>
      </c>
      <c r="BK120" s="230">
        <f>ROUND(I120*H120,2)</f>
        <v>0</v>
      </c>
      <c r="BL120" s="22" t="s">
        <v>143</v>
      </c>
      <c r="BM120" s="22" t="s">
        <v>202</v>
      </c>
    </row>
    <row r="121" spans="2:51" s="12" customFormat="1" ht="13.5">
      <c r="B121" s="242"/>
      <c r="C121" s="243"/>
      <c r="D121" s="233" t="s">
        <v>161</v>
      </c>
      <c r="E121" s="244" t="s">
        <v>21</v>
      </c>
      <c r="F121" s="245" t="s">
        <v>203</v>
      </c>
      <c r="G121" s="243"/>
      <c r="H121" s="246">
        <v>87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161</v>
      </c>
      <c r="AU121" s="252" t="s">
        <v>82</v>
      </c>
      <c r="AV121" s="12" t="s">
        <v>82</v>
      </c>
      <c r="AW121" s="12" t="s">
        <v>35</v>
      </c>
      <c r="AX121" s="12" t="s">
        <v>72</v>
      </c>
      <c r="AY121" s="252" t="s">
        <v>136</v>
      </c>
    </row>
    <row r="122" spans="2:65" s="1" customFormat="1" ht="38.25" customHeight="1">
      <c r="B122" s="44"/>
      <c r="C122" s="219" t="s">
        <v>204</v>
      </c>
      <c r="D122" s="219" t="s">
        <v>138</v>
      </c>
      <c r="E122" s="220" t="s">
        <v>205</v>
      </c>
      <c r="F122" s="221" t="s">
        <v>206</v>
      </c>
      <c r="G122" s="222" t="s">
        <v>159</v>
      </c>
      <c r="H122" s="223">
        <v>211.75</v>
      </c>
      <c r="I122" s="224"/>
      <c r="J122" s="225">
        <f>ROUND(I122*H122,2)</f>
        <v>0</v>
      </c>
      <c r="K122" s="221" t="s">
        <v>142</v>
      </c>
      <c r="L122" s="70"/>
      <c r="M122" s="226" t="s">
        <v>21</v>
      </c>
      <c r="N122" s="227" t="s">
        <v>43</v>
      </c>
      <c r="O122" s="45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AR122" s="22" t="s">
        <v>143</v>
      </c>
      <c r="AT122" s="22" t="s">
        <v>138</v>
      </c>
      <c r="AU122" s="22" t="s">
        <v>82</v>
      </c>
      <c r="AY122" s="22" t="s">
        <v>136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22" t="s">
        <v>80</v>
      </c>
      <c r="BK122" s="230">
        <f>ROUND(I122*H122,2)</f>
        <v>0</v>
      </c>
      <c r="BL122" s="22" t="s">
        <v>143</v>
      </c>
      <c r="BM122" s="22" t="s">
        <v>207</v>
      </c>
    </row>
    <row r="123" spans="2:51" s="11" customFormat="1" ht="13.5">
      <c r="B123" s="231"/>
      <c r="C123" s="232"/>
      <c r="D123" s="233" t="s">
        <v>161</v>
      </c>
      <c r="E123" s="234" t="s">
        <v>21</v>
      </c>
      <c r="F123" s="235" t="s">
        <v>208</v>
      </c>
      <c r="G123" s="232"/>
      <c r="H123" s="234" t="s">
        <v>21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161</v>
      </c>
      <c r="AU123" s="241" t="s">
        <v>82</v>
      </c>
      <c r="AV123" s="11" t="s">
        <v>80</v>
      </c>
      <c r="AW123" s="11" t="s">
        <v>35</v>
      </c>
      <c r="AX123" s="11" t="s">
        <v>72</v>
      </c>
      <c r="AY123" s="241" t="s">
        <v>136</v>
      </c>
    </row>
    <row r="124" spans="2:51" s="12" customFormat="1" ht="13.5">
      <c r="B124" s="242"/>
      <c r="C124" s="243"/>
      <c r="D124" s="233" t="s">
        <v>161</v>
      </c>
      <c r="E124" s="244" t="s">
        <v>21</v>
      </c>
      <c r="F124" s="245" t="s">
        <v>209</v>
      </c>
      <c r="G124" s="243"/>
      <c r="H124" s="246">
        <v>211.75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AT124" s="252" t="s">
        <v>161</v>
      </c>
      <c r="AU124" s="252" t="s">
        <v>82</v>
      </c>
      <c r="AV124" s="12" t="s">
        <v>82</v>
      </c>
      <c r="AW124" s="12" t="s">
        <v>35</v>
      </c>
      <c r="AX124" s="12" t="s">
        <v>72</v>
      </c>
      <c r="AY124" s="252" t="s">
        <v>136</v>
      </c>
    </row>
    <row r="125" spans="2:65" s="1" customFormat="1" ht="38.25" customHeight="1">
      <c r="B125" s="44"/>
      <c r="C125" s="219" t="s">
        <v>10</v>
      </c>
      <c r="D125" s="219" t="s">
        <v>138</v>
      </c>
      <c r="E125" s="220" t="s">
        <v>210</v>
      </c>
      <c r="F125" s="221" t="s">
        <v>211</v>
      </c>
      <c r="G125" s="222" t="s">
        <v>159</v>
      </c>
      <c r="H125" s="223">
        <v>73.525</v>
      </c>
      <c r="I125" s="224"/>
      <c r="J125" s="225">
        <f>ROUND(I125*H125,2)</f>
        <v>0</v>
      </c>
      <c r="K125" s="221" t="s">
        <v>142</v>
      </c>
      <c r="L125" s="70"/>
      <c r="M125" s="226" t="s">
        <v>21</v>
      </c>
      <c r="N125" s="227" t="s">
        <v>43</v>
      </c>
      <c r="O125" s="45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AR125" s="22" t="s">
        <v>143</v>
      </c>
      <c r="AT125" s="22" t="s">
        <v>138</v>
      </c>
      <c r="AU125" s="22" t="s">
        <v>82</v>
      </c>
      <c r="AY125" s="22" t="s">
        <v>136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22" t="s">
        <v>80</v>
      </c>
      <c r="BK125" s="230">
        <f>ROUND(I125*H125,2)</f>
        <v>0</v>
      </c>
      <c r="BL125" s="22" t="s">
        <v>143</v>
      </c>
      <c r="BM125" s="22" t="s">
        <v>212</v>
      </c>
    </row>
    <row r="126" spans="2:65" s="1" customFormat="1" ht="51" customHeight="1">
      <c r="B126" s="44"/>
      <c r="C126" s="219" t="s">
        <v>213</v>
      </c>
      <c r="D126" s="219" t="s">
        <v>138</v>
      </c>
      <c r="E126" s="220" t="s">
        <v>214</v>
      </c>
      <c r="F126" s="221" t="s">
        <v>215</v>
      </c>
      <c r="G126" s="222" t="s">
        <v>159</v>
      </c>
      <c r="H126" s="223">
        <v>73.525</v>
      </c>
      <c r="I126" s="224"/>
      <c r="J126" s="225">
        <f>ROUND(I126*H126,2)</f>
        <v>0</v>
      </c>
      <c r="K126" s="221" t="s">
        <v>142</v>
      </c>
      <c r="L126" s="70"/>
      <c r="M126" s="226" t="s">
        <v>21</v>
      </c>
      <c r="N126" s="227" t="s">
        <v>43</v>
      </c>
      <c r="O126" s="45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AR126" s="22" t="s">
        <v>143</v>
      </c>
      <c r="AT126" s="22" t="s">
        <v>138</v>
      </c>
      <c r="AU126" s="22" t="s">
        <v>82</v>
      </c>
      <c r="AY126" s="22" t="s">
        <v>136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22" t="s">
        <v>80</v>
      </c>
      <c r="BK126" s="230">
        <f>ROUND(I126*H126,2)</f>
        <v>0</v>
      </c>
      <c r="BL126" s="22" t="s">
        <v>143</v>
      </c>
      <c r="BM126" s="22" t="s">
        <v>216</v>
      </c>
    </row>
    <row r="127" spans="2:65" s="1" customFormat="1" ht="16.5" customHeight="1">
      <c r="B127" s="44"/>
      <c r="C127" s="219" t="s">
        <v>217</v>
      </c>
      <c r="D127" s="219" t="s">
        <v>138</v>
      </c>
      <c r="E127" s="220" t="s">
        <v>218</v>
      </c>
      <c r="F127" s="221" t="s">
        <v>219</v>
      </c>
      <c r="G127" s="222" t="s">
        <v>159</v>
      </c>
      <c r="H127" s="223">
        <v>73.525</v>
      </c>
      <c r="I127" s="224"/>
      <c r="J127" s="225">
        <f>ROUND(I127*H127,2)</f>
        <v>0</v>
      </c>
      <c r="K127" s="221" t="s">
        <v>142</v>
      </c>
      <c r="L127" s="70"/>
      <c r="M127" s="226" t="s">
        <v>21</v>
      </c>
      <c r="N127" s="227" t="s">
        <v>43</v>
      </c>
      <c r="O127" s="45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AR127" s="22" t="s">
        <v>143</v>
      </c>
      <c r="AT127" s="22" t="s">
        <v>138</v>
      </c>
      <c r="AU127" s="22" t="s">
        <v>82</v>
      </c>
      <c r="AY127" s="22" t="s">
        <v>136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22" t="s">
        <v>80</v>
      </c>
      <c r="BK127" s="230">
        <f>ROUND(I127*H127,2)</f>
        <v>0</v>
      </c>
      <c r="BL127" s="22" t="s">
        <v>143</v>
      </c>
      <c r="BM127" s="22" t="s">
        <v>220</v>
      </c>
    </row>
    <row r="128" spans="2:65" s="1" customFormat="1" ht="25.5" customHeight="1">
      <c r="B128" s="44"/>
      <c r="C128" s="219" t="s">
        <v>221</v>
      </c>
      <c r="D128" s="219" t="s">
        <v>138</v>
      </c>
      <c r="E128" s="220" t="s">
        <v>222</v>
      </c>
      <c r="F128" s="221" t="s">
        <v>223</v>
      </c>
      <c r="G128" s="222" t="s">
        <v>224</v>
      </c>
      <c r="H128" s="223">
        <v>132.345</v>
      </c>
      <c r="I128" s="224"/>
      <c r="J128" s="225">
        <f>ROUND(I128*H128,2)</f>
        <v>0</v>
      </c>
      <c r="K128" s="221" t="s">
        <v>142</v>
      </c>
      <c r="L128" s="70"/>
      <c r="M128" s="226" t="s">
        <v>21</v>
      </c>
      <c r="N128" s="227" t="s">
        <v>43</v>
      </c>
      <c r="O128" s="45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AR128" s="22" t="s">
        <v>143</v>
      </c>
      <c r="AT128" s="22" t="s">
        <v>138</v>
      </c>
      <c r="AU128" s="22" t="s">
        <v>82</v>
      </c>
      <c r="AY128" s="22" t="s">
        <v>136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22" t="s">
        <v>80</v>
      </c>
      <c r="BK128" s="230">
        <f>ROUND(I128*H128,2)</f>
        <v>0</v>
      </c>
      <c r="BL128" s="22" t="s">
        <v>143</v>
      </c>
      <c r="BM128" s="22" t="s">
        <v>225</v>
      </c>
    </row>
    <row r="129" spans="2:51" s="12" customFormat="1" ht="13.5">
      <c r="B129" s="242"/>
      <c r="C129" s="243"/>
      <c r="D129" s="233" t="s">
        <v>161</v>
      </c>
      <c r="E129" s="243"/>
      <c r="F129" s="245" t="s">
        <v>226</v>
      </c>
      <c r="G129" s="243"/>
      <c r="H129" s="246">
        <v>132.345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161</v>
      </c>
      <c r="AU129" s="252" t="s">
        <v>82</v>
      </c>
      <c r="AV129" s="12" t="s">
        <v>82</v>
      </c>
      <c r="AW129" s="12" t="s">
        <v>6</v>
      </c>
      <c r="AX129" s="12" t="s">
        <v>80</v>
      </c>
      <c r="AY129" s="252" t="s">
        <v>136</v>
      </c>
    </row>
    <row r="130" spans="2:65" s="1" customFormat="1" ht="25.5" customHeight="1">
      <c r="B130" s="44"/>
      <c r="C130" s="219" t="s">
        <v>227</v>
      </c>
      <c r="D130" s="219" t="s">
        <v>138</v>
      </c>
      <c r="E130" s="220" t="s">
        <v>228</v>
      </c>
      <c r="F130" s="221" t="s">
        <v>229</v>
      </c>
      <c r="G130" s="222" t="s">
        <v>159</v>
      </c>
      <c r="H130" s="223">
        <v>105.875</v>
      </c>
      <c r="I130" s="224"/>
      <c r="J130" s="225">
        <f>ROUND(I130*H130,2)</f>
        <v>0</v>
      </c>
      <c r="K130" s="221" t="s">
        <v>142</v>
      </c>
      <c r="L130" s="70"/>
      <c r="M130" s="226" t="s">
        <v>21</v>
      </c>
      <c r="N130" s="227" t="s">
        <v>43</v>
      </c>
      <c r="O130" s="45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AR130" s="22" t="s">
        <v>143</v>
      </c>
      <c r="AT130" s="22" t="s">
        <v>138</v>
      </c>
      <c r="AU130" s="22" t="s">
        <v>82</v>
      </c>
      <c r="AY130" s="22" t="s">
        <v>136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22" t="s">
        <v>80</v>
      </c>
      <c r="BK130" s="230">
        <f>ROUND(I130*H130,2)</f>
        <v>0</v>
      </c>
      <c r="BL130" s="22" t="s">
        <v>143</v>
      </c>
      <c r="BM130" s="22" t="s">
        <v>230</v>
      </c>
    </row>
    <row r="131" spans="2:51" s="11" customFormat="1" ht="13.5">
      <c r="B131" s="231"/>
      <c r="C131" s="232"/>
      <c r="D131" s="233" t="s">
        <v>161</v>
      </c>
      <c r="E131" s="234" t="s">
        <v>21</v>
      </c>
      <c r="F131" s="235" t="s">
        <v>231</v>
      </c>
      <c r="G131" s="232"/>
      <c r="H131" s="234" t="s">
        <v>21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161</v>
      </c>
      <c r="AU131" s="241" t="s">
        <v>82</v>
      </c>
      <c r="AV131" s="11" t="s">
        <v>80</v>
      </c>
      <c r="AW131" s="11" t="s">
        <v>35</v>
      </c>
      <c r="AX131" s="11" t="s">
        <v>72</v>
      </c>
      <c r="AY131" s="241" t="s">
        <v>136</v>
      </c>
    </row>
    <row r="132" spans="2:51" s="12" customFormat="1" ht="13.5">
      <c r="B132" s="242"/>
      <c r="C132" s="243"/>
      <c r="D132" s="233" t="s">
        <v>161</v>
      </c>
      <c r="E132" s="244" t="s">
        <v>21</v>
      </c>
      <c r="F132" s="245" t="s">
        <v>232</v>
      </c>
      <c r="G132" s="243"/>
      <c r="H132" s="246">
        <v>32.4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161</v>
      </c>
      <c r="AU132" s="252" t="s">
        <v>82</v>
      </c>
      <c r="AV132" s="12" t="s">
        <v>82</v>
      </c>
      <c r="AW132" s="12" t="s">
        <v>35</v>
      </c>
      <c r="AX132" s="12" t="s">
        <v>72</v>
      </c>
      <c r="AY132" s="252" t="s">
        <v>136</v>
      </c>
    </row>
    <row r="133" spans="2:51" s="11" customFormat="1" ht="13.5">
      <c r="B133" s="231"/>
      <c r="C133" s="232"/>
      <c r="D133" s="233" t="s">
        <v>161</v>
      </c>
      <c r="E133" s="234" t="s">
        <v>21</v>
      </c>
      <c r="F133" s="235" t="s">
        <v>162</v>
      </c>
      <c r="G133" s="232"/>
      <c r="H133" s="234" t="s">
        <v>21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161</v>
      </c>
      <c r="AU133" s="241" t="s">
        <v>82</v>
      </c>
      <c r="AV133" s="11" t="s">
        <v>80</v>
      </c>
      <c r="AW133" s="11" t="s">
        <v>35</v>
      </c>
      <c r="AX133" s="11" t="s">
        <v>72</v>
      </c>
      <c r="AY133" s="241" t="s">
        <v>136</v>
      </c>
    </row>
    <row r="134" spans="2:51" s="12" customFormat="1" ht="13.5">
      <c r="B134" s="242"/>
      <c r="C134" s="243"/>
      <c r="D134" s="233" t="s">
        <v>161</v>
      </c>
      <c r="E134" s="244" t="s">
        <v>21</v>
      </c>
      <c r="F134" s="245" t="s">
        <v>163</v>
      </c>
      <c r="G134" s="243"/>
      <c r="H134" s="246">
        <v>135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161</v>
      </c>
      <c r="AU134" s="252" t="s">
        <v>82</v>
      </c>
      <c r="AV134" s="12" t="s">
        <v>82</v>
      </c>
      <c r="AW134" s="12" t="s">
        <v>35</v>
      </c>
      <c r="AX134" s="12" t="s">
        <v>72</v>
      </c>
      <c r="AY134" s="252" t="s">
        <v>136</v>
      </c>
    </row>
    <row r="135" spans="2:51" s="11" customFormat="1" ht="13.5">
      <c r="B135" s="231"/>
      <c r="C135" s="232"/>
      <c r="D135" s="233" t="s">
        <v>161</v>
      </c>
      <c r="E135" s="234" t="s">
        <v>21</v>
      </c>
      <c r="F135" s="235" t="s">
        <v>175</v>
      </c>
      <c r="G135" s="232"/>
      <c r="H135" s="234" t="s">
        <v>21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161</v>
      </c>
      <c r="AU135" s="241" t="s">
        <v>82</v>
      </c>
      <c r="AV135" s="11" t="s">
        <v>80</v>
      </c>
      <c r="AW135" s="11" t="s">
        <v>35</v>
      </c>
      <c r="AX135" s="11" t="s">
        <v>72</v>
      </c>
      <c r="AY135" s="241" t="s">
        <v>136</v>
      </c>
    </row>
    <row r="136" spans="2:51" s="12" customFormat="1" ht="13.5">
      <c r="B136" s="242"/>
      <c r="C136" s="243"/>
      <c r="D136" s="233" t="s">
        <v>161</v>
      </c>
      <c r="E136" s="244" t="s">
        <v>21</v>
      </c>
      <c r="F136" s="245" t="s">
        <v>176</v>
      </c>
      <c r="G136" s="243"/>
      <c r="H136" s="246">
        <v>12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161</v>
      </c>
      <c r="AU136" s="252" t="s">
        <v>82</v>
      </c>
      <c r="AV136" s="12" t="s">
        <v>82</v>
      </c>
      <c r="AW136" s="12" t="s">
        <v>35</v>
      </c>
      <c r="AX136" s="12" t="s">
        <v>72</v>
      </c>
      <c r="AY136" s="252" t="s">
        <v>136</v>
      </c>
    </row>
    <row r="137" spans="2:51" s="11" customFormat="1" ht="13.5">
      <c r="B137" s="231"/>
      <c r="C137" s="232"/>
      <c r="D137" s="233" t="s">
        <v>161</v>
      </c>
      <c r="E137" s="234" t="s">
        <v>21</v>
      </c>
      <c r="F137" s="235" t="s">
        <v>233</v>
      </c>
      <c r="G137" s="232"/>
      <c r="H137" s="234" t="s">
        <v>21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161</v>
      </c>
      <c r="AU137" s="241" t="s">
        <v>82</v>
      </c>
      <c r="AV137" s="11" t="s">
        <v>80</v>
      </c>
      <c r="AW137" s="11" t="s">
        <v>35</v>
      </c>
      <c r="AX137" s="11" t="s">
        <v>72</v>
      </c>
      <c r="AY137" s="241" t="s">
        <v>136</v>
      </c>
    </row>
    <row r="138" spans="2:51" s="12" customFormat="1" ht="13.5">
      <c r="B138" s="242"/>
      <c r="C138" s="243"/>
      <c r="D138" s="233" t="s">
        <v>161</v>
      </c>
      <c r="E138" s="244" t="s">
        <v>21</v>
      </c>
      <c r="F138" s="245" t="s">
        <v>234</v>
      </c>
      <c r="G138" s="243"/>
      <c r="H138" s="246">
        <v>-73.525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AT138" s="252" t="s">
        <v>161</v>
      </c>
      <c r="AU138" s="252" t="s">
        <v>82</v>
      </c>
      <c r="AV138" s="12" t="s">
        <v>82</v>
      </c>
      <c r="AW138" s="12" t="s">
        <v>35</v>
      </c>
      <c r="AX138" s="12" t="s">
        <v>72</v>
      </c>
      <c r="AY138" s="252" t="s">
        <v>136</v>
      </c>
    </row>
    <row r="139" spans="2:63" s="10" customFormat="1" ht="29.85" customHeight="1">
      <c r="B139" s="203"/>
      <c r="C139" s="204"/>
      <c r="D139" s="205" t="s">
        <v>71</v>
      </c>
      <c r="E139" s="217" t="s">
        <v>221</v>
      </c>
      <c r="F139" s="217" t="s">
        <v>235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SUM(P140:P152)</f>
        <v>0</v>
      </c>
      <c r="Q139" s="211"/>
      <c r="R139" s="212">
        <f>SUM(R140:R152)</f>
        <v>10.8018</v>
      </c>
      <c r="S139" s="211"/>
      <c r="T139" s="213">
        <f>SUM(T140:T152)</f>
        <v>0</v>
      </c>
      <c r="AR139" s="214" t="s">
        <v>80</v>
      </c>
      <c r="AT139" s="215" t="s">
        <v>71</v>
      </c>
      <c r="AU139" s="215" t="s">
        <v>80</v>
      </c>
      <c r="AY139" s="214" t="s">
        <v>136</v>
      </c>
      <c r="BK139" s="216">
        <f>SUM(BK140:BK152)</f>
        <v>0</v>
      </c>
    </row>
    <row r="140" spans="2:65" s="1" customFormat="1" ht="38.25" customHeight="1">
      <c r="B140" s="44"/>
      <c r="C140" s="219" t="s">
        <v>236</v>
      </c>
      <c r="D140" s="219" t="s">
        <v>138</v>
      </c>
      <c r="E140" s="220" t="s">
        <v>210</v>
      </c>
      <c r="F140" s="221" t="s">
        <v>211</v>
      </c>
      <c r="G140" s="222" t="s">
        <v>159</v>
      </c>
      <c r="H140" s="223">
        <v>6</v>
      </c>
      <c r="I140" s="224"/>
      <c r="J140" s="225">
        <f>ROUND(I140*H140,2)</f>
        <v>0</v>
      </c>
      <c r="K140" s="221" t="s">
        <v>142</v>
      </c>
      <c r="L140" s="70"/>
      <c r="M140" s="226" t="s">
        <v>21</v>
      </c>
      <c r="N140" s="227" t="s">
        <v>43</v>
      </c>
      <c r="O140" s="45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AR140" s="22" t="s">
        <v>143</v>
      </c>
      <c r="AT140" s="22" t="s">
        <v>138</v>
      </c>
      <c r="AU140" s="22" t="s">
        <v>82</v>
      </c>
      <c r="AY140" s="22" t="s">
        <v>136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22" t="s">
        <v>80</v>
      </c>
      <c r="BK140" s="230">
        <f>ROUND(I140*H140,2)</f>
        <v>0</v>
      </c>
      <c r="BL140" s="22" t="s">
        <v>143</v>
      </c>
      <c r="BM140" s="22" t="s">
        <v>237</v>
      </c>
    </row>
    <row r="141" spans="2:51" s="11" customFormat="1" ht="13.5">
      <c r="B141" s="231"/>
      <c r="C141" s="232"/>
      <c r="D141" s="233" t="s">
        <v>161</v>
      </c>
      <c r="E141" s="234" t="s">
        <v>21</v>
      </c>
      <c r="F141" s="235" t="s">
        <v>238</v>
      </c>
      <c r="G141" s="232"/>
      <c r="H141" s="234" t="s">
        <v>21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161</v>
      </c>
      <c r="AU141" s="241" t="s">
        <v>82</v>
      </c>
      <c r="AV141" s="11" t="s">
        <v>80</v>
      </c>
      <c r="AW141" s="11" t="s">
        <v>35</v>
      </c>
      <c r="AX141" s="11" t="s">
        <v>72</v>
      </c>
      <c r="AY141" s="241" t="s">
        <v>136</v>
      </c>
    </row>
    <row r="142" spans="2:51" s="12" customFormat="1" ht="13.5">
      <c r="B142" s="242"/>
      <c r="C142" s="243"/>
      <c r="D142" s="233" t="s">
        <v>161</v>
      </c>
      <c r="E142" s="244" t="s">
        <v>21</v>
      </c>
      <c r="F142" s="245" t="s">
        <v>239</v>
      </c>
      <c r="G142" s="243"/>
      <c r="H142" s="246">
        <v>6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161</v>
      </c>
      <c r="AU142" s="252" t="s">
        <v>82</v>
      </c>
      <c r="AV142" s="12" t="s">
        <v>82</v>
      </c>
      <c r="AW142" s="12" t="s">
        <v>35</v>
      </c>
      <c r="AX142" s="12" t="s">
        <v>72</v>
      </c>
      <c r="AY142" s="252" t="s">
        <v>136</v>
      </c>
    </row>
    <row r="143" spans="2:65" s="1" customFormat="1" ht="25.5" customHeight="1">
      <c r="B143" s="44"/>
      <c r="C143" s="219" t="s">
        <v>9</v>
      </c>
      <c r="D143" s="219" t="s">
        <v>138</v>
      </c>
      <c r="E143" s="220" t="s">
        <v>240</v>
      </c>
      <c r="F143" s="221" t="s">
        <v>241</v>
      </c>
      <c r="G143" s="222" t="s">
        <v>159</v>
      </c>
      <c r="H143" s="223">
        <v>6</v>
      </c>
      <c r="I143" s="224"/>
      <c r="J143" s="225">
        <f>ROUND(I143*H143,2)</f>
        <v>0</v>
      </c>
      <c r="K143" s="221" t="s">
        <v>142</v>
      </c>
      <c r="L143" s="70"/>
      <c r="M143" s="226" t="s">
        <v>21</v>
      </c>
      <c r="N143" s="227" t="s">
        <v>43</v>
      </c>
      <c r="O143" s="45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AR143" s="22" t="s">
        <v>143</v>
      </c>
      <c r="AT143" s="22" t="s">
        <v>138</v>
      </c>
      <c r="AU143" s="22" t="s">
        <v>82</v>
      </c>
      <c r="AY143" s="22" t="s">
        <v>136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22" t="s">
        <v>80</v>
      </c>
      <c r="BK143" s="230">
        <f>ROUND(I143*H143,2)</f>
        <v>0</v>
      </c>
      <c r="BL143" s="22" t="s">
        <v>143</v>
      </c>
      <c r="BM143" s="22" t="s">
        <v>242</v>
      </c>
    </row>
    <row r="144" spans="2:65" s="1" customFormat="1" ht="25.5" customHeight="1">
      <c r="B144" s="44"/>
      <c r="C144" s="219" t="s">
        <v>243</v>
      </c>
      <c r="D144" s="219" t="s">
        <v>138</v>
      </c>
      <c r="E144" s="220" t="s">
        <v>244</v>
      </c>
      <c r="F144" s="221" t="s">
        <v>245</v>
      </c>
      <c r="G144" s="222" t="s">
        <v>141</v>
      </c>
      <c r="H144" s="223">
        <v>30</v>
      </c>
      <c r="I144" s="224"/>
      <c r="J144" s="225">
        <f>ROUND(I144*H144,2)</f>
        <v>0</v>
      </c>
      <c r="K144" s="221" t="s">
        <v>142</v>
      </c>
      <c r="L144" s="70"/>
      <c r="M144" s="226" t="s">
        <v>21</v>
      </c>
      <c r="N144" s="227" t="s">
        <v>43</v>
      </c>
      <c r="O144" s="45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AR144" s="22" t="s">
        <v>143</v>
      </c>
      <c r="AT144" s="22" t="s">
        <v>138</v>
      </c>
      <c r="AU144" s="22" t="s">
        <v>82</v>
      </c>
      <c r="AY144" s="22" t="s">
        <v>136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22" t="s">
        <v>80</v>
      </c>
      <c r="BK144" s="230">
        <f>ROUND(I144*H144,2)</f>
        <v>0</v>
      </c>
      <c r="BL144" s="22" t="s">
        <v>143</v>
      </c>
      <c r="BM144" s="22" t="s">
        <v>246</v>
      </c>
    </row>
    <row r="145" spans="2:51" s="11" customFormat="1" ht="13.5">
      <c r="B145" s="231"/>
      <c r="C145" s="232"/>
      <c r="D145" s="233" t="s">
        <v>161</v>
      </c>
      <c r="E145" s="234" t="s">
        <v>21</v>
      </c>
      <c r="F145" s="235" t="s">
        <v>247</v>
      </c>
      <c r="G145" s="232"/>
      <c r="H145" s="234" t="s">
        <v>21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161</v>
      </c>
      <c r="AU145" s="241" t="s">
        <v>82</v>
      </c>
      <c r="AV145" s="11" t="s">
        <v>80</v>
      </c>
      <c r="AW145" s="11" t="s">
        <v>35</v>
      </c>
      <c r="AX145" s="11" t="s">
        <v>72</v>
      </c>
      <c r="AY145" s="241" t="s">
        <v>136</v>
      </c>
    </row>
    <row r="146" spans="2:51" s="12" customFormat="1" ht="13.5">
      <c r="B146" s="242"/>
      <c r="C146" s="243"/>
      <c r="D146" s="233" t="s">
        <v>161</v>
      </c>
      <c r="E146" s="244" t="s">
        <v>21</v>
      </c>
      <c r="F146" s="245" t="s">
        <v>248</v>
      </c>
      <c r="G146" s="243"/>
      <c r="H146" s="246">
        <v>30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161</v>
      </c>
      <c r="AU146" s="252" t="s">
        <v>82</v>
      </c>
      <c r="AV146" s="12" t="s">
        <v>82</v>
      </c>
      <c r="AW146" s="12" t="s">
        <v>35</v>
      </c>
      <c r="AX146" s="12" t="s">
        <v>72</v>
      </c>
      <c r="AY146" s="252" t="s">
        <v>136</v>
      </c>
    </row>
    <row r="147" spans="2:65" s="1" customFormat="1" ht="16.5" customHeight="1">
      <c r="B147" s="44"/>
      <c r="C147" s="219" t="s">
        <v>249</v>
      </c>
      <c r="D147" s="219" t="s">
        <v>138</v>
      </c>
      <c r="E147" s="220" t="s">
        <v>250</v>
      </c>
      <c r="F147" s="221" t="s">
        <v>251</v>
      </c>
      <c r="G147" s="222" t="s">
        <v>141</v>
      </c>
      <c r="H147" s="223">
        <v>30</v>
      </c>
      <c r="I147" s="224"/>
      <c r="J147" s="225">
        <f>ROUND(I147*H147,2)</f>
        <v>0</v>
      </c>
      <c r="K147" s="221" t="s">
        <v>142</v>
      </c>
      <c r="L147" s="70"/>
      <c r="M147" s="226" t="s">
        <v>21</v>
      </c>
      <c r="N147" s="227" t="s">
        <v>43</v>
      </c>
      <c r="O147" s="45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AR147" s="22" t="s">
        <v>143</v>
      </c>
      <c r="AT147" s="22" t="s">
        <v>138</v>
      </c>
      <c r="AU147" s="22" t="s">
        <v>82</v>
      </c>
      <c r="AY147" s="22" t="s">
        <v>136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22" t="s">
        <v>80</v>
      </c>
      <c r="BK147" s="230">
        <f>ROUND(I147*H147,2)</f>
        <v>0</v>
      </c>
      <c r="BL147" s="22" t="s">
        <v>143</v>
      </c>
      <c r="BM147" s="22" t="s">
        <v>252</v>
      </c>
    </row>
    <row r="148" spans="2:65" s="1" customFormat="1" ht="16.5" customHeight="1">
      <c r="B148" s="44"/>
      <c r="C148" s="253" t="s">
        <v>253</v>
      </c>
      <c r="D148" s="253" t="s">
        <v>254</v>
      </c>
      <c r="E148" s="254" t="s">
        <v>255</v>
      </c>
      <c r="F148" s="255" t="s">
        <v>256</v>
      </c>
      <c r="G148" s="256" t="s">
        <v>257</v>
      </c>
      <c r="H148" s="257">
        <v>1.8</v>
      </c>
      <c r="I148" s="258"/>
      <c r="J148" s="259">
        <f>ROUND(I148*H148,2)</f>
        <v>0</v>
      </c>
      <c r="K148" s="255" t="s">
        <v>142</v>
      </c>
      <c r="L148" s="260"/>
      <c r="M148" s="261" t="s">
        <v>21</v>
      </c>
      <c r="N148" s="262" t="s">
        <v>43</v>
      </c>
      <c r="O148" s="45"/>
      <c r="P148" s="228">
        <f>O148*H148</f>
        <v>0</v>
      </c>
      <c r="Q148" s="228">
        <v>0.001</v>
      </c>
      <c r="R148" s="228">
        <f>Q148*H148</f>
        <v>0.0018000000000000002</v>
      </c>
      <c r="S148" s="228">
        <v>0</v>
      </c>
      <c r="T148" s="229">
        <f>S148*H148</f>
        <v>0</v>
      </c>
      <c r="AR148" s="22" t="s">
        <v>177</v>
      </c>
      <c r="AT148" s="22" t="s">
        <v>254</v>
      </c>
      <c r="AU148" s="22" t="s">
        <v>82</v>
      </c>
      <c r="AY148" s="22" t="s">
        <v>136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22" t="s">
        <v>80</v>
      </c>
      <c r="BK148" s="230">
        <f>ROUND(I148*H148,2)</f>
        <v>0</v>
      </c>
      <c r="BL148" s="22" t="s">
        <v>143</v>
      </c>
      <c r="BM148" s="22" t="s">
        <v>258</v>
      </c>
    </row>
    <row r="149" spans="2:51" s="12" customFormat="1" ht="13.5">
      <c r="B149" s="242"/>
      <c r="C149" s="243"/>
      <c r="D149" s="233" t="s">
        <v>161</v>
      </c>
      <c r="E149" s="243"/>
      <c r="F149" s="245" t="s">
        <v>259</v>
      </c>
      <c r="G149" s="243"/>
      <c r="H149" s="246">
        <v>1.8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161</v>
      </c>
      <c r="AU149" s="252" t="s">
        <v>82</v>
      </c>
      <c r="AV149" s="12" t="s">
        <v>82</v>
      </c>
      <c r="AW149" s="12" t="s">
        <v>6</v>
      </c>
      <c r="AX149" s="12" t="s">
        <v>80</v>
      </c>
      <c r="AY149" s="252" t="s">
        <v>136</v>
      </c>
    </row>
    <row r="150" spans="2:65" s="1" customFormat="1" ht="25.5" customHeight="1">
      <c r="B150" s="44"/>
      <c r="C150" s="219" t="s">
        <v>260</v>
      </c>
      <c r="D150" s="219" t="s">
        <v>138</v>
      </c>
      <c r="E150" s="220" t="s">
        <v>261</v>
      </c>
      <c r="F150" s="221" t="s">
        <v>262</v>
      </c>
      <c r="G150" s="222" t="s">
        <v>141</v>
      </c>
      <c r="H150" s="223">
        <v>30</v>
      </c>
      <c r="I150" s="224"/>
      <c r="J150" s="225">
        <f>ROUND(I150*H150,2)</f>
        <v>0</v>
      </c>
      <c r="K150" s="221" t="s">
        <v>142</v>
      </c>
      <c r="L150" s="70"/>
      <c r="M150" s="226" t="s">
        <v>21</v>
      </c>
      <c r="N150" s="227" t="s">
        <v>43</v>
      </c>
      <c r="O150" s="45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AR150" s="22" t="s">
        <v>143</v>
      </c>
      <c r="AT150" s="22" t="s">
        <v>138</v>
      </c>
      <c r="AU150" s="22" t="s">
        <v>82</v>
      </c>
      <c r="AY150" s="22" t="s">
        <v>136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22" t="s">
        <v>80</v>
      </c>
      <c r="BK150" s="230">
        <f>ROUND(I150*H150,2)</f>
        <v>0</v>
      </c>
      <c r="BL150" s="22" t="s">
        <v>143</v>
      </c>
      <c r="BM150" s="22" t="s">
        <v>263</v>
      </c>
    </row>
    <row r="151" spans="2:65" s="1" customFormat="1" ht="16.5" customHeight="1">
      <c r="B151" s="44"/>
      <c r="C151" s="253" t="s">
        <v>264</v>
      </c>
      <c r="D151" s="253" t="s">
        <v>254</v>
      </c>
      <c r="E151" s="254" t="s">
        <v>265</v>
      </c>
      <c r="F151" s="255" t="s">
        <v>266</v>
      </c>
      <c r="G151" s="256" t="s">
        <v>224</v>
      </c>
      <c r="H151" s="257">
        <v>10.8</v>
      </c>
      <c r="I151" s="258"/>
      <c r="J151" s="259">
        <f>ROUND(I151*H151,2)</f>
        <v>0</v>
      </c>
      <c r="K151" s="255" t="s">
        <v>142</v>
      </c>
      <c r="L151" s="260"/>
      <c r="M151" s="261" t="s">
        <v>21</v>
      </c>
      <c r="N151" s="262" t="s">
        <v>43</v>
      </c>
      <c r="O151" s="45"/>
      <c r="P151" s="228">
        <f>O151*H151</f>
        <v>0</v>
      </c>
      <c r="Q151" s="228">
        <v>1</v>
      </c>
      <c r="R151" s="228">
        <f>Q151*H151</f>
        <v>10.8</v>
      </c>
      <c r="S151" s="228">
        <v>0</v>
      </c>
      <c r="T151" s="229">
        <f>S151*H151</f>
        <v>0</v>
      </c>
      <c r="AR151" s="22" t="s">
        <v>177</v>
      </c>
      <c r="AT151" s="22" t="s">
        <v>254</v>
      </c>
      <c r="AU151" s="22" t="s">
        <v>82</v>
      </c>
      <c r="AY151" s="22" t="s">
        <v>136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22" t="s">
        <v>80</v>
      </c>
      <c r="BK151" s="230">
        <f>ROUND(I151*H151,2)</f>
        <v>0</v>
      </c>
      <c r="BL151" s="22" t="s">
        <v>143</v>
      </c>
      <c r="BM151" s="22" t="s">
        <v>267</v>
      </c>
    </row>
    <row r="152" spans="2:51" s="12" customFormat="1" ht="13.5">
      <c r="B152" s="242"/>
      <c r="C152" s="243"/>
      <c r="D152" s="233" t="s">
        <v>161</v>
      </c>
      <c r="E152" s="243"/>
      <c r="F152" s="245" t="s">
        <v>268</v>
      </c>
      <c r="G152" s="243"/>
      <c r="H152" s="246">
        <v>10.8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161</v>
      </c>
      <c r="AU152" s="252" t="s">
        <v>82</v>
      </c>
      <c r="AV152" s="12" t="s">
        <v>82</v>
      </c>
      <c r="AW152" s="12" t="s">
        <v>6</v>
      </c>
      <c r="AX152" s="12" t="s">
        <v>80</v>
      </c>
      <c r="AY152" s="252" t="s">
        <v>136</v>
      </c>
    </row>
    <row r="153" spans="2:63" s="10" customFormat="1" ht="29.85" customHeight="1">
      <c r="B153" s="203"/>
      <c r="C153" s="204"/>
      <c r="D153" s="205" t="s">
        <v>71</v>
      </c>
      <c r="E153" s="217" t="s">
        <v>82</v>
      </c>
      <c r="F153" s="217" t="s">
        <v>269</v>
      </c>
      <c r="G153" s="204"/>
      <c r="H153" s="204"/>
      <c r="I153" s="207"/>
      <c r="J153" s="218">
        <f>BK153</f>
        <v>0</v>
      </c>
      <c r="K153" s="204"/>
      <c r="L153" s="209"/>
      <c r="M153" s="210"/>
      <c r="N153" s="211"/>
      <c r="O153" s="211"/>
      <c r="P153" s="212">
        <f>SUM(P154:P176)</f>
        <v>0</v>
      </c>
      <c r="Q153" s="211"/>
      <c r="R153" s="212">
        <f>SUM(R154:R176)</f>
        <v>10.96098</v>
      </c>
      <c r="S153" s="211"/>
      <c r="T153" s="213">
        <f>SUM(T154:T176)</f>
        <v>0</v>
      </c>
      <c r="AR153" s="214" t="s">
        <v>80</v>
      </c>
      <c r="AT153" s="215" t="s">
        <v>71</v>
      </c>
      <c r="AU153" s="215" t="s">
        <v>80</v>
      </c>
      <c r="AY153" s="214" t="s">
        <v>136</v>
      </c>
      <c r="BK153" s="216">
        <f>SUM(BK154:BK176)</f>
        <v>0</v>
      </c>
    </row>
    <row r="154" spans="2:65" s="1" customFormat="1" ht="16.5" customHeight="1">
      <c r="B154" s="44"/>
      <c r="C154" s="219" t="s">
        <v>270</v>
      </c>
      <c r="D154" s="219" t="s">
        <v>138</v>
      </c>
      <c r="E154" s="220" t="s">
        <v>271</v>
      </c>
      <c r="F154" s="221" t="s">
        <v>272</v>
      </c>
      <c r="G154" s="222" t="s">
        <v>159</v>
      </c>
      <c r="H154" s="223">
        <v>17.5</v>
      </c>
      <c r="I154" s="224"/>
      <c r="J154" s="225">
        <f>ROUND(I154*H154,2)</f>
        <v>0</v>
      </c>
      <c r="K154" s="221" t="s">
        <v>142</v>
      </c>
      <c r="L154" s="70"/>
      <c r="M154" s="226" t="s">
        <v>21</v>
      </c>
      <c r="N154" s="227" t="s">
        <v>43</v>
      </c>
      <c r="O154" s="45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AR154" s="22" t="s">
        <v>143</v>
      </c>
      <c r="AT154" s="22" t="s">
        <v>138</v>
      </c>
      <c r="AU154" s="22" t="s">
        <v>82</v>
      </c>
      <c r="AY154" s="22" t="s">
        <v>136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22" t="s">
        <v>80</v>
      </c>
      <c r="BK154" s="230">
        <f>ROUND(I154*H154,2)</f>
        <v>0</v>
      </c>
      <c r="BL154" s="22" t="s">
        <v>143</v>
      </c>
      <c r="BM154" s="22" t="s">
        <v>273</v>
      </c>
    </row>
    <row r="155" spans="2:51" s="11" customFormat="1" ht="13.5">
      <c r="B155" s="231"/>
      <c r="C155" s="232"/>
      <c r="D155" s="233" t="s">
        <v>161</v>
      </c>
      <c r="E155" s="234" t="s">
        <v>21</v>
      </c>
      <c r="F155" s="235" t="s">
        <v>164</v>
      </c>
      <c r="G155" s="232"/>
      <c r="H155" s="234" t="s">
        <v>21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161</v>
      </c>
      <c r="AU155" s="241" t="s">
        <v>82</v>
      </c>
      <c r="AV155" s="11" t="s">
        <v>80</v>
      </c>
      <c r="AW155" s="11" t="s">
        <v>35</v>
      </c>
      <c r="AX155" s="11" t="s">
        <v>72</v>
      </c>
      <c r="AY155" s="241" t="s">
        <v>136</v>
      </c>
    </row>
    <row r="156" spans="2:51" s="12" customFormat="1" ht="13.5">
      <c r="B156" s="242"/>
      <c r="C156" s="243"/>
      <c r="D156" s="233" t="s">
        <v>161</v>
      </c>
      <c r="E156" s="244" t="s">
        <v>21</v>
      </c>
      <c r="F156" s="245" t="s">
        <v>274</v>
      </c>
      <c r="G156" s="243"/>
      <c r="H156" s="246">
        <v>17.5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AT156" s="252" t="s">
        <v>161</v>
      </c>
      <c r="AU156" s="252" t="s">
        <v>82</v>
      </c>
      <c r="AV156" s="12" t="s">
        <v>82</v>
      </c>
      <c r="AW156" s="12" t="s">
        <v>35</v>
      </c>
      <c r="AX156" s="12" t="s">
        <v>72</v>
      </c>
      <c r="AY156" s="252" t="s">
        <v>136</v>
      </c>
    </row>
    <row r="157" spans="2:65" s="1" customFormat="1" ht="25.5" customHeight="1">
      <c r="B157" s="44"/>
      <c r="C157" s="219" t="s">
        <v>275</v>
      </c>
      <c r="D157" s="219" t="s">
        <v>138</v>
      </c>
      <c r="E157" s="220" t="s">
        <v>276</v>
      </c>
      <c r="F157" s="221" t="s">
        <v>277</v>
      </c>
      <c r="G157" s="222" t="s">
        <v>159</v>
      </c>
      <c r="H157" s="223">
        <v>5.4</v>
      </c>
      <c r="I157" s="224"/>
      <c r="J157" s="225">
        <f>ROUND(I157*H157,2)</f>
        <v>0</v>
      </c>
      <c r="K157" s="221" t="s">
        <v>142</v>
      </c>
      <c r="L157" s="70"/>
      <c r="M157" s="226" t="s">
        <v>21</v>
      </c>
      <c r="N157" s="227" t="s">
        <v>43</v>
      </c>
      <c r="O157" s="45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AR157" s="22" t="s">
        <v>143</v>
      </c>
      <c r="AT157" s="22" t="s">
        <v>138</v>
      </c>
      <c r="AU157" s="22" t="s">
        <v>82</v>
      </c>
      <c r="AY157" s="22" t="s">
        <v>136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22" t="s">
        <v>80</v>
      </c>
      <c r="BK157" s="230">
        <f>ROUND(I157*H157,2)</f>
        <v>0</v>
      </c>
      <c r="BL157" s="22" t="s">
        <v>143</v>
      </c>
      <c r="BM157" s="22" t="s">
        <v>278</v>
      </c>
    </row>
    <row r="158" spans="2:51" s="11" customFormat="1" ht="13.5">
      <c r="B158" s="231"/>
      <c r="C158" s="232"/>
      <c r="D158" s="233" t="s">
        <v>161</v>
      </c>
      <c r="E158" s="234" t="s">
        <v>21</v>
      </c>
      <c r="F158" s="235" t="s">
        <v>279</v>
      </c>
      <c r="G158" s="232"/>
      <c r="H158" s="234" t="s">
        <v>21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161</v>
      </c>
      <c r="AU158" s="241" t="s">
        <v>82</v>
      </c>
      <c r="AV158" s="11" t="s">
        <v>80</v>
      </c>
      <c r="AW158" s="11" t="s">
        <v>35</v>
      </c>
      <c r="AX158" s="11" t="s">
        <v>72</v>
      </c>
      <c r="AY158" s="241" t="s">
        <v>136</v>
      </c>
    </row>
    <row r="159" spans="2:51" s="12" customFormat="1" ht="13.5">
      <c r="B159" s="242"/>
      <c r="C159" s="243"/>
      <c r="D159" s="233" t="s">
        <v>161</v>
      </c>
      <c r="E159" s="244" t="s">
        <v>21</v>
      </c>
      <c r="F159" s="245" t="s">
        <v>280</v>
      </c>
      <c r="G159" s="243"/>
      <c r="H159" s="246">
        <v>5.4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AT159" s="252" t="s">
        <v>161</v>
      </c>
      <c r="AU159" s="252" t="s">
        <v>82</v>
      </c>
      <c r="AV159" s="12" t="s">
        <v>82</v>
      </c>
      <c r="AW159" s="12" t="s">
        <v>35</v>
      </c>
      <c r="AX159" s="12" t="s">
        <v>72</v>
      </c>
      <c r="AY159" s="252" t="s">
        <v>136</v>
      </c>
    </row>
    <row r="160" spans="2:65" s="1" customFormat="1" ht="38.25" customHeight="1">
      <c r="B160" s="44"/>
      <c r="C160" s="219" t="s">
        <v>281</v>
      </c>
      <c r="D160" s="219" t="s">
        <v>138</v>
      </c>
      <c r="E160" s="220" t="s">
        <v>282</v>
      </c>
      <c r="F160" s="221" t="s">
        <v>283</v>
      </c>
      <c r="G160" s="222" t="s">
        <v>159</v>
      </c>
      <c r="H160" s="223">
        <v>5.4</v>
      </c>
      <c r="I160" s="224"/>
      <c r="J160" s="225">
        <f>ROUND(I160*H160,2)</f>
        <v>0</v>
      </c>
      <c r="K160" s="221" t="s">
        <v>142</v>
      </c>
      <c r="L160" s="70"/>
      <c r="M160" s="226" t="s">
        <v>21</v>
      </c>
      <c r="N160" s="227" t="s">
        <v>43</v>
      </c>
      <c r="O160" s="45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AR160" s="22" t="s">
        <v>143</v>
      </c>
      <c r="AT160" s="22" t="s">
        <v>138</v>
      </c>
      <c r="AU160" s="22" t="s">
        <v>82</v>
      </c>
      <c r="AY160" s="22" t="s">
        <v>136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22" t="s">
        <v>80</v>
      </c>
      <c r="BK160" s="230">
        <f>ROUND(I160*H160,2)</f>
        <v>0</v>
      </c>
      <c r="BL160" s="22" t="s">
        <v>143</v>
      </c>
      <c r="BM160" s="22" t="s">
        <v>284</v>
      </c>
    </row>
    <row r="161" spans="2:51" s="11" customFormat="1" ht="13.5">
      <c r="B161" s="231"/>
      <c r="C161" s="232"/>
      <c r="D161" s="233" t="s">
        <v>161</v>
      </c>
      <c r="E161" s="234" t="s">
        <v>21</v>
      </c>
      <c r="F161" s="235" t="s">
        <v>285</v>
      </c>
      <c r="G161" s="232"/>
      <c r="H161" s="234" t="s">
        <v>21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161</v>
      </c>
      <c r="AU161" s="241" t="s">
        <v>82</v>
      </c>
      <c r="AV161" s="11" t="s">
        <v>80</v>
      </c>
      <c r="AW161" s="11" t="s">
        <v>35</v>
      </c>
      <c r="AX161" s="11" t="s">
        <v>72</v>
      </c>
      <c r="AY161" s="241" t="s">
        <v>136</v>
      </c>
    </row>
    <row r="162" spans="2:51" s="12" customFormat="1" ht="13.5">
      <c r="B162" s="242"/>
      <c r="C162" s="243"/>
      <c r="D162" s="233" t="s">
        <v>161</v>
      </c>
      <c r="E162" s="244" t="s">
        <v>21</v>
      </c>
      <c r="F162" s="245" t="s">
        <v>280</v>
      </c>
      <c r="G162" s="243"/>
      <c r="H162" s="246">
        <v>5.4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161</v>
      </c>
      <c r="AU162" s="252" t="s">
        <v>82</v>
      </c>
      <c r="AV162" s="12" t="s">
        <v>82</v>
      </c>
      <c r="AW162" s="12" t="s">
        <v>35</v>
      </c>
      <c r="AX162" s="12" t="s">
        <v>72</v>
      </c>
      <c r="AY162" s="252" t="s">
        <v>136</v>
      </c>
    </row>
    <row r="163" spans="2:65" s="1" customFormat="1" ht="16.5" customHeight="1">
      <c r="B163" s="44"/>
      <c r="C163" s="253" t="s">
        <v>248</v>
      </c>
      <c r="D163" s="253" t="s">
        <v>254</v>
      </c>
      <c r="E163" s="254" t="s">
        <v>286</v>
      </c>
      <c r="F163" s="255" t="s">
        <v>287</v>
      </c>
      <c r="G163" s="256" t="s">
        <v>224</v>
      </c>
      <c r="H163" s="257">
        <v>10.8</v>
      </c>
      <c r="I163" s="258"/>
      <c r="J163" s="259">
        <f>ROUND(I163*H163,2)</f>
        <v>0</v>
      </c>
      <c r="K163" s="255" t="s">
        <v>142</v>
      </c>
      <c r="L163" s="260"/>
      <c r="M163" s="261" t="s">
        <v>21</v>
      </c>
      <c r="N163" s="262" t="s">
        <v>43</v>
      </c>
      <c r="O163" s="45"/>
      <c r="P163" s="228">
        <f>O163*H163</f>
        <v>0</v>
      </c>
      <c r="Q163" s="228">
        <v>1</v>
      </c>
      <c r="R163" s="228">
        <f>Q163*H163</f>
        <v>10.8</v>
      </c>
      <c r="S163" s="228">
        <v>0</v>
      </c>
      <c r="T163" s="229">
        <f>S163*H163</f>
        <v>0</v>
      </c>
      <c r="AR163" s="22" t="s">
        <v>177</v>
      </c>
      <c r="AT163" s="22" t="s">
        <v>254</v>
      </c>
      <c r="AU163" s="22" t="s">
        <v>82</v>
      </c>
      <c r="AY163" s="22" t="s">
        <v>136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22" t="s">
        <v>80</v>
      </c>
      <c r="BK163" s="230">
        <f>ROUND(I163*H163,2)</f>
        <v>0</v>
      </c>
      <c r="BL163" s="22" t="s">
        <v>143</v>
      </c>
      <c r="BM163" s="22" t="s">
        <v>288</v>
      </c>
    </row>
    <row r="164" spans="2:51" s="12" customFormat="1" ht="13.5">
      <c r="B164" s="242"/>
      <c r="C164" s="243"/>
      <c r="D164" s="233" t="s">
        <v>161</v>
      </c>
      <c r="E164" s="243"/>
      <c r="F164" s="245" t="s">
        <v>289</v>
      </c>
      <c r="G164" s="243"/>
      <c r="H164" s="246">
        <v>10.8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AT164" s="252" t="s">
        <v>161</v>
      </c>
      <c r="AU164" s="252" t="s">
        <v>82</v>
      </c>
      <c r="AV164" s="12" t="s">
        <v>82</v>
      </c>
      <c r="AW164" s="12" t="s">
        <v>6</v>
      </c>
      <c r="AX164" s="12" t="s">
        <v>80</v>
      </c>
      <c r="AY164" s="252" t="s">
        <v>136</v>
      </c>
    </row>
    <row r="165" spans="2:65" s="1" customFormat="1" ht="16.5" customHeight="1">
      <c r="B165" s="44"/>
      <c r="C165" s="219" t="s">
        <v>290</v>
      </c>
      <c r="D165" s="219" t="s">
        <v>138</v>
      </c>
      <c r="E165" s="220" t="s">
        <v>291</v>
      </c>
      <c r="F165" s="221" t="s">
        <v>292</v>
      </c>
      <c r="G165" s="222" t="s">
        <v>293</v>
      </c>
      <c r="H165" s="223">
        <v>50</v>
      </c>
      <c r="I165" s="224"/>
      <c r="J165" s="225">
        <f>ROUND(I165*H165,2)</f>
        <v>0</v>
      </c>
      <c r="K165" s="221" t="s">
        <v>142</v>
      </c>
      <c r="L165" s="70"/>
      <c r="M165" s="226" t="s">
        <v>21</v>
      </c>
      <c r="N165" s="227" t="s">
        <v>43</v>
      </c>
      <c r="O165" s="45"/>
      <c r="P165" s="228">
        <f>O165*H165</f>
        <v>0</v>
      </c>
      <c r="Q165" s="228">
        <v>0.00049</v>
      </c>
      <c r="R165" s="228">
        <f>Q165*H165</f>
        <v>0.0245</v>
      </c>
      <c r="S165" s="228">
        <v>0</v>
      </c>
      <c r="T165" s="229">
        <f>S165*H165</f>
        <v>0</v>
      </c>
      <c r="AR165" s="22" t="s">
        <v>143</v>
      </c>
      <c r="AT165" s="22" t="s">
        <v>138</v>
      </c>
      <c r="AU165" s="22" t="s">
        <v>82</v>
      </c>
      <c r="AY165" s="22" t="s">
        <v>136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22" t="s">
        <v>80</v>
      </c>
      <c r="BK165" s="230">
        <f>ROUND(I165*H165,2)</f>
        <v>0</v>
      </c>
      <c r="BL165" s="22" t="s">
        <v>143</v>
      </c>
      <c r="BM165" s="22" t="s">
        <v>294</v>
      </c>
    </row>
    <row r="166" spans="2:65" s="1" customFormat="1" ht="25.5" customHeight="1">
      <c r="B166" s="44"/>
      <c r="C166" s="219" t="s">
        <v>295</v>
      </c>
      <c r="D166" s="219" t="s">
        <v>138</v>
      </c>
      <c r="E166" s="220" t="s">
        <v>296</v>
      </c>
      <c r="F166" s="221" t="s">
        <v>297</v>
      </c>
      <c r="G166" s="222" t="s">
        <v>141</v>
      </c>
      <c r="H166" s="223">
        <v>100</v>
      </c>
      <c r="I166" s="224"/>
      <c r="J166" s="225">
        <f>ROUND(I166*H166,2)</f>
        <v>0</v>
      </c>
      <c r="K166" s="221" t="s">
        <v>142</v>
      </c>
      <c r="L166" s="70"/>
      <c r="M166" s="226" t="s">
        <v>21</v>
      </c>
      <c r="N166" s="227" t="s">
        <v>43</v>
      </c>
      <c r="O166" s="45"/>
      <c r="P166" s="228">
        <f>O166*H166</f>
        <v>0</v>
      </c>
      <c r="Q166" s="228">
        <v>0.0001</v>
      </c>
      <c r="R166" s="228">
        <f>Q166*H166</f>
        <v>0.01</v>
      </c>
      <c r="S166" s="228">
        <v>0</v>
      </c>
      <c r="T166" s="229">
        <f>S166*H166</f>
        <v>0</v>
      </c>
      <c r="AR166" s="22" t="s">
        <v>143</v>
      </c>
      <c r="AT166" s="22" t="s">
        <v>138</v>
      </c>
      <c r="AU166" s="22" t="s">
        <v>82</v>
      </c>
      <c r="AY166" s="22" t="s">
        <v>136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22" t="s">
        <v>80</v>
      </c>
      <c r="BK166" s="230">
        <f>ROUND(I166*H166,2)</f>
        <v>0</v>
      </c>
      <c r="BL166" s="22" t="s">
        <v>143</v>
      </c>
      <c r="BM166" s="22" t="s">
        <v>298</v>
      </c>
    </row>
    <row r="167" spans="2:51" s="11" customFormat="1" ht="13.5">
      <c r="B167" s="231"/>
      <c r="C167" s="232"/>
      <c r="D167" s="233" t="s">
        <v>161</v>
      </c>
      <c r="E167" s="234" t="s">
        <v>21</v>
      </c>
      <c r="F167" s="235" t="s">
        <v>164</v>
      </c>
      <c r="G167" s="232"/>
      <c r="H167" s="234" t="s">
        <v>21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161</v>
      </c>
      <c r="AU167" s="241" t="s">
        <v>82</v>
      </c>
      <c r="AV167" s="11" t="s">
        <v>80</v>
      </c>
      <c r="AW167" s="11" t="s">
        <v>35</v>
      </c>
      <c r="AX167" s="11" t="s">
        <v>72</v>
      </c>
      <c r="AY167" s="241" t="s">
        <v>136</v>
      </c>
    </row>
    <row r="168" spans="2:51" s="12" customFormat="1" ht="13.5">
      <c r="B168" s="242"/>
      <c r="C168" s="243"/>
      <c r="D168" s="233" t="s">
        <v>161</v>
      </c>
      <c r="E168" s="244" t="s">
        <v>21</v>
      </c>
      <c r="F168" s="245" t="s">
        <v>299</v>
      </c>
      <c r="G168" s="243"/>
      <c r="H168" s="246">
        <v>100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161</v>
      </c>
      <c r="AU168" s="252" t="s">
        <v>82</v>
      </c>
      <c r="AV168" s="12" t="s">
        <v>82</v>
      </c>
      <c r="AW168" s="12" t="s">
        <v>35</v>
      </c>
      <c r="AX168" s="12" t="s">
        <v>72</v>
      </c>
      <c r="AY168" s="252" t="s">
        <v>136</v>
      </c>
    </row>
    <row r="169" spans="2:65" s="1" customFormat="1" ht="16.5" customHeight="1">
      <c r="B169" s="44"/>
      <c r="C169" s="253" t="s">
        <v>300</v>
      </c>
      <c r="D169" s="253" t="s">
        <v>254</v>
      </c>
      <c r="E169" s="254" t="s">
        <v>301</v>
      </c>
      <c r="F169" s="255" t="s">
        <v>302</v>
      </c>
      <c r="G169" s="256" t="s">
        <v>141</v>
      </c>
      <c r="H169" s="257">
        <v>115</v>
      </c>
      <c r="I169" s="258"/>
      <c r="J169" s="259">
        <f>ROUND(I169*H169,2)</f>
        <v>0</v>
      </c>
      <c r="K169" s="255" t="s">
        <v>142</v>
      </c>
      <c r="L169" s="260"/>
      <c r="M169" s="261" t="s">
        <v>21</v>
      </c>
      <c r="N169" s="262" t="s">
        <v>43</v>
      </c>
      <c r="O169" s="45"/>
      <c r="P169" s="228">
        <f>O169*H169</f>
        <v>0</v>
      </c>
      <c r="Q169" s="228">
        <v>0.0005</v>
      </c>
      <c r="R169" s="228">
        <f>Q169*H169</f>
        <v>0.0575</v>
      </c>
      <c r="S169" s="228">
        <v>0</v>
      </c>
      <c r="T169" s="229">
        <f>S169*H169</f>
        <v>0</v>
      </c>
      <c r="AR169" s="22" t="s">
        <v>177</v>
      </c>
      <c r="AT169" s="22" t="s">
        <v>254</v>
      </c>
      <c r="AU169" s="22" t="s">
        <v>82</v>
      </c>
      <c r="AY169" s="22" t="s">
        <v>136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22" t="s">
        <v>80</v>
      </c>
      <c r="BK169" s="230">
        <f>ROUND(I169*H169,2)</f>
        <v>0</v>
      </c>
      <c r="BL169" s="22" t="s">
        <v>143</v>
      </c>
      <c r="BM169" s="22" t="s">
        <v>303</v>
      </c>
    </row>
    <row r="170" spans="2:51" s="12" customFormat="1" ht="13.5">
      <c r="B170" s="242"/>
      <c r="C170" s="243"/>
      <c r="D170" s="233" t="s">
        <v>161</v>
      </c>
      <c r="E170" s="243"/>
      <c r="F170" s="245" t="s">
        <v>304</v>
      </c>
      <c r="G170" s="243"/>
      <c r="H170" s="246">
        <v>115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AT170" s="252" t="s">
        <v>161</v>
      </c>
      <c r="AU170" s="252" t="s">
        <v>82</v>
      </c>
      <c r="AV170" s="12" t="s">
        <v>82</v>
      </c>
      <c r="AW170" s="12" t="s">
        <v>6</v>
      </c>
      <c r="AX170" s="12" t="s">
        <v>80</v>
      </c>
      <c r="AY170" s="252" t="s">
        <v>136</v>
      </c>
    </row>
    <row r="171" spans="2:65" s="1" customFormat="1" ht="25.5" customHeight="1">
      <c r="B171" s="44"/>
      <c r="C171" s="219" t="s">
        <v>305</v>
      </c>
      <c r="D171" s="219" t="s">
        <v>138</v>
      </c>
      <c r="E171" s="220" t="s">
        <v>306</v>
      </c>
      <c r="F171" s="221" t="s">
        <v>307</v>
      </c>
      <c r="G171" s="222" t="s">
        <v>293</v>
      </c>
      <c r="H171" s="223">
        <v>36</v>
      </c>
      <c r="I171" s="224"/>
      <c r="J171" s="225">
        <f>ROUND(I171*H171,2)</f>
        <v>0</v>
      </c>
      <c r="K171" s="221" t="s">
        <v>142</v>
      </c>
      <c r="L171" s="70"/>
      <c r="M171" s="226" t="s">
        <v>21</v>
      </c>
      <c r="N171" s="227" t="s">
        <v>43</v>
      </c>
      <c r="O171" s="45"/>
      <c r="P171" s="228">
        <f>O171*H171</f>
        <v>0</v>
      </c>
      <c r="Q171" s="228">
        <v>1E-05</v>
      </c>
      <c r="R171" s="228">
        <f>Q171*H171</f>
        <v>0.00036</v>
      </c>
      <c r="S171" s="228">
        <v>0</v>
      </c>
      <c r="T171" s="229">
        <f>S171*H171</f>
        <v>0</v>
      </c>
      <c r="AR171" s="22" t="s">
        <v>143</v>
      </c>
      <c r="AT171" s="22" t="s">
        <v>138</v>
      </c>
      <c r="AU171" s="22" t="s">
        <v>82</v>
      </c>
      <c r="AY171" s="22" t="s">
        <v>136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22" t="s">
        <v>80</v>
      </c>
      <c r="BK171" s="230">
        <f>ROUND(I171*H171,2)</f>
        <v>0</v>
      </c>
      <c r="BL171" s="22" t="s">
        <v>143</v>
      </c>
      <c r="BM171" s="22" t="s">
        <v>308</v>
      </c>
    </row>
    <row r="172" spans="2:51" s="12" customFormat="1" ht="13.5">
      <c r="B172" s="242"/>
      <c r="C172" s="243"/>
      <c r="D172" s="233" t="s">
        <v>161</v>
      </c>
      <c r="E172" s="244" t="s">
        <v>21</v>
      </c>
      <c r="F172" s="245" t="s">
        <v>309</v>
      </c>
      <c r="G172" s="243"/>
      <c r="H172" s="246">
        <v>36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161</v>
      </c>
      <c r="AU172" s="252" t="s">
        <v>82</v>
      </c>
      <c r="AV172" s="12" t="s">
        <v>82</v>
      </c>
      <c r="AW172" s="12" t="s">
        <v>35</v>
      </c>
      <c r="AX172" s="12" t="s">
        <v>80</v>
      </c>
      <c r="AY172" s="252" t="s">
        <v>136</v>
      </c>
    </row>
    <row r="173" spans="2:65" s="1" customFormat="1" ht="16.5" customHeight="1">
      <c r="B173" s="44"/>
      <c r="C173" s="253" t="s">
        <v>310</v>
      </c>
      <c r="D173" s="253" t="s">
        <v>254</v>
      </c>
      <c r="E173" s="254" t="s">
        <v>311</v>
      </c>
      <c r="F173" s="255" t="s">
        <v>312</v>
      </c>
      <c r="G173" s="256" t="s">
        <v>293</v>
      </c>
      <c r="H173" s="257">
        <v>36</v>
      </c>
      <c r="I173" s="258"/>
      <c r="J173" s="259">
        <f>ROUND(I173*H173,2)</f>
        <v>0</v>
      </c>
      <c r="K173" s="255" t="s">
        <v>142</v>
      </c>
      <c r="L173" s="260"/>
      <c r="M173" s="261" t="s">
        <v>21</v>
      </c>
      <c r="N173" s="262" t="s">
        <v>43</v>
      </c>
      <c r="O173" s="45"/>
      <c r="P173" s="228">
        <f>O173*H173</f>
        <v>0</v>
      </c>
      <c r="Q173" s="228">
        <v>0.00189</v>
      </c>
      <c r="R173" s="228">
        <f>Q173*H173</f>
        <v>0.06804</v>
      </c>
      <c r="S173" s="228">
        <v>0</v>
      </c>
      <c r="T173" s="229">
        <f>S173*H173</f>
        <v>0</v>
      </c>
      <c r="AR173" s="22" t="s">
        <v>177</v>
      </c>
      <c r="AT173" s="22" t="s">
        <v>254</v>
      </c>
      <c r="AU173" s="22" t="s">
        <v>82</v>
      </c>
      <c r="AY173" s="22" t="s">
        <v>136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22" t="s">
        <v>80</v>
      </c>
      <c r="BK173" s="230">
        <f>ROUND(I173*H173,2)</f>
        <v>0</v>
      </c>
      <c r="BL173" s="22" t="s">
        <v>143</v>
      </c>
      <c r="BM173" s="22" t="s">
        <v>313</v>
      </c>
    </row>
    <row r="174" spans="2:65" s="1" customFormat="1" ht="25.5" customHeight="1">
      <c r="B174" s="44"/>
      <c r="C174" s="219" t="s">
        <v>314</v>
      </c>
      <c r="D174" s="219" t="s">
        <v>138</v>
      </c>
      <c r="E174" s="220" t="s">
        <v>315</v>
      </c>
      <c r="F174" s="221" t="s">
        <v>316</v>
      </c>
      <c r="G174" s="222" t="s">
        <v>151</v>
      </c>
      <c r="H174" s="223">
        <v>2</v>
      </c>
      <c r="I174" s="224"/>
      <c r="J174" s="225">
        <f>ROUND(I174*H174,2)</f>
        <v>0</v>
      </c>
      <c r="K174" s="221" t="s">
        <v>142</v>
      </c>
      <c r="L174" s="70"/>
      <c r="M174" s="226" t="s">
        <v>21</v>
      </c>
      <c r="N174" s="227" t="s">
        <v>43</v>
      </c>
      <c r="O174" s="45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AR174" s="22" t="s">
        <v>143</v>
      </c>
      <c r="AT174" s="22" t="s">
        <v>138</v>
      </c>
      <c r="AU174" s="22" t="s">
        <v>82</v>
      </c>
      <c r="AY174" s="22" t="s">
        <v>136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22" t="s">
        <v>80</v>
      </c>
      <c r="BK174" s="230">
        <f>ROUND(I174*H174,2)</f>
        <v>0</v>
      </c>
      <c r="BL174" s="22" t="s">
        <v>143</v>
      </c>
      <c r="BM174" s="22" t="s">
        <v>317</v>
      </c>
    </row>
    <row r="175" spans="2:65" s="1" customFormat="1" ht="16.5" customHeight="1">
      <c r="B175" s="44"/>
      <c r="C175" s="253" t="s">
        <v>318</v>
      </c>
      <c r="D175" s="253" t="s">
        <v>254</v>
      </c>
      <c r="E175" s="254" t="s">
        <v>319</v>
      </c>
      <c r="F175" s="255" t="s">
        <v>320</v>
      </c>
      <c r="G175" s="256" t="s">
        <v>151</v>
      </c>
      <c r="H175" s="257">
        <v>2</v>
      </c>
      <c r="I175" s="258"/>
      <c r="J175" s="259">
        <f>ROUND(I175*H175,2)</f>
        <v>0</v>
      </c>
      <c r="K175" s="255" t="s">
        <v>142</v>
      </c>
      <c r="L175" s="260"/>
      <c r="M175" s="261" t="s">
        <v>21</v>
      </c>
      <c r="N175" s="262" t="s">
        <v>43</v>
      </c>
      <c r="O175" s="45"/>
      <c r="P175" s="228">
        <f>O175*H175</f>
        <v>0</v>
      </c>
      <c r="Q175" s="228">
        <v>0.00029</v>
      </c>
      <c r="R175" s="228">
        <f>Q175*H175</f>
        <v>0.00058</v>
      </c>
      <c r="S175" s="228">
        <v>0</v>
      </c>
      <c r="T175" s="229">
        <f>S175*H175</f>
        <v>0</v>
      </c>
      <c r="AR175" s="22" t="s">
        <v>177</v>
      </c>
      <c r="AT175" s="22" t="s">
        <v>254</v>
      </c>
      <c r="AU175" s="22" t="s">
        <v>82</v>
      </c>
      <c r="AY175" s="22" t="s">
        <v>136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22" t="s">
        <v>80</v>
      </c>
      <c r="BK175" s="230">
        <f>ROUND(I175*H175,2)</f>
        <v>0</v>
      </c>
      <c r="BL175" s="22" t="s">
        <v>143</v>
      </c>
      <c r="BM175" s="22" t="s">
        <v>321</v>
      </c>
    </row>
    <row r="176" spans="2:65" s="1" customFormat="1" ht="16.5" customHeight="1">
      <c r="B176" s="44"/>
      <c r="C176" s="219" t="s">
        <v>322</v>
      </c>
      <c r="D176" s="219" t="s">
        <v>138</v>
      </c>
      <c r="E176" s="220" t="s">
        <v>323</v>
      </c>
      <c r="F176" s="221" t="s">
        <v>324</v>
      </c>
      <c r="G176" s="222" t="s">
        <v>293</v>
      </c>
      <c r="H176" s="223">
        <v>60</v>
      </c>
      <c r="I176" s="224"/>
      <c r="J176" s="225">
        <f>ROUND(I176*H176,2)</f>
        <v>0</v>
      </c>
      <c r="K176" s="221" t="s">
        <v>21</v>
      </c>
      <c r="L176" s="70"/>
      <c r="M176" s="226" t="s">
        <v>21</v>
      </c>
      <c r="N176" s="227" t="s">
        <v>43</v>
      </c>
      <c r="O176" s="45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AR176" s="22" t="s">
        <v>143</v>
      </c>
      <c r="AT176" s="22" t="s">
        <v>138</v>
      </c>
      <c r="AU176" s="22" t="s">
        <v>82</v>
      </c>
      <c r="AY176" s="22" t="s">
        <v>136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22" t="s">
        <v>80</v>
      </c>
      <c r="BK176" s="230">
        <f>ROUND(I176*H176,2)</f>
        <v>0</v>
      </c>
      <c r="BL176" s="22" t="s">
        <v>143</v>
      </c>
      <c r="BM176" s="22" t="s">
        <v>325</v>
      </c>
    </row>
    <row r="177" spans="2:63" s="10" customFormat="1" ht="29.85" customHeight="1">
      <c r="B177" s="203"/>
      <c r="C177" s="204"/>
      <c r="D177" s="205" t="s">
        <v>71</v>
      </c>
      <c r="E177" s="217" t="s">
        <v>148</v>
      </c>
      <c r="F177" s="217" t="s">
        <v>326</v>
      </c>
      <c r="G177" s="204"/>
      <c r="H177" s="204"/>
      <c r="I177" s="207"/>
      <c r="J177" s="218">
        <f>BK177</f>
        <v>0</v>
      </c>
      <c r="K177" s="204"/>
      <c r="L177" s="209"/>
      <c r="M177" s="210"/>
      <c r="N177" s="211"/>
      <c r="O177" s="211"/>
      <c r="P177" s="212">
        <f>SUM(P178:P201)</f>
        <v>0</v>
      </c>
      <c r="Q177" s="211"/>
      <c r="R177" s="212">
        <f>SUM(R178:R201)</f>
        <v>58.96808317999999</v>
      </c>
      <c r="S177" s="211"/>
      <c r="T177" s="213">
        <f>SUM(T178:T201)</f>
        <v>0.00127</v>
      </c>
      <c r="AR177" s="214" t="s">
        <v>80</v>
      </c>
      <c r="AT177" s="215" t="s">
        <v>71</v>
      </c>
      <c r="AU177" s="215" t="s">
        <v>80</v>
      </c>
      <c r="AY177" s="214" t="s">
        <v>136</v>
      </c>
      <c r="BK177" s="216">
        <f>SUM(BK178:BK201)</f>
        <v>0</v>
      </c>
    </row>
    <row r="178" spans="2:65" s="1" customFormat="1" ht="25.5" customHeight="1">
      <c r="B178" s="44"/>
      <c r="C178" s="219" t="s">
        <v>327</v>
      </c>
      <c r="D178" s="219" t="s">
        <v>138</v>
      </c>
      <c r="E178" s="220" t="s">
        <v>328</v>
      </c>
      <c r="F178" s="221" t="s">
        <v>329</v>
      </c>
      <c r="G178" s="222" t="s">
        <v>159</v>
      </c>
      <c r="H178" s="223">
        <v>0.362</v>
      </c>
      <c r="I178" s="224"/>
      <c r="J178" s="225">
        <f>ROUND(I178*H178,2)</f>
        <v>0</v>
      </c>
      <c r="K178" s="221" t="s">
        <v>142</v>
      </c>
      <c r="L178" s="70"/>
      <c r="M178" s="226" t="s">
        <v>21</v>
      </c>
      <c r="N178" s="227" t="s">
        <v>43</v>
      </c>
      <c r="O178" s="45"/>
      <c r="P178" s="228">
        <f>O178*H178</f>
        <v>0</v>
      </c>
      <c r="Q178" s="228">
        <v>1.8775</v>
      </c>
      <c r="R178" s="228">
        <f>Q178*H178</f>
        <v>0.679655</v>
      </c>
      <c r="S178" s="228">
        <v>0</v>
      </c>
      <c r="T178" s="229">
        <f>S178*H178</f>
        <v>0</v>
      </c>
      <c r="AR178" s="22" t="s">
        <v>143</v>
      </c>
      <c r="AT178" s="22" t="s">
        <v>138</v>
      </c>
      <c r="AU178" s="22" t="s">
        <v>82</v>
      </c>
      <c r="AY178" s="22" t="s">
        <v>136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22" t="s">
        <v>80</v>
      </c>
      <c r="BK178" s="230">
        <f>ROUND(I178*H178,2)</f>
        <v>0</v>
      </c>
      <c r="BL178" s="22" t="s">
        <v>143</v>
      </c>
      <c r="BM178" s="22" t="s">
        <v>330</v>
      </c>
    </row>
    <row r="179" spans="2:51" s="12" customFormat="1" ht="13.5">
      <c r="B179" s="242"/>
      <c r="C179" s="243"/>
      <c r="D179" s="233" t="s">
        <v>161</v>
      </c>
      <c r="E179" s="244" t="s">
        <v>21</v>
      </c>
      <c r="F179" s="245" t="s">
        <v>331</v>
      </c>
      <c r="G179" s="243"/>
      <c r="H179" s="246">
        <v>0.362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161</v>
      </c>
      <c r="AU179" s="252" t="s">
        <v>82</v>
      </c>
      <c r="AV179" s="12" t="s">
        <v>82</v>
      </c>
      <c r="AW179" s="12" t="s">
        <v>35</v>
      </c>
      <c r="AX179" s="12" t="s">
        <v>72</v>
      </c>
      <c r="AY179" s="252" t="s">
        <v>136</v>
      </c>
    </row>
    <row r="180" spans="2:65" s="1" customFormat="1" ht="25.5" customHeight="1">
      <c r="B180" s="44"/>
      <c r="C180" s="219" t="s">
        <v>332</v>
      </c>
      <c r="D180" s="219" t="s">
        <v>138</v>
      </c>
      <c r="E180" s="220" t="s">
        <v>333</v>
      </c>
      <c r="F180" s="221" t="s">
        <v>334</v>
      </c>
      <c r="G180" s="222" t="s">
        <v>159</v>
      </c>
      <c r="H180" s="223">
        <v>4.652</v>
      </c>
      <c r="I180" s="224"/>
      <c r="J180" s="225">
        <f>ROUND(I180*H180,2)</f>
        <v>0</v>
      </c>
      <c r="K180" s="221" t="s">
        <v>142</v>
      </c>
      <c r="L180" s="70"/>
      <c r="M180" s="226" t="s">
        <v>21</v>
      </c>
      <c r="N180" s="227" t="s">
        <v>43</v>
      </c>
      <c r="O180" s="45"/>
      <c r="P180" s="228">
        <f>O180*H180</f>
        <v>0</v>
      </c>
      <c r="Q180" s="228">
        <v>1.8775</v>
      </c>
      <c r="R180" s="228">
        <f>Q180*H180</f>
        <v>8.73413</v>
      </c>
      <c r="S180" s="228">
        <v>0</v>
      </c>
      <c r="T180" s="229">
        <f>S180*H180</f>
        <v>0</v>
      </c>
      <c r="AR180" s="22" t="s">
        <v>143</v>
      </c>
      <c r="AT180" s="22" t="s">
        <v>138</v>
      </c>
      <c r="AU180" s="22" t="s">
        <v>82</v>
      </c>
      <c r="AY180" s="22" t="s">
        <v>136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22" t="s">
        <v>80</v>
      </c>
      <c r="BK180" s="230">
        <f>ROUND(I180*H180,2)</f>
        <v>0</v>
      </c>
      <c r="BL180" s="22" t="s">
        <v>143</v>
      </c>
      <c r="BM180" s="22" t="s">
        <v>335</v>
      </c>
    </row>
    <row r="181" spans="2:51" s="12" customFormat="1" ht="13.5">
      <c r="B181" s="242"/>
      <c r="C181" s="243"/>
      <c r="D181" s="233" t="s">
        <v>161</v>
      </c>
      <c r="E181" s="244" t="s">
        <v>21</v>
      </c>
      <c r="F181" s="245" t="s">
        <v>336</v>
      </c>
      <c r="G181" s="243"/>
      <c r="H181" s="246">
        <v>4.652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161</v>
      </c>
      <c r="AU181" s="252" t="s">
        <v>82</v>
      </c>
      <c r="AV181" s="12" t="s">
        <v>82</v>
      </c>
      <c r="AW181" s="12" t="s">
        <v>35</v>
      </c>
      <c r="AX181" s="12" t="s">
        <v>72</v>
      </c>
      <c r="AY181" s="252" t="s">
        <v>136</v>
      </c>
    </row>
    <row r="182" spans="2:65" s="1" customFormat="1" ht="25.5" customHeight="1">
      <c r="B182" s="44"/>
      <c r="C182" s="219" t="s">
        <v>337</v>
      </c>
      <c r="D182" s="219" t="s">
        <v>138</v>
      </c>
      <c r="E182" s="220" t="s">
        <v>338</v>
      </c>
      <c r="F182" s="221" t="s">
        <v>339</v>
      </c>
      <c r="G182" s="222" t="s">
        <v>141</v>
      </c>
      <c r="H182" s="223">
        <v>6.44</v>
      </c>
      <c r="I182" s="224"/>
      <c r="J182" s="225">
        <f>ROUND(I182*H182,2)</f>
        <v>0</v>
      </c>
      <c r="K182" s="221" t="s">
        <v>142</v>
      </c>
      <c r="L182" s="70"/>
      <c r="M182" s="226" t="s">
        <v>21</v>
      </c>
      <c r="N182" s="227" t="s">
        <v>43</v>
      </c>
      <c r="O182" s="45"/>
      <c r="P182" s="228">
        <f>O182*H182</f>
        <v>0</v>
      </c>
      <c r="Q182" s="228">
        <v>1.20855</v>
      </c>
      <c r="R182" s="228">
        <f>Q182*H182</f>
        <v>7.783062</v>
      </c>
      <c r="S182" s="228">
        <v>0</v>
      </c>
      <c r="T182" s="229">
        <f>S182*H182</f>
        <v>0</v>
      </c>
      <c r="AR182" s="22" t="s">
        <v>143</v>
      </c>
      <c r="AT182" s="22" t="s">
        <v>138</v>
      </c>
      <c r="AU182" s="22" t="s">
        <v>82</v>
      </c>
      <c r="AY182" s="22" t="s">
        <v>136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22" t="s">
        <v>80</v>
      </c>
      <c r="BK182" s="230">
        <f>ROUND(I182*H182,2)</f>
        <v>0</v>
      </c>
      <c r="BL182" s="22" t="s">
        <v>143</v>
      </c>
      <c r="BM182" s="22" t="s">
        <v>340</v>
      </c>
    </row>
    <row r="183" spans="2:51" s="11" customFormat="1" ht="13.5">
      <c r="B183" s="231"/>
      <c r="C183" s="232"/>
      <c r="D183" s="233" t="s">
        <v>161</v>
      </c>
      <c r="E183" s="234" t="s">
        <v>21</v>
      </c>
      <c r="F183" s="235" t="s">
        <v>341</v>
      </c>
      <c r="G183" s="232"/>
      <c r="H183" s="234" t="s">
        <v>21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161</v>
      </c>
      <c r="AU183" s="241" t="s">
        <v>82</v>
      </c>
      <c r="AV183" s="11" t="s">
        <v>80</v>
      </c>
      <c r="AW183" s="11" t="s">
        <v>35</v>
      </c>
      <c r="AX183" s="11" t="s">
        <v>72</v>
      </c>
      <c r="AY183" s="241" t="s">
        <v>136</v>
      </c>
    </row>
    <row r="184" spans="2:51" s="12" customFormat="1" ht="13.5">
      <c r="B184" s="242"/>
      <c r="C184" s="243"/>
      <c r="D184" s="233" t="s">
        <v>161</v>
      </c>
      <c r="E184" s="244" t="s">
        <v>21</v>
      </c>
      <c r="F184" s="245" t="s">
        <v>342</v>
      </c>
      <c r="G184" s="243"/>
      <c r="H184" s="246">
        <v>6.44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161</v>
      </c>
      <c r="AU184" s="252" t="s">
        <v>82</v>
      </c>
      <c r="AV184" s="12" t="s">
        <v>82</v>
      </c>
      <c r="AW184" s="12" t="s">
        <v>35</v>
      </c>
      <c r="AX184" s="12" t="s">
        <v>72</v>
      </c>
      <c r="AY184" s="252" t="s">
        <v>136</v>
      </c>
    </row>
    <row r="185" spans="2:65" s="1" customFormat="1" ht="25.5" customHeight="1">
      <c r="B185" s="44"/>
      <c r="C185" s="219" t="s">
        <v>343</v>
      </c>
      <c r="D185" s="219" t="s">
        <v>138</v>
      </c>
      <c r="E185" s="220" t="s">
        <v>344</v>
      </c>
      <c r="F185" s="221" t="s">
        <v>345</v>
      </c>
      <c r="G185" s="222" t="s">
        <v>159</v>
      </c>
      <c r="H185" s="223">
        <v>17.63</v>
      </c>
      <c r="I185" s="224"/>
      <c r="J185" s="225">
        <f>ROUND(I185*H185,2)</f>
        <v>0</v>
      </c>
      <c r="K185" s="221" t="s">
        <v>142</v>
      </c>
      <c r="L185" s="70"/>
      <c r="M185" s="226" t="s">
        <v>21</v>
      </c>
      <c r="N185" s="227" t="s">
        <v>43</v>
      </c>
      <c r="O185" s="45"/>
      <c r="P185" s="228">
        <f>O185*H185</f>
        <v>0</v>
      </c>
      <c r="Q185" s="228">
        <v>2.25634</v>
      </c>
      <c r="R185" s="228">
        <f>Q185*H185</f>
        <v>39.779274199999996</v>
      </c>
      <c r="S185" s="228">
        <v>0</v>
      </c>
      <c r="T185" s="229">
        <f>S185*H185</f>
        <v>0</v>
      </c>
      <c r="AR185" s="22" t="s">
        <v>143</v>
      </c>
      <c r="AT185" s="22" t="s">
        <v>138</v>
      </c>
      <c r="AU185" s="22" t="s">
        <v>82</v>
      </c>
      <c r="AY185" s="22" t="s">
        <v>136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22" t="s">
        <v>80</v>
      </c>
      <c r="BK185" s="230">
        <f>ROUND(I185*H185,2)</f>
        <v>0</v>
      </c>
      <c r="BL185" s="22" t="s">
        <v>143</v>
      </c>
      <c r="BM185" s="22" t="s">
        <v>346</v>
      </c>
    </row>
    <row r="186" spans="2:51" s="12" customFormat="1" ht="13.5">
      <c r="B186" s="242"/>
      <c r="C186" s="243"/>
      <c r="D186" s="233" t="s">
        <v>161</v>
      </c>
      <c r="E186" s="244" t="s">
        <v>21</v>
      </c>
      <c r="F186" s="245" t="s">
        <v>347</v>
      </c>
      <c r="G186" s="243"/>
      <c r="H186" s="246">
        <v>17.63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161</v>
      </c>
      <c r="AU186" s="252" t="s">
        <v>82</v>
      </c>
      <c r="AV186" s="12" t="s">
        <v>82</v>
      </c>
      <c r="AW186" s="12" t="s">
        <v>35</v>
      </c>
      <c r="AX186" s="12" t="s">
        <v>72</v>
      </c>
      <c r="AY186" s="252" t="s">
        <v>136</v>
      </c>
    </row>
    <row r="187" spans="2:65" s="1" customFormat="1" ht="16.5" customHeight="1">
      <c r="B187" s="44"/>
      <c r="C187" s="219" t="s">
        <v>348</v>
      </c>
      <c r="D187" s="219" t="s">
        <v>138</v>
      </c>
      <c r="E187" s="220" t="s">
        <v>349</v>
      </c>
      <c r="F187" s="221" t="s">
        <v>350</v>
      </c>
      <c r="G187" s="222" t="s">
        <v>141</v>
      </c>
      <c r="H187" s="223">
        <v>117.53</v>
      </c>
      <c r="I187" s="224"/>
      <c r="J187" s="225">
        <f>ROUND(I187*H187,2)</f>
        <v>0</v>
      </c>
      <c r="K187" s="221" t="s">
        <v>142</v>
      </c>
      <c r="L187" s="70"/>
      <c r="M187" s="226" t="s">
        <v>21</v>
      </c>
      <c r="N187" s="227" t="s">
        <v>43</v>
      </c>
      <c r="O187" s="45"/>
      <c r="P187" s="228">
        <f>O187*H187</f>
        <v>0</v>
      </c>
      <c r="Q187" s="228">
        <v>0.00346</v>
      </c>
      <c r="R187" s="228">
        <f>Q187*H187</f>
        <v>0.4066538</v>
      </c>
      <c r="S187" s="228">
        <v>0</v>
      </c>
      <c r="T187" s="229">
        <f>S187*H187</f>
        <v>0</v>
      </c>
      <c r="AR187" s="22" t="s">
        <v>143</v>
      </c>
      <c r="AT187" s="22" t="s">
        <v>138</v>
      </c>
      <c r="AU187" s="22" t="s">
        <v>82</v>
      </c>
      <c r="AY187" s="22" t="s">
        <v>136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22" t="s">
        <v>80</v>
      </c>
      <c r="BK187" s="230">
        <f>ROUND(I187*H187,2)</f>
        <v>0</v>
      </c>
      <c r="BL187" s="22" t="s">
        <v>143</v>
      </c>
      <c r="BM187" s="22" t="s">
        <v>351</v>
      </c>
    </row>
    <row r="188" spans="2:51" s="12" customFormat="1" ht="13.5">
      <c r="B188" s="242"/>
      <c r="C188" s="243"/>
      <c r="D188" s="233" t="s">
        <v>161</v>
      </c>
      <c r="E188" s="244" t="s">
        <v>21</v>
      </c>
      <c r="F188" s="245" t="s">
        <v>352</v>
      </c>
      <c r="G188" s="243"/>
      <c r="H188" s="246">
        <v>117.53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161</v>
      </c>
      <c r="AU188" s="252" t="s">
        <v>82</v>
      </c>
      <c r="AV188" s="12" t="s">
        <v>82</v>
      </c>
      <c r="AW188" s="12" t="s">
        <v>35</v>
      </c>
      <c r="AX188" s="12" t="s">
        <v>72</v>
      </c>
      <c r="AY188" s="252" t="s">
        <v>136</v>
      </c>
    </row>
    <row r="189" spans="2:65" s="1" customFormat="1" ht="16.5" customHeight="1">
      <c r="B189" s="44"/>
      <c r="C189" s="219" t="s">
        <v>353</v>
      </c>
      <c r="D189" s="219" t="s">
        <v>138</v>
      </c>
      <c r="E189" s="220" t="s">
        <v>354</v>
      </c>
      <c r="F189" s="221" t="s">
        <v>355</v>
      </c>
      <c r="G189" s="222" t="s">
        <v>141</v>
      </c>
      <c r="H189" s="223">
        <v>117.53</v>
      </c>
      <c r="I189" s="224"/>
      <c r="J189" s="225">
        <f>ROUND(I189*H189,2)</f>
        <v>0</v>
      </c>
      <c r="K189" s="221" t="s">
        <v>142</v>
      </c>
      <c r="L189" s="70"/>
      <c r="M189" s="226" t="s">
        <v>21</v>
      </c>
      <c r="N189" s="227" t="s">
        <v>43</v>
      </c>
      <c r="O189" s="45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AR189" s="22" t="s">
        <v>143</v>
      </c>
      <c r="AT189" s="22" t="s">
        <v>138</v>
      </c>
      <c r="AU189" s="22" t="s">
        <v>82</v>
      </c>
      <c r="AY189" s="22" t="s">
        <v>136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22" t="s">
        <v>80</v>
      </c>
      <c r="BK189" s="230">
        <f>ROUND(I189*H189,2)</f>
        <v>0</v>
      </c>
      <c r="BL189" s="22" t="s">
        <v>143</v>
      </c>
      <c r="BM189" s="22" t="s">
        <v>356</v>
      </c>
    </row>
    <row r="190" spans="2:65" s="1" customFormat="1" ht="25.5" customHeight="1">
      <c r="B190" s="44"/>
      <c r="C190" s="219" t="s">
        <v>357</v>
      </c>
      <c r="D190" s="219" t="s">
        <v>138</v>
      </c>
      <c r="E190" s="220" t="s">
        <v>358</v>
      </c>
      <c r="F190" s="221" t="s">
        <v>359</v>
      </c>
      <c r="G190" s="222" t="s">
        <v>224</v>
      </c>
      <c r="H190" s="223">
        <v>0.097</v>
      </c>
      <c r="I190" s="224"/>
      <c r="J190" s="225">
        <f>ROUND(I190*H190,2)</f>
        <v>0</v>
      </c>
      <c r="K190" s="221" t="s">
        <v>142</v>
      </c>
      <c r="L190" s="70"/>
      <c r="M190" s="226" t="s">
        <v>21</v>
      </c>
      <c r="N190" s="227" t="s">
        <v>43</v>
      </c>
      <c r="O190" s="45"/>
      <c r="P190" s="228">
        <f>O190*H190</f>
        <v>0</v>
      </c>
      <c r="Q190" s="228">
        <v>1.04881</v>
      </c>
      <c r="R190" s="228">
        <f>Q190*H190</f>
        <v>0.10173457000000001</v>
      </c>
      <c r="S190" s="228">
        <v>0</v>
      </c>
      <c r="T190" s="229">
        <f>S190*H190</f>
        <v>0</v>
      </c>
      <c r="AR190" s="22" t="s">
        <v>143</v>
      </c>
      <c r="AT190" s="22" t="s">
        <v>138</v>
      </c>
      <c r="AU190" s="22" t="s">
        <v>82</v>
      </c>
      <c r="AY190" s="22" t="s">
        <v>136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22" t="s">
        <v>80</v>
      </c>
      <c r="BK190" s="230">
        <f>ROUND(I190*H190,2)</f>
        <v>0</v>
      </c>
      <c r="BL190" s="22" t="s">
        <v>143</v>
      </c>
      <c r="BM190" s="22" t="s">
        <v>360</v>
      </c>
    </row>
    <row r="191" spans="2:51" s="11" customFormat="1" ht="13.5">
      <c r="B191" s="231"/>
      <c r="C191" s="232"/>
      <c r="D191" s="233" t="s">
        <v>161</v>
      </c>
      <c r="E191" s="234" t="s">
        <v>21</v>
      </c>
      <c r="F191" s="235" t="s">
        <v>361</v>
      </c>
      <c r="G191" s="232"/>
      <c r="H191" s="234" t="s">
        <v>21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161</v>
      </c>
      <c r="AU191" s="241" t="s">
        <v>82</v>
      </c>
      <c r="AV191" s="11" t="s">
        <v>80</v>
      </c>
      <c r="AW191" s="11" t="s">
        <v>35</v>
      </c>
      <c r="AX191" s="11" t="s">
        <v>72</v>
      </c>
      <c r="AY191" s="241" t="s">
        <v>136</v>
      </c>
    </row>
    <row r="192" spans="2:51" s="12" customFormat="1" ht="13.5">
      <c r="B192" s="242"/>
      <c r="C192" s="243"/>
      <c r="D192" s="233" t="s">
        <v>161</v>
      </c>
      <c r="E192" s="244" t="s">
        <v>21</v>
      </c>
      <c r="F192" s="245" t="s">
        <v>362</v>
      </c>
      <c r="G192" s="243"/>
      <c r="H192" s="246">
        <v>0.097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161</v>
      </c>
      <c r="AU192" s="252" t="s">
        <v>82</v>
      </c>
      <c r="AV192" s="12" t="s">
        <v>82</v>
      </c>
      <c r="AW192" s="12" t="s">
        <v>35</v>
      </c>
      <c r="AX192" s="12" t="s">
        <v>72</v>
      </c>
      <c r="AY192" s="252" t="s">
        <v>136</v>
      </c>
    </row>
    <row r="193" spans="2:65" s="1" customFormat="1" ht="25.5" customHeight="1">
      <c r="B193" s="44"/>
      <c r="C193" s="219" t="s">
        <v>363</v>
      </c>
      <c r="D193" s="219" t="s">
        <v>138</v>
      </c>
      <c r="E193" s="220" t="s">
        <v>364</v>
      </c>
      <c r="F193" s="221" t="s">
        <v>365</v>
      </c>
      <c r="G193" s="222" t="s">
        <v>224</v>
      </c>
      <c r="H193" s="223">
        <v>0.718</v>
      </c>
      <c r="I193" s="224"/>
      <c r="J193" s="225">
        <f>ROUND(I193*H193,2)</f>
        <v>0</v>
      </c>
      <c r="K193" s="221" t="s">
        <v>142</v>
      </c>
      <c r="L193" s="70"/>
      <c r="M193" s="226" t="s">
        <v>21</v>
      </c>
      <c r="N193" s="227" t="s">
        <v>43</v>
      </c>
      <c r="O193" s="45"/>
      <c r="P193" s="228">
        <f>O193*H193</f>
        <v>0</v>
      </c>
      <c r="Q193" s="228">
        <v>1.06277</v>
      </c>
      <c r="R193" s="228">
        <f>Q193*H193</f>
        <v>0.76306886</v>
      </c>
      <c r="S193" s="228">
        <v>0</v>
      </c>
      <c r="T193" s="229">
        <f>S193*H193</f>
        <v>0</v>
      </c>
      <c r="AR193" s="22" t="s">
        <v>143</v>
      </c>
      <c r="AT193" s="22" t="s">
        <v>138</v>
      </c>
      <c r="AU193" s="22" t="s">
        <v>82</v>
      </c>
      <c r="AY193" s="22" t="s">
        <v>136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22" t="s">
        <v>80</v>
      </c>
      <c r="BK193" s="230">
        <f>ROUND(I193*H193,2)</f>
        <v>0</v>
      </c>
      <c r="BL193" s="22" t="s">
        <v>143</v>
      </c>
      <c r="BM193" s="22" t="s">
        <v>366</v>
      </c>
    </row>
    <row r="194" spans="2:51" s="12" customFormat="1" ht="13.5">
      <c r="B194" s="242"/>
      <c r="C194" s="243"/>
      <c r="D194" s="233" t="s">
        <v>161</v>
      </c>
      <c r="E194" s="244" t="s">
        <v>21</v>
      </c>
      <c r="F194" s="245" t="s">
        <v>367</v>
      </c>
      <c r="G194" s="243"/>
      <c r="H194" s="246">
        <v>0.718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161</v>
      </c>
      <c r="AU194" s="252" t="s">
        <v>82</v>
      </c>
      <c r="AV194" s="12" t="s">
        <v>82</v>
      </c>
      <c r="AW194" s="12" t="s">
        <v>35</v>
      </c>
      <c r="AX194" s="12" t="s">
        <v>72</v>
      </c>
      <c r="AY194" s="252" t="s">
        <v>136</v>
      </c>
    </row>
    <row r="195" spans="2:65" s="1" customFormat="1" ht="25.5" customHeight="1">
      <c r="B195" s="44"/>
      <c r="C195" s="219" t="s">
        <v>368</v>
      </c>
      <c r="D195" s="219" t="s">
        <v>138</v>
      </c>
      <c r="E195" s="220" t="s">
        <v>369</v>
      </c>
      <c r="F195" s="221" t="s">
        <v>370</v>
      </c>
      <c r="G195" s="222" t="s">
        <v>293</v>
      </c>
      <c r="H195" s="223">
        <v>31.75</v>
      </c>
      <c r="I195" s="224"/>
      <c r="J195" s="225">
        <f>ROUND(I195*H195,2)</f>
        <v>0</v>
      </c>
      <c r="K195" s="221" t="s">
        <v>142</v>
      </c>
      <c r="L195" s="70"/>
      <c r="M195" s="226" t="s">
        <v>21</v>
      </c>
      <c r="N195" s="227" t="s">
        <v>43</v>
      </c>
      <c r="O195" s="45"/>
      <c r="P195" s="228">
        <f>O195*H195</f>
        <v>0</v>
      </c>
      <c r="Q195" s="228">
        <v>0.00126</v>
      </c>
      <c r="R195" s="228">
        <f>Q195*H195</f>
        <v>0.040005</v>
      </c>
      <c r="S195" s="228">
        <v>4E-05</v>
      </c>
      <c r="T195" s="229">
        <f>S195*H195</f>
        <v>0.00127</v>
      </c>
      <c r="AR195" s="22" t="s">
        <v>143</v>
      </c>
      <c r="AT195" s="22" t="s">
        <v>138</v>
      </c>
      <c r="AU195" s="22" t="s">
        <v>82</v>
      </c>
      <c r="AY195" s="22" t="s">
        <v>136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22" t="s">
        <v>80</v>
      </c>
      <c r="BK195" s="230">
        <f>ROUND(I195*H195,2)</f>
        <v>0</v>
      </c>
      <c r="BL195" s="22" t="s">
        <v>143</v>
      </c>
      <c r="BM195" s="22" t="s">
        <v>371</v>
      </c>
    </row>
    <row r="196" spans="2:51" s="12" customFormat="1" ht="13.5">
      <c r="B196" s="242"/>
      <c r="C196" s="243"/>
      <c r="D196" s="233" t="s">
        <v>161</v>
      </c>
      <c r="E196" s="244" t="s">
        <v>21</v>
      </c>
      <c r="F196" s="245" t="s">
        <v>372</v>
      </c>
      <c r="G196" s="243"/>
      <c r="H196" s="246">
        <v>31.75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161</v>
      </c>
      <c r="AU196" s="252" t="s">
        <v>82</v>
      </c>
      <c r="AV196" s="12" t="s">
        <v>82</v>
      </c>
      <c r="AW196" s="12" t="s">
        <v>35</v>
      </c>
      <c r="AX196" s="12" t="s">
        <v>72</v>
      </c>
      <c r="AY196" s="252" t="s">
        <v>136</v>
      </c>
    </row>
    <row r="197" spans="2:65" s="1" customFormat="1" ht="25.5" customHeight="1">
      <c r="B197" s="44"/>
      <c r="C197" s="219" t="s">
        <v>373</v>
      </c>
      <c r="D197" s="219" t="s">
        <v>138</v>
      </c>
      <c r="E197" s="220" t="s">
        <v>374</v>
      </c>
      <c r="F197" s="221" t="s">
        <v>375</v>
      </c>
      <c r="G197" s="222" t="s">
        <v>141</v>
      </c>
      <c r="H197" s="223">
        <v>1.725</v>
      </c>
      <c r="I197" s="224"/>
      <c r="J197" s="225">
        <f>ROUND(I197*H197,2)</f>
        <v>0</v>
      </c>
      <c r="K197" s="221" t="s">
        <v>142</v>
      </c>
      <c r="L197" s="70"/>
      <c r="M197" s="226" t="s">
        <v>21</v>
      </c>
      <c r="N197" s="227" t="s">
        <v>43</v>
      </c>
      <c r="O197" s="45"/>
      <c r="P197" s="228">
        <f>O197*H197</f>
        <v>0</v>
      </c>
      <c r="Q197" s="228">
        <v>0.12335</v>
      </c>
      <c r="R197" s="228">
        <f>Q197*H197</f>
        <v>0.21277875000000002</v>
      </c>
      <c r="S197" s="228">
        <v>0</v>
      </c>
      <c r="T197" s="229">
        <f>S197*H197</f>
        <v>0</v>
      </c>
      <c r="AR197" s="22" t="s">
        <v>143</v>
      </c>
      <c r="AT197" s="22" t="s">
        <v>138</v>
      </c>
      <c r="AU197" s="22" t="s">
        <v>82</v>
      </c>
      <c r="AY197" s="22" t="s">
        <v>136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22" t="s">
        <v>80</v>
      </c>
      <c r="BK197" s="230">
        <f>ROUND(I197*H197,2)</f>
        <v>0</v>
      </c>
      <c r="BL197" s="22" t="s">
        <v>143</v>
      </c>
      <c r="BM197" s="22" t="s">
        <v>376</v>
      </c>
    </row>
    <row r="198" spans="2:51" s="12" customFormat="1" ht="13.5">
      <c r="B198" s="242"/>
      <c r="C198" s="243"/>
      <c r="D198" s="233" t="s">
        <v>161</v>
      </c>
      <c r="E198" s="244" t="s">
        <v>21</v>
      </c>
      <c r="F198" s="245" t="s">
        <v>377</v>
      </c>
      <c r="G198" s="243"/>
      <c r="H198" s="246">
        <v>1.725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161</v>
      </c>
      <c r="AU198" s="252" t="s">
        <v>82</v>
      </c>
      <c r="AV198" s="12" t="s">
        <v>82</v>
      </c>
      <c r="AW198" s="12" t="s">
        <v>35</v>
      </c>
      <c r="AX198" s="12" t="s">
        <v>72</v>
      </c>
      <c r="AY198" s="252" t="s">
        <v>136</v>
      </c>
    </row>
    <row r="199" spans="2:65" s="1" customFormat="1" ht="25.5" customHeight="1">
      <c r="B199" s="44"/>
      <c r="C199" s="219" t="s">
        <v>378</v>
      </c>
      <c r="D199" s="219" t="s">
        <v>138</v>
      </c>
      <c r="E199" s="220" t="s">
        <v>379</v>
      </c>
      <c r="F199" s="221" t="s">
        <v>380</v>
      </c>
      <c r="G199" s="222" t="s">
        <v>141</v>
      </c>
      <c r="H199" s="223">
        <v>1.35</v>
      </c>
      <c r="I199" s="224"/>
      <c r="J199" s="225">
        <f>ROUND(I199*H199,2)</f>
        <v>0</v>
      </c>
      <c r="K199" s="221" t="s">
        <v>142</v>
      </c>
      <c r="L199" s="70"/>
      <c r="M199" s="226" t="s">
        <v>21</v>
      </c>
      <c r="N199" s="227" t="s">
        <v>43</v>
      </c>
      <c r="O199" s="45"/>
      <c r="P199" s="228">
        <f>O199*H199</f>
        <v>0</v>
      </c>
      <c r="Q199" s="228">
        <v>0.34646</v>
      </c>
      <c r="R199" s="228">
        <f>Q199*H199</f>
        <v>0.467721</v>
      </c>
      <c r="S199" s="228">
        <v>0</v>
      </c>
      <c r="T199" s="229">
        <f>S199*H199</f>
        <v>0</v>
      </c>
      <c r="AR199" s="22" t="s">
        <v>143</v>
      </c>
      <c r="AT199" s="22" t="s">
        <v>138</v>
      </c>
      <c r="AU199" s="22" t="s">
        <v>82</v>
      </c>
      <c r="AY199" s="22" t="s">
        <v>136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22" t="s">
        <v>80</v>
      </c>
      <c r="BK199" s="230">
        <f>ROUND(I199*H199,2)</f>
        <v>0</v>
      </c>
      <c r="BL199" s="22" t="s">
        <v>143</v>
      </c>
      <c r="BM199" s="22" t="s">
        <v>381</v>
      </c>
    </row>
    <row r="200" spans="2:51" s="11" customFormat="1" ht="13.5">
      <c r="B200" s="231"/>
      <c r="C200" s="232"/>
      <c r="D200" s="233" t="s">
        <v>161</v>
      </c>
      <c r="E200" s="234" t="s">
        <v>21</v>
      </c>
      <c r="F200" s="235" t="s">
        <v>382</v>
      </c>
      <c r="G200" s="232"/>
      <c r="H200" s="234" t="s">
        <v>21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161</v>
      </c>
      <c r="AU200" s="241" t="s">
        <v>82</v>
      </c>
      <c r="AV200" s="11" t="s">
        <v>80</v>
      </c>
      <c r="AW200" s="11" t="s">
        <v>35</v>
      </c>
      <c r="AX200" s="11" t="s">
        <v>72</v>
      </c>
      <c r="AY200" s="241" t="s">
        <v>136</v>
      </c>
    </row>
    <row r="201" spans="2:51" s="12" customFormat="1" ht="13.5">
      <c r="B201" s="242"/>
      <c r="C201" s="243"/>
      <c r="D201" s="233" t="s">
        <v>161</v>
      </c>
      <c r="E201" s="244" t="s">
        <v>21</v>
      </c>
      <c r="F201" s="245" t="s">
        <v>383</v>
      </c>
      <c r="G201" s="243"/>
      <c r="H201" s="246">
        <v>1.35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AT201" s="252" t="s">
        <v>161</v>
      </c>
      <c r="AU201" s="252" t="s">
        <v>82</v>
      </c>
      <c r="AV201" s="12" t="s">
        <v>82</v>
      </c>
      <c r="AW201" s="12" t="s">
        <v>35</v>
      </c>
      <c r="AX201" s="12" t="s">
        <v>72</v>
      </c>
      <c r="AY201" s="252" t="s">
        <v>136</v>
      </c>
    </row>
    <row r="202" spans="2:63" s="10" customFormat="1" ht="29.85" customHeight="1">
      <c r="B202" s="203"/>
      <c r="C202" s="204"/>
      <c r="D202" s="205" t="s">
        <v>71</v>
      </c>
      <c r="E202" s="217" t="s">
        <v>143</v>
      </c>
      <c r="F202" s="217" t="s">
        <v>384</v>
      </c>
      <c r="G202" s="204"/>
      <c r="H202" s="204"/>
      <c r="I202" s="207"/>
      <c r="J202" s="218">
        <f>BK202</f>
        <v>0</v>
      </c>
      <c r="K202" s="204"/>
      <c r="L202" s="209"/>
      <c r="M202" s="210"/>
      <c r="N202" s="211"/>
      <c r="O202" s="211"/>
      <c r="P202" s="212">
        <f>SUM(P203:P213)</f>
        <v>0</v>
      </c>
      <c r="Q202" s="211"/>
      <c r="R202" s="212">
        <f>SUM(R203:R213)</f>
        <v>4.6190761700000005</v>
      </c>
      <c r="S202" s="211"/>
      <c r="T202" s="213">
        <f>SUM(T203:T213)</f>
        <v>0</v>
      </c>
      <c r="AR202" s="214" t="s">
        <v>80</v>
      </c>
      <c r="AT202" s="215" t="s">
        <v>71</v>
      </c>
      <c r="AU202" s="215" t="s">
        <v>80</v>
      </c>
      <c r="AY202" s="214" t="s">
        <v>136</v>
      </c>
      <c r="BK202" s="216">
        <f>SUM(BK203:BK213)</f>
        <v>0</v>
      </c>
    </row>
    <row r="203" spans="2:65" s="1" customFormat="1" ht="38.25" customHeight="1">
      <c r="B203" s="44"/>
      <c r="C203" s="219" t="s">
        <v>385</v>
      </c>
      <c r="D203" s="219" t="s">
        <v>138</v>
      </c>
      <c r="E203" s="220" t="s">
        <v>386</v>
      </c>
      <c r="F203" s="221" t="s">
        <v>387</v>
      </c>
      <c r="G203" s="222" t="s">
        <v>151</v>
      </c>
      <c r="H203" s="223">
        <v>42.583</v>
      </c>
      <c r="I203" s="224"/>
      <c r="J203" s="225">
        <f>ROUND(I203*H203,2)</f>
        <v>0</v>
      </c>
      <c r="K203" s="221" t="s">
        <v>142</v>
      </c>
      <c r="L203" s="70"/>
      <c r="M203" s="226" t="s">
        <v>21</v>
      </c>
      <c r="N203" s="227" t="s">
        <v>43</v>
      </c>
      <c r="O203" s="45"/>
      <c r="P203" s="228">
        <f>O203*H203</f>
        <v>0</v>
      </c>
      <c r="Q203" s="228">
        <v>0.00459</v>
      </c>
      <c r="R203" s="228">
        <f>Q203*H203</f>
        <v>0.19545597</v>
      </c>
      <c r="S203" s="228">
        <v>0</v>
      </c>
      <c r="T203" s="229">
        <f>S203*H203</f>
        <v>0</v>
      </c>
      <c r="AR203" s="22" t="s">
        <v>143</v>
      </c>
      <c r="AT203" s="22" t="s">
        <v>138</v>
      </c>
      <c r="AU203" s="22" t="s">
        <v>82</v>
      </c>
      <c r="AY203" s="22" t="s">
        <v>136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22" t="s">
        <v>80</v>
      </c>
      <c r="BK203" s="230">
        <f>ROUND(I203*H203,2)</f>
        <v>0</v>
      </c>
      <c r="BL203" s="22" t="s">
        <v>143</v>
      </c>
      <c r="BM203" s="22" t="s">
        <v>388</v>
      </c>
    </row>
    <row r="204" spans="2:51" s="12" customFormat="1" ht="13.5">
      <c r="B204" s="242"/>
      <c r="C204" s="243"/>
      <c r="D204" s="233" t="s">
        <v>161</v>
      </c>
      <c r="E204" s="244" t="s">
        <v>21</v>
      </c>
      <c r="F204" s="245" t="s">
        <v>389</v>
      </c>
      <c r="G204" s="243"/>
      <c r="H204" s="246">
        <v>42.583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161</v>
      </c>
      <c r="AU204" s="252" t="s">
        <v>82</v>
      </c>
      <c r="AV204" s="12" t="s">
        <v>82</v>
      </c>
      <c r="AW204" s="12" t="s">
        <v>35</v>
      </c>
      <c r="AX204" s="12" t="s">
        <v>72</v>
      </c>
      <c r="AY204" s="252" t="s">
        <v>136</v>
      </c>
    </row>
    <row r="205" spans="2:65" s="1" customFormat="1" ht="16.5" customHeight="1">
      <c r="B205" s="44"/>
      <c r="C205" s="253" t="s">
        <v>390</v>
      </c>
      <c r="D205" s="253" t="s">
        <v>254</v>
      </c>
      <c r="E205" s="254" t="s">
        <v>391</v>
      </c>
      <c r="F205" s="255" t="s">
        <v>392</v>
      </c>
      <c r="G205" s="256" t="s">
        <v>151</v>
      </c>
      <c r="H205" s="257">
        <v>43</v>
      </c>
      <c r="I205" s="258"/>
      <c r="J205" s="259">
        <f>ROUND(I205*H205,2)</f>
        <v>0</v>
      </c>
      <c r="K205" s="255" t="s">
        <v>142</v>
      </c>
      <c r="L205" s="260"/>
      <c r="M205" s="261" t="s">
        <v>21</v>
      </c>
      <c r="N205" s="262" t="s">
        <v>43</v>
      </c>
      <c r="O205" s="45"/>
      <c r="P205" s="228">
        <f>O205*H205</f>
        <v>0</v>
      </c>
      <c r="Q205" s="228">
        <v>0.054</v>
      </c>
      <c r="R205" s="228">
        <f>Q205*H205</f>
        <v>2.322</v>
      </c>
      <c r="S205" s="228">
        <v>0</v>
      </c>
      <c r="T205" s="229">
        <f>S205*H205</f>
        <v>0</v>
      </c>
      <c r="AR205" s="22" t="s">
        <v>177</v>
      </c>
      <c r="AT205" s="22" t="s">
        <v>254</v>
      </c>
      <c r="AU205" s="22" t="s">
        <v>82</v>
      </c>
      <c r="AY205" s="22" t="s">
        <v>136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22" t="s">
        <v>80</v>
      </c>
      <c r="BK205" s="230">
        <f>ROUND(I205*H205,2)</f>
        <v>0</v>
      </c>
      <c r="BL205" s="22" t="s">
        <v>143</v>
      </c>
      <c r="BM205" s="22" t="s">
        <v>393</v>
      </c>
    </row>
    <row r="206" spans="2:65" s="1" customFormat="1" ht="25.5" customHeight="1">
      <c r="B206" s="44"/>
      <c r="C206" s="219" t="s">
        <v>394</v>
      </c>
      <c r="D206" s="219" t="s">
        <v>138</v>
      </c>
      <c r="E206" s="220" t="s">
        <v>395</v>
      </c>
      <c r="F206" s="221" t="s">
        <v>396</v>
      </c>
      <c r="G206" s="222" t="s">
        <v>151</v>
      </c>
      <c r="H206" s="223">
        <v>86</v>
      </c>
      <c r="I206" s="224"/>
      <c r="J206" s="225">
        <f>ROUND(I206*H206,2)</f>
        <v>0</v>
      </c>
      <c r="K206" s="221" t="s">
        <v>142</v>
      </c>
      <c r="L206" s="70"/>
      <c r="M206" s="226" t="s">
        <v>21</v>
      </c>
      <c r="N206" s="227" t="s">
        <v>43</v>
      </c>
      <c r="O206" s="45"/>
      <c r="P206" s="228">
        <f>O206*H206</f>
        <v>0</v>
      </c>
      <c r="Q206" s="228">
        <v>0.02278</v>
      </c>
      <c r="R206" s="228">
        <f>Q206*H206</f>
        <v>1.9590800000000002</v>
      </c>
      <c r="S206" s="228">
        <v>0</v>
      </c>
      <c r="T206" s="229">
        <f>S206*H206</f>
        <v>0</v>
      </c>
      <c r="AR206" s="22" t="s">
        <v>143</v>
      </c>
      <c r="AT206" s="22" t="s">
        <v>138</v>
      </c>
      <c r="AU206" s="22" t="s">
        <v>82</v>
      </c>
      <c r="AY206" s="22" t="s">
        <v>136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22" t="s">
        <v>80</v>
      </c>
      <c r="BK206" s="230">
        <f>ROUND(I206*H206,2)</f>
        <v>0</v>
      </c>
      <c r="BL206" s="22" t="s">
        <v>143</v>
      </c>
      <c r="BM206" s="22" t="s">
        <v>397</v>
      </c>
    </row>
    <row r="207" spans="2:51" s="11" customFormat="1" ht="13.5">
      <c r="B207" s="231"/>
      <c r="C207" s="232"/>
      <c r="D207" s="233" t="s">
        <v>161</v>
      </c>
      <c r="E207" s="234" t="s">
        <v>21</v>
      </c>
      <c r="F207" s="235" t="s">
        <v>398</v>
      </c>
      <c r="G207" s="232"/>
      <c r="H207" s="234" t="s">
        <v>21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161</v>
      </c>
      <c r="AU207" s="241" t="s">
        <v>82</v>
      </c>
      <c r="AV207" s="11" t="s">
        <v>80</v>
      </c>
      <c r="AW207" s="11" t="s">
        <v>35</v>
      </c>
      <c r="AX207" s="11" t="s">
        <v>72</v>
      </c>
      <c r="AY207" s="241" t="s">
        <v>136</v>
      </c>
    </row>
    <row r="208" spans="2:51" s="12" customFormat="1" ht="13.5">
      <c r="B208" s="242"/>
      <c r="C208" s="243"/>
      <c r="D208" s="233" t="s">
        <v>161</v>
      </c>
      <c r="E208" s="244" t="s">
        <v>21</v>
      </c>
      <c r="F208" s="245" t="s">
        <v>399</v>
      </c>
      <c r="G208" s="243"/>
      <c r="H208" s="246">
        <v>86</v>
      </c>
      <c r="I208" s="247"/>
      <c r="J208" s="243"/>
      <c r="K208" s="243"/>
      <c r="L208" s="248"/>
      <c r="M208" s="249"/>
      <c r="N208" s="250"/>
      <c r="O208" s="250"/>
      <c r="P208" s="250"/>
      <c r="Q208" s="250"/>
      <c r="R208" s="250"/>
      <c r="S208" s="250"/>
      <c r="T208" s="251"/>
      <c r="AT208" s="252" t="s">
        <v>161</v>
      </c>
      <c r="AU208" s="252" t="s">
        <v>82</v>
      </c>
      <c r="AV208" s="12" t="s">
        <v>82</v>
      </c>
      <c r="AW208" s="12" t="s">
        <v>35</v>
      </c>
      <c r="AX208" s="12" t="s">
        <v>72</v>
      </c>
      <c r="AY208" s="252" t="s">
        <v>136</v>
      </c>
    </row>
    <row r="209" spans="2:65" s="1" customFormat="1" ht="25.5" customHeight="1">
      <c r="B209" s="44"/>
      <c r="C209" s="219" t="s">
        <v>400</v>
      </c>
      <c r="D209" s="219" t="s">
        <v>138</v>
      </c>
      <c r="E209" s="220" t="s">
        <v>401</v>
      </c>
      <c r="F209" s="221" t="s">
        <v>402</v>
      </c>
      <c r="G209" s="222" t="s">
        <v>224</v>
      </c>
      <c r="H209" s="223">
        <v>0.13</v>
      </c>
      <c r="I209" s="224"/>
      <c r="J209" s="225">
        <f>ROUND(I209*H209,2)</f>
        <v>0</v>
      </c>
      <c r="K209" s="221" t="s">
        <v>142</v>
      </c>
      <c r="L209" s="70"/>
      <c r="M209" s="226" t="s">
        <v>21</v>
      </c>
      <c r="N209" s="227" t="s">
        <v>43</v>
      </c>
      <c r="O209" s="45"/>
      <c r="P209" s="228">
        <f>O209*H209</f>
        <v>0</v>
      </c>
      <c r="Q209" s="228">
        <v>0.01954</v>
      </c>
      <c r="R209" s="228">
        <f>Q209*H209</f>
        <v>0.0025402</v>
      </c>
      <c r="S209" s="228">
        <v>0</v>
      </c>
      <c r="T209" s="229">
        <f>S209*H209</f>
        <v>0</v>
      </c>
      <c r="AR209" s="22" t="s">
        <v>143</v>
      </c>
      <c r="AT209" s="22" t="s">
        <v>138</v>
      </c>
      <c r="AU209" s="22" t="s">
        <v>82</v>
      </c>
      <c r="AY209" s="22" t="s">
        <v>136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22" t="s">
        <v>80</v>
      </c>
      <c r="BK209" s="230">
        <f>ROUND(I209*H209,2)</f>
        <v>0</v>
      </c>
      <c r="BL209" s="22" t="s">
        <v>143</v>
      </c>
      <c r="BM209" s="22" t="s">
        <v>403</v>
      </c>
    </row>
    <row r="210" spans="2:51" s="11" customFormat="1" ht="13.5">
      <c r="B210" s="231"/>
      <c r="C210" s="232"/>
      <c r="D210" s="233" t="s">
        <v>161</v>
      </c>
      <c r="E210" s="234" t="s">
        <v>21</v>
      </c>
      <c r="F210" s="235" t="s">
        <v>404</v>
      </c>
      <c r="G210" s="232"/>
      <c r="H210" s="234" t="s">
        <v>21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161</v>
      </c>
      <c r="AU210" s="241" t="s">
        <v>82</v>
      </c>
      <c r="AV210" s="11" t="s">
        <v>80</v>
      </c>
      <c r="AW210" s="11" t="s">
        <v>35</v>
      </c>
      <c r="AX210" s="11" t="s">
        <v>72</v>
      </c>
      <c r="AY210" s="241" t="s">
        <v>136</v>
      </c>
    </row>
    <row r="211" spans="2:51" s="12" customFormat="1" ht="13.5">
      <c r="B211" s="242"/>
      <c r="C211" s="243"/>
      <c r="D211" s="233" t="s">
        <v>161</v>
      </c>
      <c r="E211" s="244" t="s">
        <v>21</v>
      </c>
      <c r="F211" s="245" t="s">
        <v>405</v>
      </c>
      <c r="G211" s="243"/>
      <c r="H211" s="246">
        <v>0.13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161</v>
      </c>
      <c r="AU211" s="252" t="s">
        <v>82</v>
      </c>
      <c r="AV211" s="12" t="s">
        <v>82</v>
      </c>
      <c r="AW211" s="12" t="s">
        <v>35</v>
      </c>
      <c r="AX211" s="12" t="s">
        <v>72</v>
      </c>
      <c r="AY211" s="252" t="s">
        <v>136</v>
      </c>
    </row>
    <row r="212" spans="2:65" s="1" customFormat="1" ht="16.5" customHeight="1">
      <c r="B212" s="44"/>
      <c r="C212" s="253" t="s">
        <v>406</v>
      </c>
      <c r="D212" s="253" t="s">
        <v>254</v>
      </c>
      <c r="E212" s="254" t="s">
        <v>407</v>
      </c>
      <c r="F212" s="255" t="s">
        <v>408</v>
      </c>
      <c r="G212" s="256" t="s">
        <v>224</v>
      </c>
      <c r="H212" s="257">
        <v>0.14</v>
      </c>
      <c r="I212" s="258"/>
      <c r="J212" s="259">
        <f>ROUND(I212*H212,2)</f>
        <v>0</v>
      </c>
      <c r="K212" s="255" t="s">
        <v>142</v>
      </c>
      <c r="L212" s="260"/>
      <c r="M212" s="261" t="s">
        <v>21</v>
      </c>
      <c r="N212" s="262" t="s">
        <v>43</v>
      </c>
      <c r="O212" s="45"/>
      <c r="P212" s="228">
        <f>O212*H212</f>
        <v>0</v>
      </c>
      <c r="Q212" s="228">
        <v>1</v>
      </c>
      <c r="R212" s="228">
        <f>Q212*H212</f>
        <v>0.14</v>
      </c>
      <c r="S212" s="228">
        <v>0</v>
      </c>
      <c r="T212" s="229">
        <f>S212*H212</f>
        <v>0</v>
      </c>
      <c r="AR212" s="22" t="s">
        <v>177</v>
      </c>
      <c r="AT212" s="22" t="s">
        <v>254</v>
      </c>
      <c r="AU212" s="22" t="s">
        <v>82</v>
      </c>
      <c r="AY212" s="22" t="s">
        <v>136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22" t="s">
        <v>80</v>
      </c>
      <c r="BK212" s="230">
        <f>ROUND(I212*H212,2)</f>
        <v>0</v>
      </c>
      <c r="BL212" s="22" t="s">
        <v>143</v>
      </c>
      <c r="BM212" s="22" t="s">
        <v>409</v>
      </c>
    </row>
    <row r="213" spans="2:51" s="12" customFormat="1" ht="13.5">
      <c r="B213" s="242"/>
      <c r="C213" s="243"/>
      <c r="D213" s="233" t="s">
        <v>161</v>
      </c>
      <c r="E213" s="243"/>
      <c r="F213" s="245" t="s">
        <v>410</v>
      </c>
      <c r="G213" s="243"/>
      <c r="H213" s="246">
        <v>0.14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161</v>
      </c>
      <c r="AU213" s="252" t="s">
        <v>82</v>
      </c>
      <c r="AV213" s="12" t="s">
        <v>82</v>
      </c>
      <c r="AW213" s="12" t="s">
        <v>6</v>
      </c>
      <c r="AX213" s="12" t="s">
        <v>80</v>
      </c>
      <c r="AY213" s="252" t="s">
        <v>136</v>
      </c>
    </row>
    <row r="214" spans="2:63" s="10" customFormat="1" ht="29.85" customHeight="1">
      <c r="B214" s="203"/>
      <c r="C214" s="204"/>
      <c r="D214" s="205" t="s">
        <v>71</v>
      </c>
      <c r="E214" s="217" t="s">
        <v>156</v>
      </c>
      <c r="F214" s="217" t="s">
        <v>411</v>
      </c>
      <c r="G214" s="204"/>
      <c r="H214" s="204"/>
      <c r="I214" s="207"/>
      <c r="J214" s="218">
        <f>BK214</f>
        <v>0</v>
      </c>
      <c r="K214" s="204"/>
      <c r="L214" s="209"/>
      <c r="M214" s="210"/>
      <c r="N214" s="211"/>
      <c r="O214" s="211"/>
      <c r="P214" s="212">
        <f>SUM(P215:P235)</f>
        <v>0</v>
      </c>
      <c r="Q214" s="211"/>
      <c r="R214" s="212">
        <f>SUM(R215:R235)</f>
        <v>16.72217926</v>
      </c>
      <c r="S214" s="211"/>
      <c r="T214" s="213">
        <f>SUM(T215:T235)</f>
        <v>0</v>
      </c>
      <c r="AR214" s="214" t="s">
        <v>80</v>
      </c>
      <c r="AT214" s="215" t="s">
        <v>71</v>
      </c>
      <c r="AU214" s="215" t="s">
        <v>80</v>
      </c>
      <c r="AY214" s="214" t="s">
        <v>136</v>
      </c>
      <c r="BK214" s="216">
        <f>SUM(BK215:BK235)</f>
        <v>0</v>
      </c>
    </row>
    <row r="215" spans="2:65" s="1" customFormat="1" ht="25.5" customHeight="1">
      <c r="B215" s="44"/>
      <c r="C215" s="219" t="s">
        <v>412</v>
      </c>
      <c r="D215" s="219" t="s">
        <v>138</v>
      </c>
      <c r="E215" s="220" t="s">
        <v>296</v>
      </c>
      <c r="F215" s="221" t="s">
        <v>297</v>
      </c>
      <c r="G215" s="222" t="s">
        <v>141</v>
      </c>
      <c r="H215" s="223">
        <v>22.995</v>
      </c>
      <c r="I215" s="224"/>
      <c r="J215" s="225">
        <f>ROUND(I215*H215,2)</f>
        <v>0</v>
      </c>
      <c r="K215" s="221" t="s">
        <v>142</v>
      </c>
      <c r="L215" s="70"/>
      <c r="M215" s="226" t="s">
        <v>21</v>
      </c>
      <c r="N215" s="227" t="s">
        <v>43</v>
      </c>
      <c r="O215" s="45"/>
      <c r="P215" s="228">
        <f>O215*H215</f>
        <v>0</v>
      </c>
      <c r="Q215" s="228">
        <v>0.0001</v>
      </c>
      <c r="R215" s="228">
        <f>Q215*H215</f>
        <v>0.0022995000000000003</v>
      </c>
      <c r="S215" s="228">
        <v>0</v>
      </c>
      <c r="T215" s="229">
        <f>S215*H215</f>
        <v>0</v>
      </c>
      <c r="AR215" s="22" t="s">
        <v>143</v>
      </c>
      <c r="AT215" s="22" t="s">
        <v>138</v>
      </c>
      <c r="AU215" s="22" t="s">
        <v>82</v>
      </c>
      <c r="AY215" s="22" t="s">
        <v>136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22" t="s">
        <v>80</v>
      </c>
      <c r="BK215" s="230">
        <f>ROUND(I215*H215,2)</f>
        <v>0</v>
      </c>
      <c r="BL215" s="22" t="s">
        <v>143</v>
      </c>
      <c r="BM215" s="22" t="s">
        <v>413</v>
      </c>
    </row>
    <row r="216" spans="2:51" s="11" customFormat="1" ht="13.5">
      <c r="B216" s="231"/>
      <c r="C216" s="232"/>
      <c r="D216" s="233" t="s">
        <v>161</v>
      </c>
      <c r="E216" s="234" t="s">
        <v>21</v>
      </c>
      <c r="F216" s="235" t="s">
        <v>414</v>
      </c>
      <c r="G216" s="232"/>
      <c r="H216" s="234" t="s">
        <v>21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161</v>
      </c>
      <c r="AU216" s="241" t="s">
        <v>82</v>
      </c>
      <c r="AV216" s="11" t="s">
        <v>80</v>
      </c>
      <c r="AW216" s="11" t="s">
        <v>35</v>
      </c>
      <c r="AX216" s="11" t="s">
        <v>72</v>
      </c>
      <c r="AY216" s="241" t="s">
        <v>136</v>
      </c>
    </row>
    <row r="217" spans="2:51" s="12" customFormat="1" ht="13.5">
      <c r="B217" s="242"/>
      <c r="C217" s="243"/>
      <c r="D217" s="233" t="s">
        <v>161</v>
      </c>
      <c r="E217" s="244" t="s">
        <v>21</v>
      </c>
      <c r="F217" s="245" t="s">
        <v>415</v>
      </c>
      <c r="G217" s="243"/>
      <c r="H217" s="246">
        <v>22.995</v>
      </c>
      <c r="I217" s="247"/>
      <c r="J217" s="243"/>
      <c r="K217" s="243"/>
      <c r="L217" s="248"/>
      <c r="M217" s="249"/>
      <c r="N217" s="250"/>
      <c r="O217" s="250"/>
      <c r="P217" s="250"/>
      <c r="Q217" s="250"/>
      <c r="R217" s="250"/>
      <c r="S217" s="250"/>
      <c r="T217" s="251"/>
      <c r="AT217" s="252" t="s">
        <v>161</v>
      </c>
      <c r="AU217" s="252" t="s">
        <v>82</v>
      </c>
      <c r="AV217" s="12" t="s">
        <v>82</v>
      </c>
      <c r="AW217" s="12" t="s">
        <v>35</v>
      </c>
      <c r="AX217" s="12" t="s">
        <v>72</v>
      </c>
      <c r="AY217" s="252" t="s">
        <v>136</v>
      </c>
    </row>
    <row r="218" spans="2:65" s="1" customFormat="1" ht="16.5" customHeight="1">
      <c r="B218" s="44"/>
      <c r="C218" s="253" t="s">
        <v>416</v>
      </c>
      <c r="D218" s="253" t="s">
        <v>254</v>
      </c>
      <c r="E218" s="254" t="s">
        <v>301</v>
      </c>
      <c r="F218" s="255" t="s">
        <v>302</v>
      </c>
      <c r="G218" s="256" t="s">
        <v>141</v>
      </c>
      <c r="H218" s="257">
        <v>26.444</v>
      </c>
      <c r="I218" s="258"/>
      <c r="J218" s="259">
        <f>ROUND(I218*H218,2)</f>
        <v>0</v>
      </c>
      <c r="K218" s="255" t="s">
        <v>142</v>
      </c>
      <c r="L218" s="260"/>
      <c r="M218" s="261" t="s">
        <v>21</v>
      </c>
      <c r="N218" s="262" t="s">
        <v>43</v>
      </c>
      <c r="O218" s="45"/>
      <c r="P218" s="228">
        <f>O218*H218</f>
        <v>0</v>
      </c>
      <c r="Q218" s="228">
        <v>0.0005</v>
      </c>
      <c r="R218" s="228">
        <f>Q218*H218</f>
        <v>0.013222</v>
      </c>
      <c r="S218" s="228">
        <v>0</v>
      </c>
      <c r="T218" s="229">
        <f>S218*H218</f>
        <v>0</v>
      </c>
      <c r="AR218" s="22" t="s">
        <v>177</v>
      </c>
      <c r="AT218" s="22" t="s">
        <v>254</v>
      </c>
      <c r="AU218" s="22" t="s">
        <v>82</v>
      </c>
      <c r="AY218" s="22" t="s">
        <v>136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22" t="s">
        <v>80</v>
      </c>
      <c r="BK218" s="230">
        <f>ROUND(I218*H218,2)</f>
        <v>0</v>
      </c>
      <c r="BL218" s="22" t="s">
        <v>143</v>
      </c>
      <c r="BM218" s="22" t="s">
        <v>417</v>
      </c>
    </row>
    <row r="219" spans="2:51" s="12" customFormat="1" ht="13.5">
      <c r="B219" s="242"/>
      <c r="C219" s="243"/>
      <c r="D219" s="233" t="s">
        <v>161</v>
      </c>
      <c r="E219" s="243"/>
      <c r="F219" s="245" t="s">
        <v>418</v>
      </c>
      <c r="G219" s="243"/>
      <c r="H219" s="246">
        <v>26.444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161</v>
      </c>
      <c r="AU219" s="252" t="s">
        <v>82</v>
      </c>
      <c r="AV219" s="12" t="s">
        <v>82</v>
      </c>
      <c r="AW219" s="12" t="s">
        <v>6</v>
      </c>
      <c r="AX219" s="12" t="s">
        <v>80</v>
      </c>
      <c r="AY219" s="252" t="s">
        <v>136</v>
      </c>
    </row>
    <row r="220" spans="2:65" s="1" customFormat="1" ht="38.25" customHeight="1">
      <c r="B220" s="44"/>
      <c r="C220" s="219" t="s">
        <v>419</v>
      </c>
      <c r="D220" s="219" t="s">
        <v>138</v>
      </c>
      <c r="E220" s="220" t="s">
        <v>420</v>
      </c>
      <c r="F220" s="221" t="s">
        <v>421</v>
      </c>
      <c r="G220" s="222" t="s">
        <v>141</v>
      </c>
      <c r="H220" s="223">
        <v>15.33</v>
      </c>
      <c r="I220" s="224"/>
      <c r="J220" s="225">
        <f>ROUND(I220*H220,2)</f>
        <v>0</v>
      </c>
      <c r="K220" s="221" t="s">
        <v>142</v>
      </c>
      <c r="L220" s="70"/>
      <c r="M220" s="226" t="s">
        <v>21</v>
      </c>
      <c r="N220" s="227" t="s">
        <v>43</v>
      </c>
      <c r="O220" s="45"/>
      <c r="P220" s="228">
        <f>O220*H220</f>
        <v>0</v>
      </c>
      <c r="Q220" s="228">
        <v>0.2756</v>
      </c>
      <c r="R220" s="228">
        <f>Q220*H220</f>
        <v>4.224948</v>
      </c>
      <c r="S220" s="228">
        <v>0</v>
      </c>
      <c r="T220" s="229">
        <f>S220*H220</f>
        <v>0</v>
      </c>
      <c r="AR220" s="22" t="s">
        <v>143</v>
      </c>
      <c r="AT220" s="22" t="s">
        <v>138</v>
      </c>
      <c r="AU220" s="22" t="s">
        <v>82</v>
      </c>
      <c r="AY220" s="22" t="s">
        <v>136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22" t="s">
        <v>80</v>
      </c>
      <c r="BK220" s="230">
        <f>ROUND(I220*H220,2)</f>
        <v>0</v>
      </c>
      <c r="BL220" s="22" t="s">
        <v>143</v>
      </c>
      <c r="BM220" s="22" t="s">
        <v>422</v>
      </c>
    </row>
    <row r="221" spans="2:51" s="12" customFormat="1" ht="13.5">
      <c r="B221" s="242"/>
      <c r="C221" s="243"/>
      <c r="D221" s="233" t="s">
        <v>161</v>
      </c>
      <c r="E221" s="244" t="s">
        <v>21</v>
      </c>
      <c r="F221" s="245" t="s">
        <v>423</v>
      </c>
      <c r="G221" s="243"/>
      <c r="H221" s="246">
        <v>15.33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161</v>
      </c>
      <c r="AU221" s="252" t="s">
        <v>82</v>
      </c>
      <c r="AV221" s="12" t="s">
        <v>82</v>
      </c>
      <c r="AW221" s="12" t="s">
        <v>35</v>
      </c>
      <c r="AX221" s="12" t="s">
        <v>72</v>
      </c>
      <c r="AY221" s="252" t="s">
        <v>136</v>
      </c>
    </row>
    <row r="222" spans="2:65" s="1" customFormat="1" ht="38.25" customHeight="1">
      <c r="B222" s="44"/>
      <c r="C222" s="219" t="s">
        <v>424</v>
      </c>
      <c r="D222" s="219" t="s">
        <v>138</v>
      </c>
      <c r="E222" s="220" t="s">
        <v>425</v>
      </c>
      <c r="F222" s="221" t="s">
        <v>426</v>
      </c>
      <c r="G222" s="222" t="s">
        <v>293</v>
      </c>
      <c r="H222" s="223">
        <v>48.85</v>
      </c>
      <c r="I222" s="224"/>
      <c r="J222" s="225">
        <f>ROUND(I222*H222,2)</f>
        <v>0</v>
      </c>
      <c r="K222" s="221" t="s">
        <v>142</v>
      </c>
      <c r="L222" s="70"/>
      <c r="M222" s="226" t="s">
        <v>21</v>
      </c>
      <c r="N222" s="227" t="s">
        <v>43</v>
      </c>
      <c r="O222" s="45"/>
      <c r="P222" s="228">
        <f>O222*H222</f>
        <v>0</v>
      </c>
      <c r="Q222" s="228">
        <v>0.14067</v>
      </c>
      <c r="R222" s="228">
        <f>Q222*H222</f>
        <v>6.8717295</v>
      </c>
      <c r="S222" s="228">
        <v>0</v>
      </c>
      <c r="T222" s="229">
        <f>S222*H222</f>
        <v>0</v>
      </c>
      <c r="AR222" s="22" t="s">
        <v>143</v>
      </c>
      <c r="AT222" s="22" t="s">
        <v>138</v>
      </c>
      <c r="AU222" s="22" t="s">
        <v>82</v>
      </c>
      <c r="AY222" s="22" t="s">
        <v>136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22" t="s">
        <v>80</v>
      </c>
      <c r="BK222" s="230">
        <f>ROUND(I222*H222,2)</f>
        <v>0</v>
      </c>
      <c r="BL222" s="22" t="s">
        <v>143</v>
      </c>
      <c r="BM222" s="22" t="s">
        <v>427</v>
      </c>
    </row>
    <row r="223" spans="2:51" s="12" customFormat="1" ht="13.5">
      <c r="B223" s="242"/>
      <c r="C223" s="243"/>
      <c r="D223" s="233" t="s">
        <v>161</v>
      </c>
      <c r="E223" s="244" t="s">
        <v>21</v>
      </c>
      <c r="F223" s="245" t="s">
        <v>428</v>
      </c>
      <c r="G223" s="243"/>
      <c r="H223" s="246">
        <v>48.85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161</v>
      </c>
      <c r="AU223" s="252" t="s">
        <v>82</v>
      </c>
      <c r="AV223" s="12" t="s">
        <v>82</v>
      </c>
      <c r="AW223" s="12" t="s">
        <v>35</v>
      </c>
      <c r="AX223" s="12" t="s">
        <v>72</v>
      </c>
      <c r="AY223" s="252" t="s">
        <v>136</v>
      </c>
    </row>
    <row r="224" spans="2:65" s="1" customFormat="1" ht="25.5" customHeight="1">
      <c r="B224" s="44"/>
      <c r="C224" s="253" t="s">
        <v>429</v>
      </c>
      <c r="D224" s="253" t="s">
        <v>254</v>
      </c>
      <c r="E224" s="254" t="s">
        <v>430</v>
      </c>
      <c r="F224" s="255" t="s">
        <v>431</v>
      </c>
      <c r="G224" s="256" t="s">
        <v>293</v>
      </c>
      <c r="H224" s="257">
        <v>49.827</v>
      </c>
      <c r="I224" s="258"/>
      <c r="J224" s="259">
        <f>ROUND(I224*H224,2)</f>
        <v>0</v>
      </c>
      <c r="K224" s="255" t="s">
        <v>142</v>
      </c>
      <c r="L224" s="260"/>
      <c r="M224" s="261" t="s">
        <v>21</v>
      </c>
      <c r="N224" s="262" t="s">
        <v>43</v>
      </c>
      <c r="O224" s="45"/>
      <c r="P224" s="228">
        <f>O224*H224</f>
        <v>0</v>
      </c>
      <c r="Q224" s="228">
        <v>0.09</v>
      </c>
      <c r="R224" s="228">
        <f>Q224*H224</f>
        <v>4.48443</v>
      </c>
      <c r="S224" s="228">
        <v>0</v>
      </c>
      <c r="T224" s="229">
        <f>S224*H224</f>
        <v>0</v>
      </c>
      <c r="AR224" s="22" t="s">
        <v>177</v>
      </c>
      <c r="AT224" s="22" t="s">
        <v>254</v>
      </c>
      <c r="AU224" s="22" t="s">
        <v>82</v>
      </c>
      <c r="AY224" s="22" t="s">
        <v>136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22" t="s">
        <v>80</v>
      </c>
      <c r="BK224" s="230">
        <f>ROUND(I224*H224,2)</f>
        <v>0</v>
      </c>
      <c r="BL224" s="22" t="s">
        <v>143</v>
      </c>
      <c r="BM224" s="22" t="s">
        <v>432</v>
      </c>
    </row>
    <row r="225" spans="2:51" s="12" customFormat="1" ht="13.5">
      <c r="B225" s="242"/>
      <c r="C225" s="243"/>
      <c r="D225" s="233" t="s">
        <v>161</v>
      </c>
      <c r="E225" s="243"/>
      <c r="F225" s="245" t="s">
        <v>433</v>
      </c>
      <c r="G225" s="243"/>
      <c r="H225" s="246">
        <v>49.827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161</v>
      </c>
      <c r="AU225" s="252" t="s">
        <v>82</v>
      </c>
      <c r="AV225" s="12" t="s">
        <v>82</v>
      </c>
      <c r="AW225" s="12" t="s">
        <v>6</v>
      </c>
      <c r="AX225" s="12" t="s">
        <v>80</v>
      </c>
      <c r="AY225" s="252" t="s">
        <v>136</v>
      </c>
    </row>
    <row r="226" spans="2:65" s="1" customFormat="1" ht="25.5" customHeight="1">
      <c r="B226" s="44"/>
      <c r="C226" s="219" t="s">
        <v>434</v>
      </c>
      <c r="D226" s="219" t="s">
        <v>138</v>
      </c>
      <c r="E226" s="220" t="s">
        <v>435</v>
      </c>
      <c r="F226" s="221" t="s">
        <v>436</v>
      </c>
      <c r="G226" s="222" t="s">
        <v>159</v>
      </c>
      <c r="H226" s="223">
        <v>0.489</v>
      </c>
      <c r="I226" s="224"/>
      <c r="J226" s="225">
        <f>ROUND(I226*H226,2)</f>
        <v>0</v>
      </c>
      <c r="K226" s="221" t="s">
        <v>142</v>
      </c>
      <c r="L226" s="70"/>
      <c r="M226" s="226" t="s">
        <v>21</v>
      </c>
      <c r="N226" s="227" t="s">
        <v>43</v>
      </c>
      <c r="O226" s="45"/>
      <c r="P226" s="228">
        <f>O226*H226</f>
        <v>0</v>
      </c>
      <c r="Q226" s="228">
        <v>2.25634</v>
      </c>
      <c r="R226" s="228">
        <f>Q226*H226</f>
        <v>1.1033502599999998</v>
      </c>
      <c r="S226" s="228">
        <v>0</v>
      </c>
      <c r="T226" s="229">
        <f>S226*H226</f>
        <v>0</v>
      </c>
      <c r="AR226" s="22" t="s">
        <v>143</v>
      </c>
      <c r="AT226" s="22" t="s">
        <v>138</v>
      </c>
      <c r="AU226" s="22" t="s">
        <v>82</v>
      </c>
      <c r="AY226" s="22" t="s">
        <v>136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22" t="s">
        <v>80</v>
      </c>
      <c r="BK226" s="230">
        <f>ROUND(I226*H226,2)</f>
        <v>0</v>
      </c>
      <c r="BL226" s="22" t="s">
        <v>143</v>
      </c>
      <c r="BM226" s="22" t="s">
        <v>437</v>
      </c>
    </row>
    <row r="227" spans="2:51" s="12" customFormat="1" ht="13.5">
      <c r="B227" s="242"/>
      <c r="C227" s="243"/>
      <c r="D227" s="233" t="s">
        <v>161</v>
      </c>
      <c r="E227" s="244" t="s">
        <v>21</v>
      </c>
      <c r="F227" s="245" t="s">
        <v>438</v>
      </c>
      <c r="G227" s="243"/>
      <c r="H227" s="246">
        <v>0.489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AT227" s="252" t="s">
        <v>161</v>
      </c>
      <c r="AU227" s="252" t="s">
        <v>82</v>
      </c>
      <c r="AV227" s="12" t="s">
        <v>82</v>
      </c>
      <c r="AW227" s="12" t="s">
        <v>35</v>
      </c>
      <c r="AX227" s="12" t="s">
        <v>72</v>
      </c>
      <c r="AY227" s="252" t="s">
        <v>136</v>
      </c>
    </row>
    <row r="228" spans="2:65" s="1" customFormat="1" ht="16.5" customHeight="1">
      <c r="B228" s="44"/>
      <c r="C228" s="219" t="s">
        <v>439</v>
      </c>
      <c r="D228" s="219" t="s">
        <v>138</v>
      </c>
      <c r="E228" s="220" t="s">
        <v>440</v>
      </c>
      <c r="F228" s="221" t="s">
        <v>441</v>
      </c>
      <c r="G228" s="222" t="s">
        <v>141</v>
      </c>
      <c r="H228" s="223">
        <v>49.07</v>
      </c>
      <c r="I228" s="224"/>
      <c r="J228" s="225">
        <f>ROUND(I228*H228,2)</f>
        <v>0</v>
      </c>
      <c r="K228" s="221" t="s">
        <v>142</v>
      </c>
      <c r="L228" s="70"/>
      <c r="M228" s="226" t="s">
        <v>21</v>
      </c>
      <c r="N228" s="227" t="s">
        <v>43</v>
      </c>
      <c r="O228" s="45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AR228" s="22" t="s">
        <v>143</v>
      </c>
      <c r="AT228" s="22" t="s">
        <v>138</v>
      </c>
      <c r="AU228" s="22" t="s">
        <v>82</v>
      </c>
      <c r="AY228" s="22" t="s">
        <v>136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22" t="s">
        <v>80</v>
      </c>
      <c r="BK228" s="230">
        <f>ROUND(I228*H228,2)</f>
        <v>0</v>
      </c>
      <c r="BL228" s="22" t="s">
        <v>143</v>
      </c>
      <c r="BM228" s="22" t="s">
        <v>442</v>
      </c>
    </row>
    <row r="229" spans="2:51" s="11" customFormat="1" ht="13.5">
      <c r="B229" s="231"/>
      <c r="C229" s="232"/>
      <c r="D229" s="233" t="s">
        <v>161</v>
      </c>
      <c r="E229" s="234" t="s">
        <v>21</v>
      </c>
      <c r="F229" s="235" t="s">
        <v>443</v>
      </c>
      <c r="G229" s="232"/>
      <c r="H229" s="234" t="s">
        <v>21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AT229" s="241" t="s">
        <v>161</v>
      </c>
      <c r="AU229" s="241" t="s">
        <v>82</v>
      </c>
      <c r="AV229" s="11" t="s">
        <v>80</v>
      </c>
      <c r="AW229" s="11" t="s">
        <v>35</v>
      </c>
      <c r="AX229" s="11" t="s">
        <v>72</v>
      </c>
      <c r="AY229" s="241" t="s">
        <v>136</v>
      </c>
    </row>
    <row r="230" spans="2:51" s="12" customFormat="1" ht="13.5">
      <c r="B230" s="242"/>
      <c r="C230" s="243"/>
      <c r="D230" s="233" t="s">
        <v>161</v>
      </c>
      <c r="E230" s="244" t="s">
        <v>21</v>
      </c>
      <c r="F230" s="245" t="s">
        <v>444</v>
      </c>
      <c r="G230" s="243"/>
      <c r="H230" s="246">
        <v>49.07</v>
      </c>
      <c r="I230" s="247"/>
      <c r="J230" s="243"/>
      <c r="K230" s="243"/>
      <c r="L230" s="248"/>
      <c r="M230" s="249"/>
      <c r="N230" s="250"/>
      <c r="O230" s="250"/>
      <c r="P230" s="250"/>
      <c r="Q230" s="250"/>
      <c r="R230" s="250"/>
      <c r="S230" s="250"/>
      <c r="T230" s="251"/>
      <c r="AT230" s="252" t="s">
        <v>161</v>
      </c>
      <c r="AU230" s="252" t="s">
        <v>82</v>
      </c>
      <c r="AV230" s="12" t="s">
        <v>82</v>
      </c>
      <c r="AW230" s="12" t="s">
        <v>35</v>
      </c>
      <c r="AX230" s="12" t="s">
        <v>72</v>
      </c>
      <c r="AY230" s="252" t="s">
        <v>136</v>
      </c>
    </row>
    <row r="231" spans="2:65" s="1" customFormat="1" ht="25.5" customHeight="1">
      <c r="B231" s="44"/>
      <c r="C231" s="219" t="s">
        <v>445</v>
      </c>
      <c r="D231" s="219" t="s">
        <v>138</v>
      </c>
      <c r="E231" s="220" t="s">
        <v>446</v>
      </c>
      <c r="F231" s="221" t="s">
        <v>447</v>
      </c>
      <c r="G231" s="222" t="s">
        <v>141</v>
      </c>
      <c r="H231" s="223">
        <v>49.07</v>
      </c>
      <c r="I231" s="224"/>
      <c r="J231" s="225">
        <f>ROUND(I231*H231,2)</f>
        <v>0</v>
      </c>
      <c r="K231" s="221" t="s">
        <v>142</v>
      </c>
      <c r="L231" s="70"/>
      <c r="M231" s="226" t="s">
        <v>21</v>
      </c>
      <c r="N231" s="227" t="s">
        <v>43</v>
      </c>
      <c r="O231" s="45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AR231" s="22" t="s">
        <v>143</v>
      </c>
      <c r="AT231" s="22" t="s">
        <v>138</v>
      </c>
      <c r="AU231" s="22" t="s">
        <v>82</v>
      </c>
      <c r="AY231" s="22" t="s">
        <v>136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22" t="s">
        <v>80</v>
      </c>
      <c r="BK231" s="230">
        <f>ROUND(I231*H231,2)</f>
        <v>0</v>
      </c>
      <c r="BL231" s="22" t="s">
        <v>143</v>
      </c>
      <c r="BM231" s="22" t="s">
        <v>448</v>
      </c>
    </row>
    <row r="232" spans="2:65" s="1" customFormat="1" ht="25.5" customHeight="1">
      <c r="B232" s="44"/>
      <c r="C232" s="219" t="s">
        <v>449</v>
      </c>
      <c r="D232" s="219" t="s">
        <v>138</v>
      </c>
      <c r="E232" s="220" t="s">
        <v>450</v>
      </c>
      <c r="F232" s="221" t="s">
        <v>451</v>
      </c>
      <c r="G232" s="222" t="s">
        <v>141</v>
      </c>
      <c r="H232" s="223">
        <v>49.07</v>
      </c>
      <c r="I232" s="224"/>
      <c r="J232" s="225">
        <f>ROUND(I232*H232,2)</f>
        <v>0</v>
      </c>
      <c r="K232" s="221" t="s">
        <v>142</v>
      </c>
      <c r="L232" s="70"/>
      <c r="M232" s="226" t="s">
        <v>21</v>
      </c>
      <c r="N232" s="227" t="s">
        <v>43</v>
      </c>
      <c r="O232" s="45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AR232" s="22" t="s">
        <v>143</v>
      </c>
      <c r="AT232" s="22" t="s">
        <v>138</v>
      </c>
      <c r="AU232" s="22" t="s">
        <v>82</v>
      </c>
      <c r="AY232" s="22" t="s">
        <v>136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22" t="s">
        <v>80</v>
      </c>
      <c r="BK232" s="230">
        <f>ROUND(I232*H232,2)</f>
        <v>0</v>
      </c>
      <c r="BL232" s="22" t="s">
        <v>143</v>
      </c>
      <c r="BM232" s="22" t="s">
        <v>452</v>
      </c>
    </row>
    <row r="233" spans="2:65" s="1" customFormat="1" ht="38.25" customHeight="1">
      <c r="B233" s="44"/>
      <c r="C233" s="219" t="s">
        <v>453</v>
      </c>
      <c r="D233" s="219" t="s">
        <v>138</v>
      </c>
      <c r="E233" s="220" t="s">
        <v>454</v>
      </c>
      <c r="F233" s="221" t="s">
        <v>455</v>
      </c>
      <c r="G233" s="222" t="s">
        <v>141</v>
      </c>
      <c r="H233" s="223">
        <v>49.07</v>
      </c>
      <c r="I233" s="224"/>
      <c r="J233" s="225">
        <f>ROUND(I233*H233,2)</f>
        <v>0</v>
      </c>
      <c r="K233" s="221" t="s">
        <v>142</v>
      </c>
      <c r="L233" s="70"/>
      <c r="M233" s="226" t="s">
        <v>21</v>
      </c>
      <c r="N233" s="227" t="s">
        <v>43</v>
      </c>
      <c r="O233" s="45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AR233" s="22" t="s">
        <v>143</v>
      </c>
      <c r="AT233" s="22" t="s">
        <v>138</v>
      </c>
      <c r="AU233" s="22" t="s">
        <v>82</v>
      </c>
      <c r="AY233" s="22" t="s">
        <v>136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22" t="s">
        <v>80</v>
      </c>
      <c r="BK233" s="230">
        <f>ROUND(I233*H233,2)</f>
        <v>0</v>
      </c>
      <c r="BL233" s="22" t="s">
        <v>143</v>
      </c>
      <c r="BM233" s="22" t="s">
        <v>456</v>
      </c>
    </row>
    <row r="234" spans="2:65" s="1" customFormat="1" ht="16.5" customHeight="1">
      <c r="B234" s="44"/>
      <c r="C234" s="253" t="s">
        <v>457</v>
      </c>
      <c r="D234" s="253" t="s">
        <v>254</v>
      </c>
      <c r="E234" s="254" t="s">
        <v>458</v>
      </c>
      <c r="F234" s="255" t="s">
        <v>459</v>
      </c>
      <c r="G234" s="256" t="s">
        <v>293</v>
      </c>
      <c r="H234" s="257">
        <v>60</v>
      </c>
      <c r="I234" s="258"/>
      <c r="J234" s="259">
        <f>ROUND(I234*H234,2)</f>
        <v>0</v>
      </c>
      <c r="K234" s="255" t="s">
        <v>142</v>
      </c>
      <c r="L234" s="260"/>
      <c r="M234" s="261" t="s">
        <v>21</v>
      </c>
      <c r="N234" s="262" t="s">
        <v>43</v>
      </c>
      <c r="O234" s="45"/>
      <c r="P234" s="228">
        <f>O234*H234</f>
        <v>0</v>
      </c>
      <c r="Q234" s="228">
        <v>0.00037</v>
      </c>
      <c r="R234" s="228">
        <f>Q234*H234</f>
        <v>0.0222</v>
      </c>
      <c r="S234" s="228">
        <v>0</v>
      </c>
      <c r="T234" s="229">
        <f>S234*H234</f>
        <v>0</v>
      </c>
      <c r="AR234" s="22" t="s">
        <v>177</v>
      </c>
      <c r="AT234" s="22" t="s">
        <v>254</v>
      </c>
      <c r="AU234" s="22" t="s">
        <v>82</v>
      </c>
      <c r="AY234" s="22" t="s">
        <v>136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22" t="s">
        <v>80</v>
      </c>
      <c r="BK234" s="230">
        <f>ROUND(I234*H234,2)</f>
        <v>0</v>
      </c>
      <c r="BL234" s="22" t="s">
        <v>143</v>
      </c>
      <c r="BM234" s="22" t="s">
        <v>460</v>
      </c>
    </row>
    <row r="235" spans="2:51" s="12" customFormat="1" ht="13.5">
      <c r="B235" s="242"/>
      <c r="C235" s="243"/>
      <c r="D235" s="233" t="s">
        <v>161</v>
      </c>
      <c r="E235" s="243"/>
      <c r="F235" s="245" t="s">
        <v>461</v>
      </c>
      <c r="G235" s="243"/>
      <c r="H235" s="246">
        <v>60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AT235" s="252" t="s">
        <v>161</v>
      </c>
      <c r="AU235" s="252" t="s">
        <v>82</v>
      </c>
      <c r="AV235" s="12" t="s">
        <v>82</v>
      </c>
      <c r="AW235" s="12" t="s">
        <v>6</v>
      </c>
      <c r="AX235" s="12" t="s">
        <v>80</v>
      </c>
      <c r="AY235" s="252" t="s">
        <v>136</v>
      </c>
    </row>
    <row r="236" spans="2:63" s="10" customFormat="1" ht="29.85" customHeight="1">
      <c r="B236" s="203"/>
      <c r="C236" s="204"/>
      <c r="D236" s="205" t="s">
        <v>71</v>
      </c>
      <c r="E236" s="217" t="s">
        <v>439</v>
      </c>
      <c r="F236" s="217" t="s">
        <v>462</v>
      </c>
      <c r="G236" s="204"/>
      <c r="H236" s="204"/>
      <c r="I236" s="207"/>
      <c r="J236" s="218">
        <f>BK236</f>
        <v>0</v>
      </c>
      <c r="K236" s="204"/>
      <c r="L236" s="209"/>
      <c r="M236" s="210"/>
      <c r="N236" s="211"/>
      <c r="O236" s="211"/>
      <c r="P236" s="212">
        <f>P237</f>
        <v>0</v>
      </c>
      <c r="Q236" s="211"/>
      <c r="R236" s="212">
        <f>R237</f>
        <v>0.476444</v>
      </c>
      <c r="S236" s="211"/>
      <c r="T236" s="213">
        <f>T237</f>
        <v>0</v>
      </c>
      <c r="AR236" s="214" t="s">
        <v>80</v>
      </c>
      <c r="AT236" s="215" t="s">
        <v>71</v>
      </c>
      <c r="AU236" s="215" t="s">
        <v>80</v>
      </c>
      <c r="AY236" s="214" t="s">
        <v>136</v>
      </c>
      <c r="BK236" s="216">
        <f>BK237</f>
        <v>0</v>
      </c>
    </row>
    <row r="237" spans="2:65" s="1" customFormat="1" ht="16.5" customHeight="1">
      <c r="B237" s="44"/>
      <c r="C237" s="219" t="s">
        <v>463</v>
      </c>
      <c r="D237" s="219" t="s">
        <v>138</v>
      </c>
      <c r="E237" s="220" t="s">
        <v>464</v>
      </c>
      <c r="F237" s="221" t="s">
        <v>465</v>
      </c>
      <c r="G237" s="222" t="s">
        <v>141</v>
      </c>
      <c r="H237" s="223">
        <v>12.538</v>
      </c>
      <c r="I237" s="224"/>
      <c r="J237" s="225">
        <f>ROUND(I237*H237,2)</f>
        <v>0</v>
      </c>
      <c r="K237" s="221" t="s">
        <v>142</v>
      </c>
      <c r="L237" s="70"/>
      <c r="M237" s="226" t="s">
        <v>21</v>
      </c>
      <c r="N237" s="227" t="s">
        <v>43</v>
      </c>
      <c r="O237" s="45"/>
      <c r="P237" s="228">
        <f>O237*H237</f>
        <v>0</v>
      </c>
      <c r="Q237" s="228">
        <v>0.038</v>
      </c>
      <c r="R237" s="228">
        <f>Q237*H237</f>
        <v>0.476444</v>
      </c>
      <c r="S237" s="228">
        <v>0</v>
      </c>
      <c r="T237" s="229">
        <f>S237*H237</f>
        <v>0</v>
      </c>
      <c r="AR237" s="22" t="s">
        <v>143</v>
      </c>
      <c r="AT237" s="22" t="s">
        <v>138</v>
      </c>
      <c r="AU237" s="22" t="s">
        <v>82</v>
      </c>
      <c r="AY237" s="22" t="s">
        <v>136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22" t="s">
        <v>80</v>
      </c>
      <c r="BK237" s="230">
        <f>ROUND(I237*H237,2)</f>
        <v>0</v>
      </c>
      <c r="BL237" s="22" t="s">
        <v>143</v>
      </c>
      <c r="BM237" s="22" t="s">
        <v>466</v>
      </c>
    </row>
    <row r="238" spans="2:63" s="10" customFormat="1" ht="29.85" customHeight="1">
      <c r="B238" s="203"/>
      <c r="C238" s="204"/>
      <c r="D238" s="205" t="s">
        <v>71</v>
      </c>
      <c r="E238" s="217" t="s">
        <v>445</v>
      </c>
      <c r="F238" s="217" t="s">
        <v>467</v>
      </c>
      <c r="G238" s="204"/>
      <c r="H238" s="204"/>
      <c r="I238" s="207"/>
      <c r="J238" s="218">
        <f>BK238</f>
        <v>0</v>
      </c>
      <c r="K238" s="204"/>
      <c r="L238" s="209"/>
      <c r="M238" s="210"/>
      <c r="N238" s="211"/>
      <c r="O238" s="211"/>
      <c r="P238" s="212">
        <f>SUM(P239:P261)</f>
        <v>0</v>
      </c>
      <c r="Q238" s="211"/>
      <c r="R238" s="212">
        <f>SUM(R239:R261)</f>
        <v>3.536514416</v>
      </c>
      <c r="S238" s="211"/>
      <c r="T238" s="213">
        <f>SUM(T239:T261)</f>
        <v>0</v>
      </c>
      <c r="AR238" s="214" t="s">
        <v>80</v>
      </c>
      <c r="AT238" s="215" t="s">
        <v>71</v>
      </c>
      <c r="AU238" s="215" t="s">
        <v>80</v>
      </c>
      <c r="AY238" s="214" t="s">
        <v>136</v>
      </c>
      <c r="BK238" s="216">
        <f>SUM(BK239:BK261)</f>
        <v>0</v>
      </c>
    </row>
    <row r="239" spans="2:65" s="1" customFormat="1" ht="25.5" customHeight="1">
      <c r="B239" s="44"/>
      <c r="C239" s="219" t="s">
        <v>468</v>
      </c>
      <c r="D239" s="219" t="s">
        <v>138</v>
      </c>
      <c r="E239" s="220" t="s">
        <v>469</v>
      </c>
      <c r="F239" s="221" t="s">
        <v>470</v>
      </c>
      <c r="G239" s="222" t="s">
        <v>141</v>
      </c>
      <c r="H239" s="223">
        <v>137.712</v>
      </c>
      <c r="I239" s="224"/>
      <c r="J239" s="225">
        <f>ROUND(I239*H239,2)</f>
        <v>0</v>
      </c>
      <c r="K239" s="221" t="s">
        <v>142</v>
      </c>
      <c r="L239" s="70"/>
      <c r="M239" s="226" t="s">
        <v>21</v>
      </c>
      <c r="N239" s="227" t="s">
        <v>43</v>
      </c>
      <c r="O239" s="45"/>
      <c r="P239" s="228">
        <f>O239*H239</f>
        <v>0</v>
      </c>
      <c r="Q239" s="228">
        <v>0.000263</v>
      </c>
      <c r="R239" s="228">
        <f>Q239*H239</f>
        <v>0.036218256</v>
      </c>
      <c r="S239" s="228">
        <v>0</v>
      </c>
      <c r="T239" s="229">
        <f>S239*H239</f>
        <v>0</v>
      </c>
      <c r="AR239" s="22" t="s">
        <v>143</v>
      </c>
      <c r="AT239" s="22" t="s">
        <v>138</v>
      </c>
      <c r="AU239" s="22" t="s">
        <v>82</v>
      </c>
      <c r="AY239" s="22" t="s">
        <v>136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22" t="s">
        <v>80</v>
      </c>
      <c r="BK239" s="230">
        <f>ROUND(I239*H239,2)</f>
        <v>0</v>
      </c>
      <c r="BL239" s="22" t="s">
        <v>143</v>
      </c>
      <c r="BM239" s="22" t="s">
        <v>471</v>
      </c>
    </row>
    <row r="240" spans="2:51" s="11" customFormat="1" ht="13.5">
      <c r="B240" s="231"/>
      <c r="C240" s="232"/>
      <c r="D240" s="233" t="s">
        <v>161</v>
      </c>
      <c r="E240" s="234" t="s">
        <v>21</v>
      </c>
      <c r="F240" s="235" t="s">
        <v>472</v>
      </c>
      <c r="G240" s="232"/>
      <c r="H240" s="234" t="s">
        <v>21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161</v>
      </c>
      <c r="AU240" s="241" t="s">
        <v>82</v>
      </c>
      <c r="AV240" s="11" t="s">
        <v>80</v>
      </c>
      <c r="AW240" s="11" t="s">
        <v>35</v>
      </c>
      <c r="AX240" s="11" t="s">
        <v>72</v>
      </c>
      <c r="AY240" s="241" t="s">
        <v>136</v>
      </c>
    </row>
    <row r="241" spans="2:51" s="12" customFormat="1" ht="13.5">
      <c r="B241" s="242"/>
      <c r="C241" s="243"/>
      <c r="D241" s="233" t="s">
        <v>161</v>
      </c>
      <c r="E241" s="244" t="s">
        <v>21</v>
      </c>
      <c r="F241" s="245" t="s">
        <v>473</v>
      </c>
      <c r="G241" s="243"/>
      <c r="H241" s="246">
        <v>109.607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161</v>
      </c>
      <c r="AU241" s="252" t="s">
        <v>82</v>
      </c>
      <c r="AV241" s="12" t="s">
        <v>82</v>
      </c>
      <c r="AW241" s="12" t="s">
        <v>35</v>
      </c>
      <c r="AX241" s="12" t="s">
        <v>72</v>
      </c>
      <c r="AY241" s="252" t="s">
        <v>136</v>
      </c>
    </row>
    <row r="242" spans="2:51" s="11" customFormat="1" ht="13.5">
      <c r="B242" s="231"/>
      <c r="C242" s="232"/>
      <c r="D242" s="233" t="s">
        <v>161</v>
      </c>
      <c r="E242" s="234" t="s">
        <v>21</v>
      </c>
      <c r="F242" s="235" t="s">
        <v>474</v>
      </c>
      <c r="G242" s="232"/>
      <c r="H242" s="234" t="s">
        <v>21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161</v>
      </c>
      <c r="AU242" s="241" t="s">
        <v>82</v>
      </c>
      <c r="AV242" s="11" t="s">
        <v>80</v>
      </c>
      <c r="AW242" s="11" t="s">
        <v>35</v>
      </c>
      <c r="AX242" s="11" t="s">
        <v>72</v>
      </c>
      <c r="AY242" s="241" t="s">
        <v>136</v>
      </c>
    </row>
    <row r="243" spans="2:51" s="12" customFormat="1" ht="13.5">
      <c r="B243" s="242"/>
      <c r="C243" s="243"/>
      <c r="D243" s="233" t="s">
        <v>161</v>
      </c>
      <c r="E243" s="244" t="s">
        <v>21</v>
      </c>
      <c r="F243" s="245" t="s">
        <v>475</v>
      </c>
      <c r="G243" s="243"/>
      <c r="H243" s="246">
        <v>28.105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161</v>
      </c>
      <c r="AU243" s="252" t="s">
        <v>82</v>
      </c>
      <c r="AV243" s="12" t="s">
        <v>82</v>
      </c>
      <c r="AW243" s="12" t="s">
        <v>35</v>
      </c>
      <c r="AX243" s="12" t="s">
        <v>72</v>
      </c>
      <c r="AY243" s="252" t="s">
        <v>136</v>
      </c>
    </row>
    <row r="244" spans="2:65" s="1" customFormat="1" ht="63.75" customHeight="1">
      <c r="B244" s="44"/>
      <c r="C244" s="219" t="s">
        <v>476</v>
      </c>
      <c r="D244" s="219" t="s">
        <v>138</v>
      </c>
      <c r="E244" s="220" t="s">
        <v>477</v>
      </c>
      <c r="F244" s="221" t="s">
        <v>478</v>
      </c>
      <c r="G244" s="222" t="s">
        <v>141</v>
      </c>
      <c r="H244" s="223">
        <v>137.712</v>
      </c>
      <c r="I244" s="224"/>
      <c r="J244" s="225">
        <f>ROUND(I244*H244,2)</f>
        <v>0</v>
      </c>
      <c r="K244" s="221" t="s">
        <v>142</v>
      </c>
      <c r="L244" s="70"/>
      <c r="M244" s="226" t="s">
        <v>21</v>
      </c>
      <c r="N244" s="227" t="s">
        <v>43</v>
      </c>
      <c r="O244" s="45"/>
      <c r="P244" s="228">
        <f>O244*H244</f>
        <v>0</v>
      </c>
      <c r="Q244" s="228">
        <v>0.02048</v>
      </c>
      <c r="R244" s="228">
        <f>Q244*H244</f>
        <v>2.82034176</v>
      </c>
      <c r="S244" s="228">
        <v>0</v>
      </c>
      <c r="T244" s="229">
        <f>S244*H244</f>
        <v>0</v>
      </c>
      <c r="AR244" s="22" t="s">
        <v>143</v>
      </c>
      <c r="AT244" s="22" t="s">
        <v>138</v>
      </c>
      <c r="AU244" s="22" t="s">
        <v>82</v>
      </c>
      <c r="AY244" s="22" t="s">
        <v>136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22" t="s">
        <v>80</v>
      </c>
      <c r="BK244" s="230">
        <f>ROUND(I244*H244,2)</f>
        <v>0</v>
      </c>
      <c r="BL244" s="22" t="s">
        <v>143</v>
      </c>
      <c r="BM244" s="22" t="s">
        <v>479</v>
      </c>
    </row>
    <row r="245" spans="2:51" s="12" customFormat="1" ht="13.5">
      <c r="B245" s="242"/>
      <c r="C245" s="243"/>
      <c r="D245" s="233" t="s">
        <v>161</v>
      </c>
      <c r="E245" s="244" t="s">
        <v>21</v>
      </c>
      <c r="F245" s="245" t="s">
        <v>480</v>
      </c>
      <c r="G245" s="243"/>
      <c r="H245" s="246">
        <v>137.712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161</v>
      </c>
      <c r="AU245" s="252" t="s">
        <v>82</v>
      </c>
      <c r="AV245" s="12" t="s">
        <v>82</v>
      </c>
      <c r="AW245" s="12" t="s">
        <v>35</v>
      </c>
      <c r="AX245" s="12" t="s">
        <v>72</v>
      </c>
      <c r="AY245" s="252" t="s">
        <v>136</v>
      </c>
    </row>
    <row r="246" spans="2:65" s="1" customFormat="1" ht="25.5" customHeight="1">
      <c r="B246" s="44"/>
      <c r="C246" s="219" t="s">
        <v>481</v>
      </c>
      <c r="D246" s="219" t="s">
        <v>138</v>
      </c>
      <c r="E246" s="220" t="s">
        <v>482</v>
      </c>
      <c r="F246" s="221" t="s">
        <v>483</v>
      </c>
      <c r="G246" s="222" t="s">
        <v>141</v>
      </c>
      <c r="H246" s="223">
        <v>137.712</v>
      </c>
      <c r="I246" s="224"/>
      <c r="J246" s="225">
        <f>ROUND(I246*H246,2)</f>
        <v>0</v>
      </c>
      <c r="K246" s="221" t="s">
        <v>142</v>
      </c>
      <c r="L246" s="70"/>
      <c r="M246" s="226" t="s">
        <v>21</v>
      </c>
      <c r="N246" s="227" t="s">
        <v>43</v>
      </c>
      <c r="O246" s="45"/>
      <c r="P246" s="228">
        <f>O246*H246</f>
        <v>0</v>
      </c>
      <c r="Q246" s="228">
        <v>0.0049</v>
      </c>
      <c r="R246" s="228">
        <f>Q246*H246</f>
        <v>0.6747888</v>
      </c>
      <c r="S246" s="228">
        <v>0</v>
      </c>
      <c r="T246" s="229">
        <f>S246*H246</f>
        <v>0</v>
      </c>
      <c r="AR246" s="22" t="s">
        <v>143</v>
      </c>
      <c r="AT246" s="22" t="s">
        <v>138</v>
      </c>
      <c r="AU246" s="22" t="s">
        <v>82</v>
      </c>
      <c r="AY246" s="22" t="s">
        <v>136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22" t="s">
        <v>80</v>
      </c>
      <c r="BK246" s="230">
        <f>ROUND(I246*H246,2)</f>
        <v>0</v>
      </c>
      <c r="BL246" s="22" t="s">
        <v>143</v>
      </c>
      <c r="BM246" s="22" t="s">
        <v>484</v>
      </c>
    </row>
    <row r="247" spans="2:51" s="11" customFormat="1" ht="13.5">
      <c r="B247" s="231"/>
      <c r="C247" s="232"/>
      <c r="D247" s="233" t="s">
        <v>161</v>
      </c>
      <c r="E247" s="234" t="s">
        <v>21</v>
      </c>
      <c r="F247" s="235" t="s">
        <v>485</v>
      </c>
      <c r="G247" s="232"/>
      <c r="H247" s="234" t="s">
        <v>21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161</v>
      </c>
      <c r="AU247" s="241" t="s">
        <v>82</v>
      </c>
      <c r="AV247" s="11" t="s">
        <v>80</v>
      </c>
      <c r="AW247" s="11" t="s">
        <v>35</v>
      </c>
      <c r="AX247" s="11" t="s">
        <v>72</v>
      </c>
      <c r="AY247" s="241" t="s">
        <v>136</v>
      </c>
    </row>
    <row r="248" spans="2:51" s="12" customFormat="1" ht="13.5">
      <c r="B248" s="242"/>
      <c r="C248" s="243"/>
      <c r="D248" s="233" t="s">
        <v>161</v>
      </c>
      <c r="E248" s="244" t="s">
        <v>21</v>
      </c>
      <c r="F248" s="245" t="s">
        <v>473</v>
      </c>
      <c r="G248" s="243"/>
      <c r="H248" s="246">
        <v>109.607</v>
      </c>
      <c r="I248" s="247"/>
      <c r="J248" s="243"/>
      <c r="K248" s="243"/>
      <c r="L248" s="248"/>
      <c r="M248" s="249"/>
      <c r="N248" s="250"/>
      <c r="O248" s="250"/>
      <c r="P248" s="250"/>
      <c r="Q248" s="250"/>
      <c r="R248" s="250"/>
      <c r="S248" s="250"/>
      <c r="T248" s="251"/>
      <c r="AT248" s="252" t="s">
        <v>161</v>
      </c>
      <c r="AU248" s="252" t="s">
        <v>82</v>
      </c>
      <c r="AV248" s="12" t="s">
        <v>82</v>
      </c>
      <c r="AW248" s="12" t="s">
        <v>35</v>
      </c>
      <c r="AX248" s="12" t="s">
        <v>72</v>
      </c>
      <c r="AY248" s="252" t="s">
        <v>136</v>
      </c>
    </row>
    <row r="249" spans="2:51" s="11" customFormat="1" ht="13.5">
      <c r="B249" s="231"/>
      <c r="C249" s="232"/>
      <c r="D249" s="233" t="s">
        <v>161</v>
      </c>
      <c r="E249" s="234" t="s">
        <v>21</v>
      </c>
      <c r="F249" s="235" t="s">
        <v>474</v>
      </c>
      <c r="G249" s="232"/>
      <c r="H249" s="234" t="s">
        <v>21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161</v>
      </c>
      <c r="AU249" s="241" t="s">
        <v>82</v>
      </c>
      <c r="AV249" s="11" t="s">
        <v>80</v>
      </c>
      <c r="AW249" s="11" t="s">
        <v>35</v>
      </c>
      <c r="AX249" s="11" t="s">
        <v>72</v>
      </c>
      <c r="AY249" s="241" t="s">
        <v>136</v>
      </c>
    </row>
    <row r="250" spans="2:51" s="12" customFormat="1" ht="13.5">
      <c r="B250" s="242"/>
      <c r="C250" s="243"/>
      <c r="D250" s="233" t="s">
        <v>161</v>
      </c>
      <c r="E250" s="244" t="s">
        <v>21</v>
      </c>
      <c r="F250" s="245" t="s">
        <v>475</v>
      </c>
      <c r="G250" s="243"/>
      <c r="H250" s="246">
        <v>28.105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161</v>
      </c>
      <c r="AU250" s="252" t="s">
        <v>82</v>
      </c>
      <c r="AV250" s="12" t="s">
        <v>82</v>
      </c>
      <c r="AW250" s="12" t="s">
        <v>35</v>
      </c>
      <c r="AX250" s="12" t="s">
        <v>72</v>
      </c>
      <c r="AY250" s="252" t="s">
        <v>136</v>
      </c>
    </row>
    <row r="251" spans="2:65" s="1" customFormat="1" ht="16.5" customHeight="1">
      <c r="B251" s="44"/>
      <c r="C251" s="219" t="s">
        <v>486</v>
      </c>
      <c r="D251" s="219" t="s">
        <v>138</v>
      </c>
      <c r="E251" s="220" t="s">
        <v>487</v>
      </c>
      <c r="F251" s="221" t="s">
        <v>488</v>
      </c>
      <c r="G251" s="222" t="s">
        <v>141</v>
      </c>
      <c r="H251" s="223">
        <v>137.712</v>
      </c>
      <c r="I251" s="224"/>
      <c r="J251" s="225">
        <f>ROUND(I251*H251,2)</f>
        <v>0</v>
      </c>
      <c r="K251" s="221" t="s">
        <v>142</v>
      </c>
      <c r="L251" s="70"/>
      <c r="M251" s="226" t="s">
        <v>21</v>
      </c>
      <c r="N251" s="227" t="s">
        <v>43</v>
      </c>
      <c r="O251" s="45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AR251" s="22" t="s">
        <v>143</v>
      </c>
      <c r="AT251" s="22" t="s">
        <v>138</v>
      </c>
      <c r="AU251" s="22" t="s">
        <v>82</v>
      </c>
      <c r="AY251" s="22" t="s">
        <v>136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22" t="s">
        <v>80</v>
      </c>
      <c r="BK251" s="230">
        <f>ROUND(I251*H251,2)</f>
        <v>0</v>
      </c>
      <c r="BL251" s="22" t="s">
        <v>143</v>
      </c>
      <c r="BM251" s="22" t="s">
        <v>489</v>
      </c>
    </row>
    <row r="252" spans="2:51" s="11" customFormat="1" ht="13.5">
      <c r="B252" s="231"/>
      <c r="C252" s="232"/>
      <c r="D252" s="233" t="s">
        <v>161</v>
      </c>
      <c r="E252" s="234" t="s">
        <v>21</v>
      </c>
      <c r="F252" s="235" t="s">
        <v>485</v>
      </c>
      <c r="G252" s="232"/>
      <c r="H252" s="234" t="s">
        <v>21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161</v>
      </c>
      <c r="AU252" s="241" t="s">
        <v>82</v>
      </c>
      <c r="AV252" s="11" t="s">
        <v>80</v>
      </c>
      <c r="AW252" s="11" t="s">
        <v>35</v>
      </c>
      <c r="AX252" s="11" t="s">
        <v>72</v>
      </c>
      <c r="AY252" s="241" t="s">
        <v>136</v>
      </c>
    </row>
    <row r="253" spans="2:51" s="12" customFormat="1" ht="13.5">
      <c r="B253" s="242"/>
      <c r="C253" s="243"/>
      <c r="D253" s="233" t="s">
        <v>161</v>
      </c>
      <c r="E253" s="244" t="s">
        <v>21</v>
      </c>
      <c r="F253" s="245" t="s">
        <v>473</v>
      </c>
      <c r="G253" s="243"/>
      <c r="H253" s="246">
        <v>109.607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AT253" s="252" t="s">
        <v>161</v>
      </c>
      <c r="AU253" s="252" t="s">
        <v>82</v>
      </c>
      <c r="AV253" s="12" t="s">
        <v>82</v>
      </c>
      <c r="AW253" s="12" t="s">
        <v>35</v>
      </c>
      <c r="AX253" s="12" t="s">
        <v>72</v>
      </c>
      <c r="AY253" s="252" t="s">
        <v>136</v>
      </c>
    </row>
    <row r="254" spans="2:51" s="11" customFormat="1" ht="13.5">
      <c r="B254" s="231"/>
      <c r="C254" s="232"/>
      <c r="D254" s="233" t="s">
        <v>161</v>
      </c>
      <c r="E254" s="234" t="s">
        <v>21</v>
      </c>
      <c r="F254" s="235" t="s">
        <v>474</v>
      </c>
      <c r="G254" s="232"/>
      <c r="H254" s="234" t="s">
        <v>21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161</v>
      </c>
      <c r="AU254" s="241" t="s">
        <v>82</v>
      </c>
      <c r="AV254" s="11" t="s">
        <v>80</v>
      </c>
      <c r="AW254" s="11" t="s">
        <v>35</v>
      </c>
      <c r="AX254" s="11" t="s">
        <v>72</v>
      </c>
      <c r="AY254" s="241" t="s">
        <v>136</v>
      </c>
    </row>
    <row r="255" spans="2:51" s="12" customFormat="1" ht="13.5">
      <c r="B255" s="242"/>
      <c r="C255" s="243"/>
      <c r="D255" s="233" t="s">
        <v>161</v>
      </c>
      <c r="E255" s="244" t="s">
        <v>21</v>
      </c>
      <c r="F255" s="245" t="s">
        <v>475</v>
      </c>
      <c r="G255" s="243"/>
      <c r="H255" s="246">
        <v>28.105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AT255" s="252" t="s">
        <v>161</v>
      </c>
      <c r="AU255" s="252" t="s">
        <v>82</v>
      </c>
      <c r="AV255" s="12" t="s">
        <v>82</v>
      </c>
      <c r="AW255" s="12" t="s">
        <v>35</v>
      </c>
      <c r="AX255" s="12" t="s">
        <v>72</v>
      </c>
      <c r="AY255" s="252" t="s">
        <v>136</v>
      </c>
    </row>
    <row r="256" spans="2:65" s="1" customFormat="1" ht="25.5" customHeight="1">
      <c r="B256" s="44"/>
      <c r="C256" s="219" t="s">
        <v>490</v>
      </c>
      <c r="D256" s="219" t="s">
        <v>138</v>
      </c>
      <c r="E256" s="220" t="s">
        <v>491</v>
      </c>
      <c r="F256" s="221" t="s">
        <v>492</v>
      </c>
      <c r="G256" s="222" t="s">
        <v>141</v>
      </c>
      <c r="H256" s="223">
        <v>109.607</v>
      </c>
      <c r="I256" s="224"/>
      <c r="J256" s="225">
        <f>ROUND(I256*H256,2)</f>
        <v>0</v>
      </c>
      <c r="K256" s="221" t="s">
        <v>142</v>
      </c>
      <c r="L256" s="70"/>
      <c r="M256" s="226" t="s">
        <v>21</v>
      </c>
      <c r="N256" s="227" t="s">
        <v>43</v>
      </c>
      <c r="O256" s="45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AR256" s="22" t="s">
        <v>143</v>
      </c>
      <c r="AT256" s="22" t="s">
        <v>138</v>
      </c>
      <c r="AU256" s="22" t="s">
        <v>82</v>
      </c>
      <c r="AY256" s="22" t="s">
        <v>136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22" t="s">
        <v>80</v>
      </c>
      <c r="BK256" s="230">
        <f>ROUND(I256*H256,2)</f>
        <v>0</v>
      </c>
      <c r="BL256" s="22" t="s">
        <v>143</v>
      </c>
      <c r="BM256" s="22" t="s">
        <v>493</v>
      </c>
    </row>
    <row r="257" spans="2:65" s="1" customFormat="1" ht="25.5" customHeight="1">
      <c r="B257" s="44"/>
      <c r="C257" s="219" t="s">
        <v>494</v>
      </c>
      <c r="D257" s="219" t="s">
        <v>138</v>
      </c>
      <c r="E257" s="220" t="s">
        <v>495</v>
      </c>
      <c r="F257" s="221" t="s">
        <v>496</v>
      </c>
      <c r="G257" s="222" t="s">
        <v>141</v>
      </c>
      <c r="H257" s="223">
        <v>0.552</v>
      </c>
      <c r="I257" s="224"/>
      <c r="J257" s="225">
        <f>ROUND(I257*H257,2)</f>
        <v>0</v>
      </c>
      <c r="K257" s="221" t="s">
        <v>142</v>
      </c>
      <c r="L257" s="70"/>
      <c r="M257" s="226" t="s">
        <v>21</v>
      </c>
      <c r="N257" s="227" t="s">
        <v>43</v>
      </c>
      <c r="O257" s="45"/>
      <c r="P257" s="228">
        <f>O257*H257</f>
        <v>0</v>
      </c>
      <c r="Q257" s="228">
        <v>0.006</v>
      </c>
      <c r="R257" s="228">
        <f>Q257*H257</f>
        <v>0.0033120000000000003</v>
      </c>
      <c r="S257" s="228">
        <v>0</v>
      </c>
      <c r="T257" s="229">
        <f>S257*H257</f>
        <v>0</v>
      </c>
      <c r="AR257" s="22" t="s">
        <v>213</v>
      </c>
      <c r="AT257" s="22" t="s">
        <v>138</v>
      </c>
      <c r="AU257" s="22" t="s">
        <v>82</v>
      </c>
      <c r="AY257" s="22" t="s">
        <v>136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22" t="s">
        <v>80</v>
      </c>
      <c r="BK257" s="230">
        <f>ROUND(I257*H257,2)</f>
        <v>0</v>
      </c>
      <c r="BL257" s="22" t="s">
        <v>213</v>
      </c>
      <c r="BM257" s="22" t="s">
        <v>497</v>
      </c>
    </row>
    <row r="258" spans="2:51" s="11" customFormat="1" ht="13.5">
      <c r="B258" s="231"/>
      <c r="C258" s="232"/>
      <c r="D258" s="233" t="s">
        <v>161</v>
      </c>
      <c r="E258" s="234" t="s">
        <v>21</v>
      </c>
      <c r="F258" s="235" t="s">
        <v>498</v>
      </c>
      <c r="G258" s="232"/>
      <c r="H258" s="234" t="s">
        <v>21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161</v>
      </c>
      <c r="AU258" s="241" t="s">
        <v>82</v>
      </c>
      <c r="AV258" s="11" t="s">
        <v>80</v>
      </c>
      <c r="AW258" s="11" t="s">
        <v>35</v>
      </c>
      <c r="AX258" s="11" t="s">
        <v>72</v>
      </c>
      <c r="AY258" s="241" t="s">
        <v>136</v>
      </c>
    </row>
    <row r="259" spans="2:51" s="12" customFormat="1" ht="13.5">
      <c r="B259" s="242"/>
      <c r="C259" s="243"/>
      <c r="D259" s="233" t="s">
        <v>161</v>
      </c>
      <c r="E259" s="244" t="s">
        <v>21</v>
      </c>
      <c r="F259" s="245" t="s">
        <v>499</v>
      </c>
      <c r="G259" s="243"/>
      <c r="H259" s="246">
        <v>0.552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161</v>
      </c>
      <c r="AU259" s="252" t="s">
        <v>82</v>
      </c>
      <c r="AV259" s="12" t="s">
        <v>82</v>
      </c>
      <c r="AW259" s="12" t="s">
        <v>35</v>
      </c>
      <c r="AX259" s="12" t="s">
        <v>72</v>
      </c>
      <c r="AY259" s="252" t="s">
        <v>136</v>
      </c>
    </row>
    <row r="260" spans="2:65" s="1" customFormat="1" ht="16.5" customHeight="1">
      <c r="B260" s="44"/>
      <c r="C260" s="253" t="s">
        <v>500</v>
      </c>
      <c r="D260" s="253" t="s">
        <v>254</v>
      </c>
      <c r="E260" s="254" t="s">
        <v>501</v>
      </c>
      <c r="F260" s="255" t="s">
        <v>502</v>
      </c>
      <c r="G260" s="256" t="s">
        <v>141</v>
      </c>
      <c r="H260" s="257">
        <v>0.662</v>
      </c>
      <c r="I260" s="258"/>
      <c r="J260" s="259">
        <f>ROUND(I260*H260,2)</f>
        <v>0</v>
      </c>
      <c r="K260" s="255" t="s">
        <v>142</v>
      </c>
      <c r="L260" s="260"/>
      <c r="M260" s="261" t="s">
        <v>21</v>
      </c>
      <c r="N260" s="262" t="s">
        <v>43</v>
      </c>
      <c r="O260" s="45"/>
      <c r="P260" s="228">
        <f>O260*H260</f>
        <v>0</v>
      </c>
      <c r="Q260" s="228">
        <v>0.0028</v>
      </c>
      <c r="R260" s="228">
        <f>Q260*H260</f>
        <v>0.0018536000000000002</v>
      </c>
      <c r="S260" s="228">
        <v>0</v>
      </c>
      <c r="T260" s="229">
        <f>S260*H260</f>
        <v>0</v>
      </c>
      <c r="AR260" s="22" t="s">
        <v>295</v>
      </c>
      <c r="AT260" s="22" t="s">
        <v>254</v>
      </c>
      <c r="AU260" s="22" t="s">
        <v>82</v>
      </c>
      <c r="AY260" s="22" t="s">
        <v>136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22" t="s">
        <v>80</v>
      </c>
      <c r="BK260" s="230">
        <f>ROUND(I260*H260,2)</f>
        <v>0</v>
      </c>
      <c r="BL260" s="22" t="s">
        <v>213</v>
      </c>
      <c r="BM260" s="22" t="s">
        <v>503</v>
      </c>
    </row>
    <row r="261" spans="2:51" s="12" customFormat="1" ht="13.5">
      <c r="B261" s="242"/>
      <c r="C261" s="243"/>
      <c r="D261" s="233" t="s">
        <v>161</v>
      </c>
      <c r="E261" s="243"/>
      <c r="F261" s="245" t="s">
        <v>504</v>
      </c>
      <c r="G261" s="243"/>
      <c r="H261" s="246">
        <v>0.662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161</v>
      </c>
      <c r="AU261" s="252" t="s">
        <v>82</v>
      </c>
      <c r="AV261" s="12" t="s">
        <v>82</v>
      </c>
      <c r="AW261" s="12" t="s">
        <v>6</v>
      </c>
      <c r="AX261" s="12" t="s">
        <v>80</v>
      </c>
      <c r="AY261" s="252" t="s">
        <v>136</v>
      </c>
    </row>
    <row r="262" spans="2:63" s="10" customFormat="1" ht="29.85" customHeight="1">
      <c r="B262" s="203"/>
      <c r="C262" s="204"/>
      <c r="D262" s="205" t="s">
        <v>71</v>
      </c>
      <c r="E262" s="217" t="s">
        <v>453</v>
      </c>
      <c r="F262" s="217" t="s">
        <v>505</v>
      </c>
      <c r="G262" s="204"/>
      <c r="H262" s="204"/>
      <c r="I262" s="207"/>
      <c r="J262" s="218">
        <f>BK262</f>
        <v>0</v>
      </c>
      <c r="K262" s="204"/>
      <c r="L262" s="209"/>
      <c r="M262" s="210"/>
      <c r="N262" s="211"/>
      <c r="O262" s="211"/>
      <c r="P262" s="212">
        <f>SUM(P263:P264)</f>
        <v>0</v>
      </c>
      <c r="Q262" s="211"/>
      <c r="R262" s="212">
        <f>SUM(R263:R264)</f>
        <v>0.027775</v>
      </c>
      <c r="S262" s="211"/>
      <c r="T262" s="213">
        <f>SUM(T263:T264)</f>
        <v>0</v>
      </c>
      <c r="AR262" s="214" t="s">
        <v>80</v>
      </c>
      <c r="AT262" s="215" t="s">
        <v>71</v>
      </c>
      <c r="AU262" s="215" t="s">
        <v>80</v>
      </c>
      <c r="AY262" s="214" t="s">
        <v>136</v>
      </c>
      <c r="BK262" s="216">
        <f>SUM(BK263:BK264)</f>
        <v>0</v>
      </c>
    </row>
    <row r="263" spans="2:65" s="1" customFormat="1" ht="25.5" customHeight="1">
      <c r="B263" s="44"/>
      <c r="C263" s="219" t="s">
        <v>506</v>
      </c>
      <c r="D263" s="219" t="s">
        <v>138</v>
      </c>
      <c r="E263" s="220" t="s">
        <v>507</v>
      </c>
      <c r="F263" s="221" t="s">
        <v>508</v>
      </c>
      <c r="G263" s="222" t="s">
        <v>151</v>
      </c>
      <c r="H263" s="223">
        <v>1</v>
      </c>
      <c r="I263" s="224"/>
      <c r="J263" s="225">
        <f>ROUND(I263*H263,2)</f>
        <v>0</v>
      </c>
      <c r="K263" s="221" t="s">
        <v>142</v>
      </c>
      <c r="L263" s="70"/>
      <c r="M263" s="226" t="s">
        <v>21</v>
      </c>
      <c r="N263" s="227" t="s">
        <v>43</v>
      </c>
      <c r="O263" s="45"/>
      <c r="P263" s="228">
        <f>O263*H263</f>
        <v>0</v>
      </c>
      <c r="Q263" s="228">
        <v>0.016975</v>
      </c>
      <c r="R263" s="228">
        <f>Q263*H263</f>
        <v>0.016975</v>
      </c>
      <c r="S263" s="228">
        <v>0</v>
      </c>
      <c r="T263" s="229">
        <f>S263*H263</f>
        <v>0</v>
      </c>
      <c r="AR263" s="22" t="s">
        <v>143</v>
      </c>
      <c r="AT263" s="22" t="s">
        <v>138</v>
      </c>
      <c r="AU263" s="22" t="s">
        <v>82</v>
      </c>
      <c r="AY263" s="22" t="s">
        <v>136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22" t="s">
        <v>80</v>
      </c>
      <c r="BK263" s="230">
        <f>ROUND(I263*H263,2)</f>
        <v>0</v>
      </c>
      <c r="BL263" s="22" t="s">
        <v>143</v>
      </c>
      <c r="BM263" s="22" t="s">
        <v>509</v>
      </c>
    </row>
    <row r="264" spans="2:65" s="1" customFormat="1" ht="16.5" customHeight="1">
      <c r="B264" s="44"/>
      <c r="C264" s="253" t="s">
        <v>510</v>
      </c>
      <c r="D264" s="253" t="s">
        <v>254</v>
      </c>
      <c r="E264" s="254" t="s">
        <v>511</v>
      </c>
      <c r="F264" s="255" t="s">
        <v>512</v>
      </c>
      <c r="G264" s="256" t="s">
        <v>151</v>
      </c>
      <c r="H264" s="257">
        <v>1</v>
      </c>
      <c r="I264" s="258"/>
      <c r="J264" s="259">
        <f>ROUND(I264*H264,2)</f>
        <v>0</v>
      </c>
      <c r="K264" s="255" t="s">
        <v>142</v>
      </c>
      <c r="L264" s="260"/>
      <c r="M264" s="261" t="s">
        <v>21</v>
      </c>
      <c r="N264" s="262" t="s">
        <v>43</v>
      </c>
      <c r="O264" s="45"/>
      <c r="P264" s="228">
        <f>O264*H264</f>
        <v>0</v>
      </c>
      <c r="Q264" s="228">
        <v>0.0108</v>
      </c>
      <c r="R264" s="228">
        <f>Q264*H264</f>
        <v>0.0108</v>
      </c>
      <c r="S264" s="228">
        <v>0</v>
      </c>
      <c r="T264" s="229">
        <f>S264*H264</f>
        <v>0</v>
      </c>
      <c r="AR264" s="22" t="s">
        <v>177</v>
      </c>
      <c r="AT264" s="22" t="s">
        <v>254</v>
      </c>
      <c r="AU264" s="22" t="s">
        <v>82</v>
      </c>
      <c r="AY264" s="22" t="s">
        <v>136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22" t="s">
        <v>80</v>
      </c>
      <c r="BK264" s="230">
        <f>ROUND(I264*H264,2)</f>
        <v>0</v>
      </c>
      <c r="BL264" s="22" t="s">
        <v>143</v>
      </c>
      <c r="BM264" s="22" t="s">
        <v>513</v>
      </c>
    </row>
    <row r="265" spans="2:63" s="10" customFormat="1" ht="29.85" customHeight="1">
      <c r="B265" s="203"/>
      <c r="C265" s="204"/>
      <c r="D265" s="205" t="s">
        <v>71</v>
      </c>
      <c r="E265" s="217" t="s">
        <v>514</v>
      </c>
      <c r="F265" s="217" t="s">
        <v>515</v>
      </c>
      <c r="G265" s="204"/>
      <c r="H265" s="204"/>
      <c r="I265" s="207"/>
      <c r="J265" s="218">
        <f>BK265</f>
        <v>0</v>
      </c>
      <c r="K265" s="204"/>
      <c r="L265" s="209"/>
      <c r="M265" s="210"/>
      <c r="N265" s="211"/>
      <c r="O265" s="211"/>
      <c r="P265" s="212">
        <f>SUM(P266:P267)</f>
        <v>0</v>
      </c>
      <c r="Q265" s="211"/>
      <c r="R265" s="212">
        <f>SUM(R266:R267)</f>
        <v>0.0041242499999999994</v>
      </c>
      <c r="S265" s="211"/>
      <c r="T265" s="213">
        <f>SUM(T266:T267)</f>
        <v>0</v>
      </c>
      <c r="AR265" s="214" t="s">
        <v>80</v>
      </c>
      <c r="AT265" s="215" t="s">
        <v>71</v>
      </c>
      <c r="AU265" s="215" t="s">
        <v>80</v>
      </c>
      <c r="AY265" s="214" t="s">
        <v>136</v>
      </c>
      <c r="BK265" s="216">
        <f>SUM(BK266:BK267)</f>
        <v>0</v>
      </c>
    </row>
    <row r="266" spans="2:65" s="1" customFormat="1" ht="25.5" customHeight="1">
      <c r="B266" s="44"/>
      <c r="C266" s="219" t="s">
        <v>516</v>
      </c>
      <c r="D266" s="219" t="s">
        <v>138</v>
      </c>
      <c r="E266" s="220" t="s">
        <v>517</v>
      </c>
      <c r="F266" s="221" t="s">
        <v>518</v>
      </c>
      <c r="G266" s="222" t="s">
        <v>141</v>
      </c>
      <c r="H266" s="223">
        <v>31.725</v>
      </c>
      <c r="I266" s="224"/>
      <c r="J266" s="225">
        <f>ROUND(I266*H266,2)</f>
        <v>0</v>
      </c>
      <c r="K266" s="221" t="s">
        <v>142</v>
      </c>
      <c r="L266" s="70"/>
      <c r="M266" s="226" t="s">
        <v>21</v>
      </c>
      <c r="N266" s="227" t="s">
        <v>43</v>
      </c>
      <c r="O266" s="45"/>
      <c r="P266" s="228">
        <f>O266*H266</f>
        <v>0</v>
      </c>
      <c r="Q266" s="228">
        <v>0.00013</v>
      </c>
      <c r="R266" s="228">
        <f>Q266*H266</f>
        <v>0.0041242499999999994</v>
      </c>
      <c r="S266" s="228">
        <v>0</v>
      </c>
      <c r="T266" s="229">
        <f>S266*H266</f>
        <v>0</v>
      </c>
      <c r="AR266" s="22" t="s">
        <v>143</v>
      </c>
      <c r="AT266" s="22" t="s">
        <v>138</v>
      </c>
      <c r="AU266" s="22" t="s">
        <v>82</v>
      </c>
      <c r="AY266" s="22" t="s">
        <v>136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22" t="s">
        <v>80</v>
      </c>
      <c r="BK266" s="230">
        <f>ROUND(I266*H266,2)</f>
        <v>0</v>
      </c>
      <c r="BL266" s="22" t="s">
        <v>143</v>
      </c>
      <c r="BM266" s="22" t="s">
        <v>519</v>
      </c>
    </row>
    <row r="267" spans="2:51" s="12" customFormat="1" ht="13.5">
      <c r="B267" s="242"/>
      <c r="C267" s="243"/>
      <c r="D267" s="233" t="s">
        <v>161</v>
      </c>
      <c r="E267" s="244" t="s">
        <v>21</v>
      </c>
      <c r="F267" s="245" t="s">
        <v>520</v>
      </c>
      <c r="G267" s="243"/>
      <c r="H267" s="246">
        <v>31.725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161</v>
      </c>
      <c r="AU267" s="252" t="s">
        <v>82</v>
      </c>
      <c r="AV267" s="12" t="s">
        <v>82</v>
      </c>
      <c r="AW267" s="12" t="s">
        <v>35</v>
      </c>
      <c r="AX267" s="12" t="s">
        <v>72</v>
      </c>
      <c r="AY267" s="252" t="s">
        <v>136</v>
      </c>
    </row>
    <row r="268" spans="2:63" s="10" customFormat="1" ht="29.85" customHeight="1">
      <c r="B268" s="203"/>
      <c r="C268" s="204"/>
      <c r="D268" s="205" t="s">
        <v>71</v>
      </c>
      <c r="E268" s="217" t="s">
        <v>521</v>
      </c>
      <c r="F268" s="217" t="s">
        <v>522</v>
      </c>
      <c r="G268" s="204"/>
      <c r="H268" s="204"/>
      <c r="I268" s="207"/>
      <c r="J268" s="218">
        <f>BK268</f>
        <v>0</v>
      </c>
      <c r="K268" s="204"/>
      <c r="L268" s="209"/>
      <c r="M268" s="210"/>
      <c r="N268" s="211"/>
      <c r="O268" s="211"/>
      <c r="P268" s="212">
        <f>SUM(P269:P273)</f>
        <v>0</v>
      </c>
      <c r="Q268" s="211"/>
      <c r="R268" s="212">
        <f>SUM(R269:R273)</f>
        <v>0.0019749999999999998</v>
      </c>
      <c r="S268" s="211"/>
      <c r="T268" s="213">
        <f>SUM(T269:T273)</f>
        <v>0</v>
      </c>
      <c r="AR268" s="214" t="s">
        <v>80</v>
      </c>
      <c r="AT268" s="215" t="s">
        <v>71</v>
      </c>
      <c r="AU268" s="215" t="s">
        <v>80</v>
      </c>
      <c r="AY268" s="214" t="s">
        <v>136</v>
      </c>
      <c r="BK268" s="216">
        <f>SUM(BK269:BK273)</f>
        <v>0</v>
      </c>
    </row>
    <row r="269" spans="2:65" s="1" customFormat="1" ht="63.75" customHeight="1">
      <c r="B269" s="44"/>
      <c r="C269" s="219" t="s">
        <v>523</v>
      </c>
      <c r="D269" s="219" t="s">
        <v>138</v>
      </c>
      <c r="E269" s="220" t="s">
        <v>524</v>
      </c>
      <c r="F269" s="221" t="s">
        <v>525</v>
      </c>
      <c r="G269" s="222" t="s">
        <v>141</v>
      </c>
      <c r="H269" s="223">
        <v>50</v>
      </c>
      <c r="I269" s="224"/>
      <c r="J269" s="225">
        <f>ROUND(I269*H269,2)</f>
        <v>0</v>
      </c>
      <c r="K269" s="221" t="s">
        <v>142</v>
      </c>
      <c r="L269" s="70"/>
      <c r="M269" s="226" t="s">
        <v>21</v>
      </c>
      <c r="N269" s="227" t="s">
        <v>43</v>
      </c>
      <c r="O269" s="45"/>
      <c r="P269" s="228">
        <f>O269*H269</f>
        <v>0</v>
      </c>
      <c r="Q269" s="228">
        <v>3.95E-05</v>
      </c>
      <c r="R269" s="228">
        <f>Q269*H269</f>
        <v>0.0019749999999999998</v>
      </c>
      <c r="S269" s="228">
        <v>0</v>
      </c>
      <c r="T269" s="229">
        <f>S269*H269</f>
        <v>0</v>
      </c>
      <c r="AR269" s="22" t="s">
        <v>143</v>
      </c>
      <c r="AT269" s="22" t="s">
        <v>138</v>
      </c>
      <c r="AU269" s="22" t="s">
        <v>82</v>
      </c>
      <c r="AY269" s="22" t="s">
        <v>136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22" t="s">
        <v>80</v>
      </c>
      <c r="BK269" s="230">
        <f>ROUND(I269*H269,2)</f>
        <v>0</v>
      </c>
      <c r="BL269" s="22" t="s">
        <v>143</v>
      </c>
      <c r="BM269" s="22" t="s">
        <v>526</v>
      </c>
    </row>
    <row r="270" spans="2:65" s="1" customFormat="1" ht="25.5" customHeight="1">
      <c r="B270" s="44"/>
      <c r="C270" s="219" t="s">
        <v>527</v>
      </c>
      <c r="D270" s="219" t="s">
        <v>138</v>
      </c>
      <c r="E270" s="220" t="s">
        <v>528</v>
      </c>
      <c r="F270" s="221" t="s">
        <v>529</v>
      </c>
      <c r="G270" s="222" t="s">
        <v>151</v>
      </c>
      <c r="H270" s="223">
        <v>1</v>
      </c>
      <c r="I270" s="224"/>
      <c r="J270" s="225">
        <f>ROUND(I270*H270,2)</f>
        <v>0</v>
      </c>
      <c r="K270" s="221" t="s">
        <v>21</v>
      </c>
      <c r="L270" s="70"/>
      <c r="M270" s="226" t="s">
        <v>21</v>
      </c>
      <c r="N270" s="227" t="s">
        <v>43</v>
      </c>
      <c r="O270" s="45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AR270" s="22" t="s">
        <v>143</v>
      </c>
      <c r="AT270" s="22" t="s">
        <v>138</v>
      </c>
      <c r="AU270" s="22" t="s">
        <v>82</v>
      </c>
      <c r="AY270" s="22" t="s">
        <v>136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22" t="s">
        <v>80</v>
      </c>
      <c r="BK270" s="230">
        <f>ROUND(I270*H270,2)</f>
        <v>0</v>
      </c>
      <c r="BL270" s="22" t="s">
        <v>143</v>
      </c>
      <c r="BM270" s="22" t="s">
        <v>530</v>
      </c>
    </row>
    <row r="271" spans="2:65" s="1" customFormat="1" ht="25.5" customHeight="1">
      <c r="B271" s="44"/>
      <c r="C271" s="219" t="s">
        <v>531</v>
      </c>
      <c r="D271" s="219" t="s">
        <v>138</v>
      </c>
      <c r="E271" s="220" t="s">
        <v>532</v>
      </c>
      <c r="F271" s="221" t="s">
        <v>533</v>
      </c>
      <c r="G271" s="222" t="s">
        <v>534</v>
      </c>
      <c r="H271" s="223">
        <v>3</v>
      </c>
      <c r="I271" s="224"/>
      <c r="J271" s="225">
        <f>ROUND(I271*H271,2)</f>
        <v>0</v>
      </c>
      <c r="K271" s="221" t="s">
        <v>21</v>
      </c>
      <c r="L271" s="70"/>
      <c r="M271" s="226" t="s">
        <v>21</v>
      </c>
      <c r="N271" s="227" t="s">
        <v>43</v>
      </c>
      <c r="O271" s="45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AR271" s="22" t="s">
        <v>143</v>
      </c>
      <c r="AT271" s="22" t="s">
        <v>138</v>
      </c>
      <c r="AU271" s="22" t="s">
        <v>82</v>
      </c>
      <c r="AY271" s="22" t="s">
        <v>136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22" t="s">
        <v>80</v>
      </c>
      <c r="BK271" s="230">
        <f>ROUND(I271*H271,2)</f>
        <v>0</v>
      </c>
      <c r="BL271" s="22" t="s">
        <v>143</v>
      </c>
      <c r="BM271" s="22" t="s">
        <v>535</v>
      </c>
    </row>
    <row r="272" spans="2:65" s="1" customFormat="1" ht="25.5" customHeight="1">
      <c r="B272" s="44"/>
      <c r="C272" s="219" t="s">
        <v>536</v>
      </c>
      <c r="D272" s="219" t="s">
        <v>138</v>
      </c>
      <c r="E272" s="220" t="s">
        <v>537</v>
      </c>
      <c r="F272" s="221" t="s">
        <v>538</v>
      </c>
      <c r="G272" s="222" t="s">
        <v>534</v>
      </c>
      <c r="H272" s="223">
        <v>1</v>
      </c>
      <c r="I272" s="224"/>
      <c r="J272" s="225">
        <f>ROUND(I272*H272,2)</f>
        <v>0</v>
      </c>
      <c r="K272" s="221" t="s">
        <v>21</v>
      </c>
      <c r="L272" s="70"/>
      <c r="M272" s="226" t="s">
        <v>21</v>
      </c>
      <c r="N272" s="227" t="s">
        <v>43</v>
      </c>
      <c r="O272" s="45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AR272" s="22" t="s">
        <v>143</v>
      </c>
      <c r="AT272" s="22" t="s">
        <v>138</v>
      </c>
      <c r="AU272" s="22" t="s">
        <v>82</v>
      </c>
      <c r="AY272" s="22" t="s">
        <v>136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22" t="s">
        <v>80</v>
      </c>
      <c r="BK272" s="230">
        <f>ROUND(I272*H272,2)</f>
        <v>0</v>
      </c>
      <c r="BL272" s="22" t="s">
        <v>143</v>
      </c>
      <c r="BM272" s="22" t="s">
        <v>539</v>
      </c>
    </row>
    <row r="273" spans="2:65" s="1" customFormat="1" ht="16.5" customHeight="1">
      <c r="B273" s="44"/>
      <c r="C273" s="219" t="s">
        <v>540</v>
      </c>
      <c r="D273" s="219" t="s">
        <v>138</v>
      </c>
      <c r="E273" s="220" t="s">
        <v>541</v>
      </c>
      <c r="F273" s="221" t="s">
        <v>542</v>
      </c>
      <c r="G273" s="222" t="s">
        <v>151</v>
      </c>
      <c r="H273" s="223">
        <v>2</v>
      </c>
      <c r="I273" s="224"/>
      <c r="J273" s="225">
        <f>ROUND(I273*H273,2)</f>
        <v>0</v>
      </c>
      <c r="K273" s="221" t="s">
        <v>21</v>
      </c>
      <c r="L273" s="70"/>
      <c r="M273" s="226" t="s">
        <v>21</v>
      </c>
      <c r="N273" s="227" t="s">
        <v>43</v>
      </c>
      <c r="O273" s="45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AR273" s="22" t="s">
        <v>143</v>
      </c>
      <c r="AT273" s="22" t="s">
        <v>138</v>
      </c>
      <c r="AU273" s="22" t="s">
        <v>82</v>
      </c>
      <c r="AY273" s="22" t="s">
        <v>136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22" t="s">
        <v>80</v>
      </c>
      <c r="BK273" s="230">
        <f>ROUND(I273*H273,2)</f>
        <v>0</v>
      </c>
      <c r="BL273" s="22" t="s">
        <v>143</v>
      </c>
      <c r="BM273" s="22" t="s">
        <v>543</v>
      </c>
    </row>
    <row r="274" spans="2:63" s="10" customFormat="1" ht="29.85" customHeight="1">
      <c r="B274" s="203"/>
      <c r="C274" s="204"/>
      <c r="D274" s="205" t="s">
        <v>71</v>
      </c>
      <c r="E274" s="217" t="s">
        <v>544</v>
      </c>
      <c r="F274" s="217" t="s">
        <v>545</v>
      </c>
      <c r="G274" s="204"/>
      <c r="H274" s="204"/>
      <c r="I274" s="207"/>
      <c r="J274" s="218">
        <f>BK274</f>
        <v>0</v>
      </c>
      <c r="K274" s="204"/>
      <c r="L274" s="209"/>
      <c r="M274" s="210"/>
      <c r="N274" s="211"/>
      <c r="O274" s="211"/>
      <c r="P274" s="212">
        <f>SUM(P275:P325)</f>
        <v>0</v>
      </c>
      <c r="Q274" s="211"/>
      <c r="R274" s="212">
        <f>SUM(R275:R325)</f>
        <v>0</v>
      </c>
      <c r="S274" s="211"/>
      <c r="T274" s="213">
        <f>SUM(T275:T325)</f>
        <v>86.59025350000002</v>
      </c>
      <c r="AR274" s="214" t="s">
        <v>80</v>
      </c>
      <c r="AT274" s="215" t="s">
        <v>71</v>
      </c>
      <c r="AU274" s="215" t="s">
        <v>80</v>
      </c>
      <c r="AY274" s="214" t="s">
        <v>136</v>
      </c>
      <c r="BK274" s="216">
        <f>SUM(BK275:BK325)</f>
        <v>0</v>
      </c>
    </row>
    <row r="275" spans="2:65" s="1" customFormat="1" ht="16.5" customHeight="1">
      <c r="B275" s="44"/>
      <c r="C275" s="219" t="s">
        <v>546</v>
      </c>
      <c r="D275" s="219" t="s">
        <v>138</v>
      </c>
      <c r="E275" s="220" t="s">
        <v>547</v>
      </c>
      <c r="F275" s="221" t="s">
        <v>548</v>
      </c>
      <c r="G275" s="222" t="s">
        <v>141</v>
      </c>
      <c r="H275" s="223">
        <v>109.607</v>
      </c>
      <c r="I275" s="224"/>
      <c r="J275" s="225">
        <f>ROUND(I275*H275,2)</f>
        <v>0</v>
      </c>
      <c r="K275" s="221" t="s">
        <v>142</v>
      </c>
      <c r="L275" s="70"/>
      <c r="M275" s="226" t="s">
        <v>21</v>
      </c>
      <c r="N275" s="227" t="s">
        <v>43</v>
      </c>
      <c r="O275" s="45"/>
      <c r="P275" s="228">
        <f>O275*H275</f>
        <v>0</v>
      </c>
      <c r="Q275" s="228">
        <v>0</v>
      </c>
      <c r="R275" s="228">
        <f>Q275*H275</f>
        <v>0</v>
      </c>
      <c r="S275" s="228">
        <v>0.0045</v>
      </c>
      <c r="T275" s="229">
        <f>S275*H275</f>
        <v>0.49323149999999993</v>
      </c>
      <c r="AR275" s="22" t="s">
        <v>143</v>
      </c>
      <c r="AT275" s="22" t="s">
        <v>138</v>
      </c>
      <c r="AU275" s="22" t="s">
        <v>82</v>
      </c>
      <c r="AY275" s="22" t="s">
        <v>136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22" t="s">
        <v>80</v>
      </c>
      <c r="BK275" s="230">
        <f>ROUND(I275*H275,2)</f>
        <v>0</v>
      </c>
      <c r="BL275" s="22" t="s">
        <v>143</v>
      </c>
      <c r="BM275" s="22" t="s">
        <v>549</v>
      </c>
    </row>
    <row r="276" spans="2:51" s="12" customFormat="1" ht="13.5">
      <c r="B276" s="242"/>
      <c r="C276" s="243"/>
      <c r="D276" s="233" t="s">
        <v>161</v>
      </c>
      <c r="E276" s="244" t="s">
        <v>21</v>
      </c>
      <c r="F276" s="245" t="s">
        <v>550</v>
      </c>
      <c r="G276" s="243"/>
      <c r="H276" s="246">
        <v>118.8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AT276" s="252" t="s">
        <v>161</v>
      </c>
      <c r="AU276" s="252" t="s">
        <v>82</v>
      </c>
      <c r="AV276" s="12" t="s">
        <v>82</v>
      </c>
      <c r="AW276" s="12" t="s">
        <v>35</v>
      </c>
      <c r="AX276" s="12" t="s">
        <v>72</v>
      </c>
      <c r="AY276" s="252" t="s">
        <v>136</v>
      </c>
    </row>
    <row r="277" spans="2:51" s="11" customFormat="1" ht="13.5">
      <c r="B277" s="231"/>
      <c r="C277" s="232"/>
      <c r="D277" s="233" t="s">
        <v>161</v>
      </c>
      <c r="E277" s="234" t="s">
        <v>21</v>
      </c>
      <c r="F277" s="235" t="s">
        <v>551</v>
      </c>
      <c r="G277" s="232"/>
      <c r="H277" s="234" t="s">
        <v>21</v>
      </c>
      <c r="I277" s="236"/>
      <c r="J277" s="232"/>
      <c r="K277" s="232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161</v>
      </c>
      <c r="AU277" s="241" t="s">
        <v>82</v>
      </c>
      <c r="AV277" s="11" t="s">
        <v>80</v>
      </c>
      <c r="AW277" s="11" t="s">
        <v>35</v>
      </c>
      <c r="AX277" s="11" t="s">
        <v>72</v>
      </c>
      <c r="AY277" s="241" t="s">
        <v>136</v>
      </c>
    </row>
    <row r="278" spans="2:51" s="12" customFormat="1" ht="13.5">
      <c r="B278" s="242"/>
      <c r="C278" s="243"/>
      <c r="D278" s="233" t="s">
        <v>161</v>
      </c>
      <c r="E278" s="244" t="s">
        <v>21</v>
      </c>
      <c r="F278" s="245" t="s">
        <v>552</v>
      </c>
      <c r="G278" s="243"/>
      <c r="H278" s="246">
        <v>-9.193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161</v>
      </c>
      <c r="AU278" s="252" t="s">
        <v>82</v>
      </c>
      <c r="AV278" s="12" t="s">
        <v>82</v>
      </c>
      <c r="AW278" s="12" t="s">
        <v>35</v>
      </c>
      <c r="AX278" s="12" t="s">
        <v>72</v>
      </c>
      <c r="AY278" s="252" t="s">
        <v>136</v>
      </c>
    </row>
    <row r="279" spans="2:65" s="1" customFormat="1" ht="16.5" customHeight="1">
      <c r="B279" s="44"/>
      <c r="C279" s="219" t="s">
        <v>553</v>
      </c>
      <c r="D279" s="219" t="s">
        <v>138</v>
      </c>
      <c r="E279" s="220" t="s">
        <v>554</v>
      </c>
      <c r="F279" s="221" t="s">
        <v>555</v>
      </c>
      <c r="G279" s="222" t="s">
        <v>141</v>
      </c>
      <c r="H279" s="223">
        <v>7.74</v>
      </c>
      <c r="I279" s="224"/>
      <c r="J279" s="225">
        <f>ROUND(I279*H279,2)</f>
        <v>0</v>
      </c>
      <c r="K279" s="221" t="s">
        <v>142</v>
      </c>
      <c r="L279" s="70"/>
      <c r="M279" s="226" t="s">
        <v>21</v>
      </c>
      <c r="N279" s="227" t="s">
        <v>43</v>
      </c>
      <c r="O279" s="45"/>
      <c r="P279" s="228">
        <f>O279*H279</f>
        <v>0</v>
      </c>
      <c r="Q279" s="228">
        <v>0</v>
      </c>
      <c r="R279" s="228">
        <f>Q279*H279</f>
        <v>0</v>
      </c>
      <c r="S279" s="228">
        <v>0.02</v>
      </c>
      <c r="T279" s="229">
        <f>S279*H279</f>
        <v>0.15480000000000002</v>
      </c>
      <c r="AR279" s="22" t="s">
        <v>143</v>
      </c>
      <c r="AT279" s="22" t="s">
        <v>138</v>
      </c>
      <c r="AU279" s="22" t="s">
        <v>82</v>
      </c>
      <c r="AY279" s="22" t="s">
        <v>136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22" t="s">
        <v>80</v>
      </c>
      <c r="BK279" s="230">
        <f>ROUND(I279*H279,2)</f>
        <v>0</v>
      </c>
      <c r="BL279" s="22" t="s">
        <v>143</v>
      </c>
      <c r="BM279" s="22" t="s">
        <v>556</v>
      </c>
    </row>
    <row r="280" spans="2:51" s="11" customFormat="1" ht="13.5">
      <c r="B280" s="231"/>
      <c r="C280" s="232"/>
      <c r="D280" s="233" t="s">
        <v>161</v>
      </c>
      <c r="E280" s="234" t="s">
        <v>21</v>
      </c>
      <c r="F280" s="235" t="s">
        <v>557</v>
      </c>
      <c r="G280" s="232"/>
      <c r="H280" s="234" t="s">
        <v>21</v>
      </c>
      <c r="I280" s="236"/>
      <c r="J280" s="232"/>
      <c r="K280" s="232"/>
      <c r="L280" s="237"/>
      <c r="M280" s="238"/>
      <c r="N280" s="239"/>
      <c r="O280" s="239"/>
      <c r="P280" s="239"/>
      <c r="Q280" s="239"/>
      <c r="R280" s="239"/>
      <c r="S280" s="239"/>
      <c r="T280" s="240"/>
      <c r="AT280" s="241" t="s">
        <v>161</v>
      </c>
      <c r="AU280" s="241" t="s">
        <v>82</v>
      </c>
      <c r="AV280" s="11" t="s">
        <v>80</v>
      </c>
      <c r="AW280" s="11" t="s">
        <v>35</v>
      </c>
      <c r="AX280" s="11" t="s">
        <v>72</v>
      </c>
      <c r="AY280" s="241" t="s">
        <v>136</v>
      </c>
    </row>
    <row r="281" spans="2:51" s="12" customFormat="1" ht="13.5">
      <c r="B281" s="242"/>
      <c r="C281" s="243"/>
      <c r="D281" s="233" t="s">
        <v>161</v>
      </c>
      <c r="E281" s="244" t="s">
        <v>21</v>
      </c>
      <c r="F281" s="245" t="s">
        <v>558</v>
      </c>
      <c r="G281" s="243"/>
      <c r="H281" s="246">
        <v>3.42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161</v>
      </c>
      <c r="AU281" s="252" t="s">
        <v>82</v>
      </c>
      <c r="AV281" s="12" t="s">
        <v>82</v>
      </c>
      <c r="AW281" s="12" t="s">
        <v>35</v>
      </c>
      <c r="AX281" s="12" t="s">
        <v>72</v>
      </c>
      <c r="AY281" s="252" t="s">
        <v>136</v>
      </c>
    </row>
    <row r="282" spans="2:51" s="12" customFormat="1" ht="13.5">
      <c r="B282" s="242"/>
      <c r="C282" s="243"/>
      <c r="D282" s="233" t="s">
        <v>161</v>
      </c>
      <c r="E282" s="244" t="s">
        <v>21</v>
      </c>
      <c r="F282" s="245" t="s">
        <v>559</v>
      </c>
      <c r="G282" s="243"/>
      <c r="H282" s="246">
        <v>4.32</v>
      </c>
      <c r="I282" s="247"/>
      <c r="J282" s="243"/>
      <c r="K282" s="243"/>
      <c r="L282" s="248"/>
      <c r="M282" s="249"/>
      <c r="N282" s="250"/>
      <c r="O282" s="250"/>
      <c r="P282" s="250"/>
      <c r="Q282" s="250"/>
      <c r="R282" s="250"/>
      <c r="S282" s="250"/>
      <c r="T282" s="251"/>
      <c r="AT282" s="252" t="s">
        <v>161</v>
      </c>
      <c r="AU282" s="252" t="s">
        <v>82</v>
      </c>
      <c r="AV282" s="12" t="s">
        <v>82</v>
      </c>
      <c r="AW282" s="12" t="s">
        <v>35</v>
      </c>
      <c r="AX282" s="12" t="s">
        <v>72</v>
      </c>
      <c r="AY282" s="252" t="s">
        <v>136</v>
      </c>
    </row>
    <row r="283" spans="2:65" s="1" customFormat="1" ht="25.5" customHeight="1">
      <c r="B283" s="44"/>
      <c r="C283" s="219" t="s">
        <v>560</v>
      </c>
      <c r="D283" s="219" t="s">
        <v>138</v>
      </c>
      <c r="E283" s="220" t="s">
        <v>561</v>
      </c>
      <c r="F283" s="221" t="s">
        <v>562</v>
      </c>
      <c r="G283" s="222" t="s">
        <v>159</v>
      </c>
      <c r="H283" s="223">
        <v>3.51</v>
      </c>
      <c r="I283" s="224"/>
      <c r="J283" s="225">
        <f>ROUND(I283*H283,2)</f>
        <v>0</v>
      </c>
      <c r="K283" s="221" t="s">
        <v>142</v>
      </c>
      <c r="L283" s="70"/>
      <c r="M283" s="226" t="s">
        <v>21</v>
      </c>
      <c r="N283" s="227" t="s">
        <v>43</v>
      </c>
      <c r="O283" s="45"/>
      <c r="P283" s="228">
        <f>O283*H283</f>
        <v>0</v>
      </c>
      <c r="Q283" s="228">
        <v>0</v>
      </c>
      <c r="R283" s="228">
        <f>Q283*H283</f>
        <v>0</v>
      </c>
      <c r="S283" s="228">
        <v>2.2</v>
      </c>
      <c r="T283" s="229">
        <f>S283*H283</f>
        <v>7.722</v>
      </c>
      <c r="AR283" s="22" t="s">
        <v>143</v>
      </c>
      <c r="AT283" s="22" t="s">
        <v>138</v>
      </c>
      <c r="AU283" s="22" t="s">
        <v>82</v>
      </c>
      <c r="AY283" s="22" t="s">
        <v>136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22" t="s">
        <v>80</v>
      </c>
      <c r="BK283" s="230">
        <f>ROUND(I283*H283,2)</f>
        <v>0</v>
      </c>
      <c r="BL283" s="22" t="s">
        <v>143</v>
      </c>
      <c r="BM283" s="22" t="s">
        <v>563</v>
      </c>
    </row>
    <row r="284" spans="2:51" s="11" customFormat="1" ht="13.5">
      <c r="B284" s="231"/>
      <c r="C284" s="232"/>
      <c r="D284" s="233" t="s">
        <v>161</v>
      </c>
      <c r="E284" s="234" t="s">
        <v>21</v>
      </c>
      <c r="F284" s="235" t="s">
        <v>564</v>
      </c>
      <c r="G284" s="232"/>
      <c r="H284" s="234" t="s">
        <v>21</v>
      </c>
      <c r="I284" s="236"/>
      <c r="J284" s="232"/>
      <c r="K284" s="232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161</v>
      </c>
      <c r="AU284" s="241" t="s">
        <v>82</v>
      </c>
      <c r="AV284" s="11" t="s">
        <v>80</v>
      </c>
      <c r="AW284" s="11" t="s">
        <v>35</v>
      </c>
      <c r="AX284" s="11" t="s">
        <v>72</v>
      </c>
      <c r="AY284" s="241" t="s">
        <v>136</v>
      </c>
    </row>
    <row r="285" spans="2:51" s="12" customFormat="1" ht="13.5">
      <c r="B285" s="242"/>
      <c r="C285" s="243"/>
      <c r="D285" s="233" t="s">
        <v>161</v>
      </c>
      <c r="E285" s="244" t="s">
        <v>21</v>
      </c>
      <c r="F285" s="245" t="s">
        <v>565</v>
      </c>
      <c r="G285" s="243"/>
      <c r="H285" s="246">
        <v>3.51</v>
      </c>
      <c r="I285" s="247"/>
      <c r="J285" s="243"/>
      <c r="K285" s="243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161</v>
      </c>
      <c r="AU285" s="252" t="s">
        <v>82</v>
      </c>
      <c r="AV285" s="12" t="s">
        <v>82</v>
      </c>
      <c r="AW285" s="12" t="s">
        <v>35</v>
      </c>
      <c r="AX285" s="12" t="s">
        <v>72</v>
      </c>
      <c r="AY285" s="252" t="s">
        <v>136</v>
      </c>
    </row>
    <row r="286" spans="2:65" s="1" customFormat="1" ht="25.5" customHeight="1">
      <c r="B286" s="44"/>
      <c r="C286" s="219" t="s">
        <v>566</v>
      </c>
      <c r="D286" s="219" t="s">
        <v>138</v>
      </c>
      <c r="E286" s="220" t="s">
        <v>567</v>
      </c>
      <c r="F286" s="221" t="s">
        <v>568</v>
      </c>
      <c r="G286" s="222" t="s">
        <v>159</v>
      </c>
      <c r="H286" s="223">
        <v>2.355</v>
      </c>
      <c r="I286" s="224"/>
      <c r="J286" s="225">
        <f>ROUND(I286*H286,2)</f>
        <v>0</v>
      </c>
      <c r="K286" s="221" t="s">
        <v>142</v>
      </c>
      <c r="L286" s="70"/>
      <c r="M286" s="226" t="s">
        <v>21</v>
      </c>
      <c r="N286" s="227" t="s">
        <v>43</v>
      </c>
      <c r="O286" s="45"/>
      <c r="P286" s="228">
        <f>O286*H286</f>
        <v>0</v>
      </c>
      <c r="Q286" s="228">
        <v>0</v>
      </c>
      <c r="R286" s="228">
        <f>Q286*H286</f>
        <v>0</v>
      </c>
      <c r="S286" s="228">
        <v>2.2</v>
      </c>
      <c r="T286" s="229">
        <f>S286*H286</f>
        <v>5.181</v>
      </c>
      <c r="AR286" s="22" t="s">
        <v>143</v>
      </c>
      <c r="AT286" s="22" t="s">
        <v>138</v>
      </c>
      <c r="AU286" s="22" t="s">
        <v>82</v>
      </c>
      <c r="AY286" s="22" t="s">
        <v>136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22" t="s">
        <v>80</v>
      </c>
      <c r="BK286" s="230">
        <f>ROUND(I286*H286,2)</f>
        <v>0</v>
      </c>
      <c r="BL286" s="22" t="s">
        <v>143</v>
      </c>
      <c r="BM286" s="22" t="s">
        <v>569</v>
      </c>
    </row>
    <row r="287" spans="2:51" s="11" customFormat="1" ht="13.5">
      <c r="B287" s="231"/>
      <c r="C287" s="232"/>
      <c r="D287" s="233" t="s">
        <v>161</v>
      </c>
      <c r="E287" s="234" t="s">
        <v>21</v>
      </c>
      <c r="F287" s="235" t="s">
        <v>564</v>
      </c>
      <c r="G287" s="232"/>
      <c r="H287" s="234" t="s">
        <v>21</v>
      </c>
      <c r="I287" s="236"/>
      <c r="J287" s="232"/>
      <c r="K287" s="232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161</v>
      </c>
      <c r="AU287" s="241" t="s">
        <v>82</v>
      </c>
      <c r="AV287" s="11" t="s">
        <v>80</v>
      </c>
      <c r="AW287" s="11" t="s">
        <v>35</v>
      </c>
      <c r="AX287" s="11" t="s">
        <v>72</v>
      </c>
      <c r="AY287" s="241" t="s">
        <v>136</v>
      </c>
    </row>
    <row r="288" spans="2:51" s="12" customFormat="1" ht="13.5">
      <c r="B288" s="242"/>
      <c r="C288" s="243"/>
      <c r="D288" s="233" t="s">
        <v>161</v>
      </c>
      <c r="E288" s="244" t="s">
        <v>21</v>
      </c>
      <c r="F288" s="245" t="s">
        <v>570</v>
      </c>
      <c r="G288" s="243"/>
      <c r="H288" s="246">
        <v>1.665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AT288" s="252" t="s">
        <v>161</v>
      </c>
      <c r="AU288" s="252" t="s">
        <v>82</v>
      </c>
      <c r="AV288" s="12" t="s">
        <v>82</v>
      </c>
      <c r="AW288" s="12" t="s">
        <v>35</v>
      </c>
      <c r="AX288" s="12" t="s">
        <v>72</v>
      </c>
      <c r="AY288" s="252" t="s">
        <v>136</v>
      </c>
    </row>
    <row r="289" spans="2:51" s="12" customFormat="1" ht="13.5">
      <c r="B289" s="242"/>
      <c r="C289" s="243"/>
      <c r="D289" s="233" t="s">
        <v>161</v>
      </c>
      <c r="E289" s="244" t="s">
        <v>21</v>
      </c>
      <c r="F289" s="245" t="s">
        <v>571</v>
      </c>
      <c r="G289" s="243"/>
      <c r="H289" s="246">
        <v>0.69</v>
      </c>
      <c r="I289" s="247"/>
      <c r="J289" s="243"/>
      <c r="K289" s="243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161</v>
      </c>
      <c r="AU289" s="252" t="s">
        <v>82</v>
      </c>
      <c r="AV289" s="12" t="s">
        <v>82</v>
      </c>
      <c r="AW289" s="12" t="s">
        <v>35</v>
      </c>
      <c r="AX289" s="12" t="s">
        <v>72</v>
      </c>
      <c r="AY289" s="252" t="s">
        <v>136</v>
      </c>
    </row>
    <row r="290" spans="2:65" s="1" customFormat="1" ht="25.5" customHeight="1">
      <c r="B290" s="44"/>
      <c r="C290" s="219" t="s">
        <v>399</v>
      </c>
      <c r="D290" s="219" t="s">
        <v>138</v>
      </c>
      <c r="E290" s="220" t="s">
        <v>572</v>
      </c>
      <c r="F290" s="221" t="s">
        <v>573</v>
      </c>
      <c r="G290" s="222" t="s">
        <v>151</v>
      </c>
      <c r="H290" s="223">
        <v>35</v>
      </c>
      <c r="I290" s="224"/>
      <c r="J290" s="225">
        <f>ROUND(I290*H290,2)</f>
        <v>0</v>
      </c>
      <c r="K290" s="221" t="s">
        <v>142</v>
      </c>
      <c r="L290" s="70"/>
      <c r="M290" s="226" t="s">
        <v>21</v>
      </c>
      <c r="N290" s="227" t="s">
        <v>43</v>
      </c>
      <c r="O290" s="45"/>
      <c r="P290" s="228">
        <f>O290*H290</f>
        <v>0</v>
      </c>
      <c r="Q290" s="228">
        <v>0</v>
      </c>
      <c r="R290" s="228">
        <f>Q290*H290</f>
        <v>0</v>
      </c>
      <c r="S290" s="228">
        <v>0.054</v>
      </c>
      <c r="T290" s="229">
        <f>S290*H290</f>
        <v>1.89</v>
      </c>
      <c r="AR290" s="22" t="s">
        <v>143</v>
      </c>
      <c r="AT290" s="22" t="s">
        <v>138</v>
      </c>
      <c r="AU290" s="22" t="s">
        <v>82</v>
      </c>
      <c r="AY290" s="22" t="s">
        <v>136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22" t="s">
        <v>80</v>
      </c>
      <c r="BK290" s="230">
        <f>ROUND(I290*H290,2)</f>
        <v>0</v>
      </c>
      <c r="BL290" s="22" t="s">
        <v>143</v>
      </c>
      <c r="BM290" s="22" t="s">
        <v>574</v>
      </c>
    </row>
    <row r="291" spans="2:65" s="1" customFormat="1" ht="38.25" customHeight="1">
      <c r="B291" s="44"/>
      <c r="C291" s="219" t="s">
        <v>575</v>
      </c>
      <c r="D291" s="219" t="s">
        <v>138</v>
      </c>
      <c r="E291" s="220" t="s">
        <v>576</v>
      </c>
      <c r="F291" s="221" t="s">
        <v>577</v>
      </c>
      <c r="G291" s="222" t="s">
        <v>141</v>
      </c>
      <c r="H291" s="223">
        <v>34.42</v>
      </c>
      <c r="I291" s="224"/>
      <c r="J291" s="225">
        <f>ROUND(I291*H291,2)</f>
        <v>0</v>
      </c>
      <c r="K291" s="221" t="s">
        <v>142</v>
      </c>
      <c r="L291" s="70"/>
      <c r="M291" s="226" t="s">
        <v>21</v>
      </c>
      <c r="N291" s="227" t="s">
        <v>43</v>
      </c>
      <c r="O291" s="45"/>
      <c r="P291" s="228">
        <f>O291*H291</f>
        <v>0</v>
      </c>
      <c r="Q291" s="228">
        <v>0</v>
      </c>
      <c r="R291" s="228">
        <f>Q291*H291</f>
        <v>0</v>
      </c>
      <c r="S291" s="228">
        <v>0.325</v>
      </c>
      <c r="T291" s="229">
        <f>S291*H291</f>
        <v>11.1865</v>
      </c>
      <c r="AR291" s="22" t="s">
        <v>143</v>
      </c>
      <c r="AT291" s="22" t="s">
        <v>138</v>
      </c>
      <c r="AU291" s="22" t="s">
        <v>82</v>
      </c>
      <c r="AY291" s="22" t="s">
        <v>136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22" t="s">
        <v>80</v>
      </c>
      <c r="BK291" s="230">
        <f>ROUND(I291*H291,2)</f>
        <v>0</v>
      </c>
      <c r="BL291" s="22" t="s">
        <v>143</v>
      </c>
      <c r="BM291" s="22" t="s">
        <v>578</v>
      </c>
    </row>
    <row r="292" spans="2:51" s="11" customFormat="1" ht="13.5">
      <c r="B292" s="231"/>
      <c r="C292" s="232"/>
      <c r="D292" s="233" t="s">
        <v>161</v>
      </c>
      <c r="E292" s="234" t="s">
        <v>21</v>
      </c>
      <c r="F292" s="235" t="s">
        <v>579</v>
      </c>
      <c r="G292" s="232"/>
      <c r="H292" s="234" t="s">
        <v>21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40"/>
      <c r="AT292" s="241" t="s">
        <v>161</v>
      </c>
      <c r="AU292" s="241" t="s">
        <v>82</v>
      </c>
      <c r="AV292" s="11" t="s">
        <v>80</v>
      </c>
      <c r="AW292" s="11" t="s">
        <v>35</v>
      </c>
      <c r="AX292" s="11" t="s">
        <v>72</v>
      </c>
      <c r="AY292" s="241" t="s">
        <v>136</v>
      </c>
    </row>
    <row r="293" spans="2:51" s="12" customFormat="1" ht="13.5">
      <c r="B293" s="242"/>
      <c r="C293" s="243"/>
      <c r="D293" s="233" t="s">
        <v>161</v>
      </c>
      <c r="E293" s="244" t="s">
        <v>21</v>
      </c>
      <c r="F293" s="245" t="s">
        <v>580</v>
      </c>
      <c r="G293" s="243"/>
      <c r="H293" s="246">
        <v>42.16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AT293" s="252" t="s">
        <v>161</v>
      </c>
      <c r="AU293" s="252" t="s">
        <v>82</v>
      </c>
      <c r="AV293" s="12" t="s">
        <v>82</v>
      </c>
      <c r="AW293" s="12" t="s">
        <v>35</v>
      </c>
      <c r="AX293" s="12" t="s">
        <v>72</v>
      </c>
      <c r="AY293" s="252" t="s">
        <v>136</v>
      </c>
    </row>
    <row r="294" spans="2:51" s="12" customFormat="1" ht="13.5">
      <c r="B294" s="242"/>
      <c r="C294" s="243"/>
      <c r="D294" s="233" t="s">
        <v>161</v>
      </c>
      <c r="E294" s="244" t="s">
        <v>21</v>
      </c>
      <c r="F294" s="245" t="s">
        <v>581</v>
      </c>
      <c r="G294" s="243"/>
      <c r="H294" s="246">
        <v>-7.74</v>
      </c>
      <c r="I294" s="247"/>
      <c r="J294" s="243"/>
      <c r="K294" s="243"/>
      <c r="L294" s="248"/>
      <c r="M294" s="249"/>
      <c r="N294" s="250"/>
      <c r="O294" s="250"/>
      <c r="P294" s="250"/>
      <c r="Q294" s="250"/>
      <c r="R294" s="250"/>
      <c r="S294" s="250"/>
      <c r="T294" s="251"/>
      <c r="AT294" s="252" t="s">
        <v>161</v>
      </c>
      <c r="AU294" s="252" t="s">
        <v>82</v>
      </c>
      <c r="AV294" s="12" t="s">
        <v>82</v>
      </c>
      <c r="AW294" s="12" t="s">
        <v>35</v>
      </c>
      <c r="AX294" s="12" t="s">
        <v>72</v>
      </c>
      <c r="AY294" s="252" t="s">
        <v>136</v>
      </c>
    </row>
    <row r="295" spans="2:65" s="1" customFormat="1" ht="38.25" customHeight="1">
      <c r="B295" s="44"/>
      <c r="C295" s="219" t="s">
        <v>582</v>
      </c>
      <c r="D295" s="219" t="s">
        <v>138</v>
      </c>
      <c r="E295" s="220" t="s">
        <v>583</v>
      </c>
      <c r="F295" s="221" t="s">
        <v>584</v>
      </c>
      <c r="G295" s="222" t="s">
        <v>141</v>
      </c>
      <c r="H295" s="223">
        <v>30</v>
      </c>
      <c r="I295" s="224"/>
      <c r="J295" s="225">
        <f>ROUND(I295*H295,2)</f>
        <v>0</v>
      </c>
      <c r="K295" s="221" t="s">
        <v>142</v>
      </c>
      <c r="L295" s="70"/>
      <c r="M295" s="226" t="s">
        <v>21</v>
      </c>
      <c r="N295" s="227" t="s">
        <v>43</v>
      </c>
      <c r="O295" s="45"/>
      <c r="P295" s="228">
        <f>O295*H295</f>
        <v>0</v>
      </c>
      <c r="Q295" s="228">
        <v>0</v>
      </c>
      <c r="R295" s="228">
        <f>Q295*H295</f>
        <v>0</v>
      </c>
      <c r="S295" s="228">
        <v>0.22</v>
      </c>
      <c r="T295" s="229">
        <f>S295*H295</f>
        <v>6.6</v>
      </c>
      <c r="AR295" s="22" t="s">
        <v>143</v>
      </c>
      <c r="AT295" s="22" t="s">
        <v>138</v>
      </c>
      <c r="AU295" s="22" t="s">
        <v>82</v>
      </c>
      <c r="AY295" s="22" t="s">
        <v>136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22" t="s">
        <v>80</v>
      </c>
      <c r="BK295" s="230">
        <f>ROUND(I295*H295,2)</f>
        <v>0</v>
      </c>
      <c r="BL295" s="22" t="s">
        <v>143</v>
      </c>
      <c r="BM295" s="22" t="s">
        <v>585</v>
      </c>
    </row>
    <row r="296" spans="2:65" s="1" customFormat="1" ht="51" customHeight="1">
      <c r="B296" s="44"/>
      <c r="C296" s="219" t="s">
        <v>586</v>
      </c>
      <c r="D296" s="219" t="s">
        <v>138</v>
      </c>
      <c r="E296" s="220" t="s">
        <v>587</v>
      </c>
      <c r="F296" s="221" t="s">
        <v>588</v>
      </c>
      <c r="G296" s="222" t="s">
        <v>141</v>
      </c>
      <c r="H296" s="223">
        <v>64.42</v>
      </c>
      <c r="I296" s="224"/>
      <c r="J296" s="225">
        <f>ROUND(I296*H296,2)</f>
        <v>0</v>
      </c>
      <c r="K296" s="221" t="s">
        <v>142</v>
      </c>
      <c r="L296" s="70"/>
      <c r="M296" s="226" t="s">
        <v>21</v>
      </c>
      <c r="N296" s="227" t="s">
        <v>43</v>
      </c>
      <c r="O296" s="45"/>
      <c r="P296" s="228">
        <f>O296*H296</f>
        <v>0</v>
      </c>
      <c r="Q296" s="228">
        <v>0</v>
      </c>
      <c r="R296" s="228">
        <f>Q296*H296</f>
        <v>0</v>
      </c>
      <c r="S296" s="228">
        <v>0.29</v>
      </c>
      <c r="T296" s="229">
        <f>S296*H296</f>
        <v>18.6818</v>
      </c>
      <c r="AR296" s="22" t="s">
        <v>143</v>
      </c>
      <c r="AT296" s="22" t="s">
        <v>138</v>
      </c>
      <c r="AU296" s="22" t="s">
        <v>82</v>
      </c>
      <c r="AY296" s="22" t="s">
        <v>136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22" t="s">
        <v>80</v>
      </c>
      <c r="BK296" s="230">
        <f>ROUND(I296*H296,2)</f>
        <v>0</v>
      </c>
      <c r="BL296" s="22" t="s">
        <v>143</v>
      </c>
      <c r="BM296" s="22" t="s">
        <v>589</v>
      </c>
    </row>
    <row r="297" spans="2:51" s="12" customFormat="1" ht="13.5">
      <c r="B297" s="242"/>
      <c r="C297" s="243"/>
      <c r="D297" s="233" t="s">
        <v>161</v>
      </c>
      <c r="E297" s="244" t="s">
        <v>21</v>
      </c>
      <c r="F297" s="245" t="s">
        <v>590</v>
      </c>
      <c r="G297" s="243"/>
      <c r="H297" s="246">
        <v>64.42</v>
      </c>
      <c r="I297" s="247"/>
      <c r="J297" s="243"/>
      <c r="K297" s="243"/>
      <c r="L297" s="248"/>
      <c r="M297" s="249"/>
      <c r="N297" s="250"/>
      <c r="O297" s="250"/>
      <c r="P297" s="250"/>
      <c r="Q297" s="250"/>
      <c r="R297" s="250"/>
      <c r="S297" s="250"/>
      <c r="T297" s="251"/>
      <c r="AT297" s="252" t="s">
        <v>161</v>
      </c>
      <c r="AU297" s="252" t="s">
        <v>82</v>
      </c>
      <c r="AV297" s="12" t="s">
        <v>82</v>
      </c>
      <c r="AW297" s="12" t="s">
        <v>35</v>
      </c>
      <c r="AX297" s="12" t="s">
        <v>72</v>
      </c>
      <c r="AY297" s="252" t="s">
        <v>136</v>
      </c>
    </row>
    <row r="298" spans="2:65" s="1" customFormat="1" ht="38.25" customHeight="1">
      <c r="B298" s="44"/>
      <c r="C298" s="219" t="s">
        <v>591</v>
      </c>
      <c r="D298" s="219" t="s">
        <v>138</v>
      </c>
      <c r="E298" s="220" t="s">
        <v>592</v>
      </c>
      <c r="F298" s="221" t="s">
        <v>593</v>
      </c>
      <c r="G298" s="222" t="s">
        <v>293</v>
      </c>
      <c r="H298" s="223">
        <v>42</v>
      </c>
      <c r="I298" s="224"/>
      <c r="J298" s="225">
        <f>ROUND(I298*H298,2)</f>
        <v>0</v>
      </c>
      <c r="K298" s="221" t="s">
        <v>142</v>
      </c>
      <c r="L298" s="70"/>
      <c r="M298" s="226" t="s">
        <v>21</v>
      </c>
      <c r="N298" s="227" t="s">
        <v>43</v>
      </c>
      <c r="O298" s="45"/>
      <c r="P298" s="228">
        <f>O298*H298</f>
        <v>0</v>
      </c>
      <c r="Q298" s="228">
        <v>0</v>
      </c>
      <c r="R298" s="228">
        <f>Q298*H298</f>
        <v>0</v>
      </c>
      <c r="S298" s="228">
        <v>0.115</v>
      </c>
      <c r="T298" s="229">
        <f>S298*H298</f>
        <v>4.83</v>
      </c>
      <c r="AR298" s="22" t="s">
        <v>143</v>
      </c>
      <c r="AT298" s="22" t="s">
        <v>138</v>
      </c>
      <c r="AU298" s="22" t="s">
        <v>82</v>
      </c>
      <c r="AY298" s="22" t="s">
        <v>136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22" t="s">
        <v>80</v>
      </c>
      <c r="BK298" s="230">
        <f>ROUND(I298*H298,2)</f>
        <v>0</v>
      </c>
      <c r="BL298" s="22" t="s">
        <v>143</v>
      </c>
      <c r="BM298" s="22" t="s">
        <v>594</v>
      </c>
    </row>
    <row r="299" spans="2:51" s="11" customFormat="1" ht="13.5">
      <c r="B299" s="231"/>
      <c r="C299" s="232"/>
      <c r="D299" s="233" t="s">
        <v>161</v>
      </c>
      <c r="E299" s="234" t="s">
        <v>21</v>
      </c>
      <c r="F299" s="235" t="s">
        <v>595</v>
      </c>
      <c r="G299" s="232"/>
      <c r="H299" s="234" t="s">
        <v>21</v>
      </c>
      <c r="I299" s="236"/>
      <c r="J299" s="232"/>
      <c r="K299" s="232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161</v>
      </c>
      <c r="AU299" s="241" t="s">
        <v>82</v>
      </c>
      <c r="AV299" s="11" t="s">
        <v>80</v>
      </c>
      <c r="AW299" s="11" t="s">
        <v>35</v>
      </c>
      <c r="AX299" s="11" t="s">
        <v>72</v>
      </c>
      <c r="AY299" s="241" t="s">
        <v>136</v>
      </c>
    </row>
    <row r="300" spans="2:51" s="12" customFormat="1" ht="13.5">
      <c r="B300" s="242"/>
      <c r="C300" s="243"/>
      <c r="D300" s="233" t="s">
        <v>161</v>
      </c>
      <c r="E300" s="244" t="s">
        <v>21</v>
      </c>
      <c r="F300" s="245" t="s">
        <v>343</v>
      </c>
      <c r="G300" s="243"/>
      <c r="H300" s="246">
        <v>42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161</v>
      </c>
      <c r="AU300" s="252" t="s">
        <v>82</v>
      </c>
      <c r="AV300" s="12" t="s">
        <v>82</v>
      </c>
      <c r="AW300" s="12" t="s">
        <v>35</v>
      </c>
      <c r="AX300" s="12" t="s">
        <v>72</v>
      </c>
      <c r="AY300" s="252" t="s">
        <v>136</v>
      </c>
    </row>
    <row r="301" spans="2:65" s="1" customFormat="1" ht="38.25" customHeight="1">
      <c r="B301" s="44"/>
      <c r="C301" s="219" t="s">
        <v>596</v>
      </c>
      <c r="D301" s="219" t="s">
        <v>138</v>
      </c>
      <c r="E301" s="220" t="s">
        <v>597</v>
      </c>
      <c r="F301" s="221" t="s">
        <v>598</v>
      </c>
      <c r="G301" s="222" t="s">
        <v>159</v>
      </c>
      <c r="H301" s="223">
        <v>14.076</v>
      </c>
      <c r="I301" s="224"/>
      <c r="J301" s="225">
        <f>ROUND(I301*H301,2)</f>
        <v>0</v>
      </c>
      <c r="K301" s="221" t="s">
        <v>142</v>
      </c>
      <c r="L301" s="70"/>
      <c r="M301" s="226" t="s">
        <v>21</v>
      </c>
      <c r="N301" s="227" t="s">
        <v>43</v>
      </c>
      <c r="O301" s="45"/>
      <c r="P301" s="228">
        <f>O301*H301</f>
        <v>0</v>
      </c>
      <c r="Q301" s="228">
        <v>0</v>
      </c>
      <c r="R301" s="228">
        <f>Q301*H301</f>
        <v>0</v>
      </c>
      <c r="S301" s="228">
        <v>1.8</v>
      </c>
      <c r="T301" s="229">
        <f>S301*H301</f>
        <v>25.3368</v>
      </c>
      <c r="AR301" s="22" t="s">
        <v>143</v>
      </c>
      <c r="AT301" s="22" t="s">
        <v>138</v>
      </c>
      <c r="AU301" s="22" t="s">
        <v>82</v>
      </c>
      <c r="AY301" s="22" t="s">
        <v>136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22" t="s">
        <v>80</v>
      </c>
      <c r="BK301" s="230">
        <f>ROUND(I301*H301,2)</f>
        <v>0</v>
      </c>
      <c r="BL301" s="22" t="s">
        <v>143</v>
      </c>
      <c r="BM301" s="22" t="s">
        <v>599</v>
      </c>
    </row>
    <row r="302" spans="2:51" s="11" customFormat="1" ht="13.5">
      <c r="B302" s="231"/>
      <c r="C302" s="232"/>
      <c r="D302" s="233" t="s">
        <v>161</v>
      </c>
      <c r="E302" s="234" t="s">
        <v>21</v>
      </c>
      <c r="F302" s="235" t="s">
        <v>600</v>
      </c>
      <c r="G302" s="232"/>
      <c r="H302" s="234" t="s">
        <v>21</v>
      </c>
      <c r="I302" s="236"/>
      <c r="J302" s="232"/>
      <c r="K302" s="232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161</v>
      </c>
      <c r="AU302" s="241" t="s">
        <v>82</v>
      </c>
      <c r="AV302" s="11" t="s">
        <v>80</v>
      </c>
      <c r="AW302" s="11" t="s">
        <v>35</v>
      </c>
      <c r="AX302" s="11" t="s">
        <v>72</v>
      </c>
      <c r="AY302" s="241" t="s">
        <v>136</v>
      </c>
    </row>
    <row r="303" spans="2:51" s="12" customFormat="1" ht="13.5">
      <c r="B303" s="242"/>
      <c r="C303" s="243"/>
      <c r="D303" s="233" t="s">
        <v>161</v>
      </c>
      <c r="E303" s="244" t="s">
        <v>21</v>
      </c>
      <c r="F303" s="245" t="s">
        <v>601</v>
      </c>
      <c r="G303" s="243"/>
      <c r="H303" s="246">
        <v>3.996</v>
      </c>
      <c r="I303" s="247"/>
      <c r="J303" s="243"/>
      <c r="K303" s="243"/>
      <c r="L303" s="248"/>
      <c r="M303" s="249"/>
      <c r="N303" s="250"/>
      <c r="O303" s="250"/>
      <c r="P303" s="250"/>
      <c r="Q303" s="250"/>
      <c r="R303" s="250"/>
      <c r="S303" s="250"/>
      <c r="T303" s="251"/>
      <c r="AT303" s="252" t="s">
        <v>161</v>
      </c>
      <c r="AU303" s="252" t="s">
        <v>82</v>
      </c>
      <c r="AV303" s="12" t="s">
        <v>82</v>
      </c>
      <c r="AW303" s="12" t="s">
        <v>35</v>
      </c>
      <c r="AX303" s="12" t="s">
        <v>72</v>
      </c>
      <c r="AY303" s="252" t="s">
        <v>136</v>
      </c>
    </row>
    <row r="304" spans="2:51" s="12" customFormat="1" ht="13.5">
      <c r="B304" s="242"/>
      <c r="C304" s="243"/>
      <c r="D304" s="233" t="s">
        <v>161</v>
      </c>
      <c r="E304" s="244" t="s">
        <v>21</v>
      </c>
      <c r="F304" s="245" t="s">
        <v>602</v>
      </c>
      <c r="G304" s="243"/>
      <c r="H304" s="246">
        <v>8.424</v>
      </c>
      <c r="I304" s="247"/>
      <c r="J304" s="243"/>
      <c r="K304" s="243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161</v>
      </c>
      <c r="AU304" s="252" t="s">
        <v>82</v>
      </c>
      <c r="AV304" s="12" t="s">
        <v>82</v>
      </c>
      <c r="AW304" s="12" t="s">
        <v>35</v>
      </c>
      <c r="AX304" s="12" t="s">
        <v>72</v>
      </c>
      <c r="AY304" s="252" t="s">
        <v>136</v>
      </c>
    </row>
    <row r="305" spans="2:51" s="12" customFormat="1" ht="13.5">
      <c r="B305" s="242"/>
      <c r="C305" s="243"/>
      <c r="D305" s="233" t="s">
        <v>161</v>
      </c>
      <c r="E305" s="244" t="s">
        <v>21</v>
      </c>
      <c r="F305" s="245" t="s">
        <v>603</v>
      </c>
      <c r="G305" s="243"/>
      <c r="H305" s="246">
        <v>1.656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AT305" s="252" t="s">
        <v>161</v>
      </c>
      <c r="AU305" s="252" t="s">
        <v>82</v>
      </c>
      <c r="AV305" s="12" t="s">
        <v>82</v>
      </c>
      <c r="AW305" s="12" t="s">
        <v>35</v>
      </c>
      <c r="AX305" s="12" t="s">
        <v>72</v>
      </c>
      <c r="AY305" s="252" t="s">
        <v>136</v>
      </c>
    </row>
    <row r="306" spans="2:65" s="1" customFormat="1" ht="25.5" customHeight="1">
      <c r="B306" s="44"/>
      <c r="C306" s="219" t="s">
        <v>604</v>
      </c>
      <c r="D306" s="219" t="s">
        <v>138</v>
      </c>
      <c r="E306" s="220" t="s">
        <v>605</v>
      </c>
      <c r="F306" s="221" t="s">
        <v>606</v>
      </c>
      <c r="G306" s="222" t="s">
        <v>141</v>
      </c>
      <c r="H306" s="223">
        <v>9.193</v>
      </c>
      <c r="I306" s="224"/>
      <c r="J306" s="225">
        <f>ROUND(I306*H306,2)</f>
        <v>0</v>
      </c>
      <c r="K306" s="221" t="s">
        <v>142</v>
      </c>
      <c r="L306" s="70"/>
      <c r="M306" s="226" t="s">
        <v>21</v>
      </c>
      <c r="N306" s="227" t="s">
        <v>43</v>
      </c>
      <c r="O306" s="45"/>
      <c r="P306" s="228">
        <f>O306*H306</f>
        <v>0</v>
      </c>
      <c r="Q306" s="228">
        <v>0</v>
      </c>
      <c r="R306" s="228">
        <f>Q306*H306</f>
        <v>0</v>
      </c>
      <c r="S306" s="228">
        <v>0.055</v>
      </c>
      <c r="T306" s="229">
        <f>S306*H306</f>
        <v>0.505615</v>
      </c>
      <c r="AR306" s="22" t="s">
        <v>143</v>
      </c>
      <c r="AT306" s="22" t="s">
        <v>138</v>
      </c>
      <c r="AU306" s="22" t="s">
        <v>82</v>
      </c>
      <c r="AY306" s="22" t="s">
        <v>136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22" t="s">
        <v>80</v>
      </c>
      <c r="BK306" s="230">
        <f>ROUND(I306*H306,2)</f>
        <v>0</v>
      </c>
      <c r="BL306" s="22" t="s">
        <v>143</v>
      </c>
      <c r="BM306" s="22" t="s">
        <v>607</v>
      </c>
    </row>
    <row r="307" spans="2:51" s="12" customFormat="1" ht="13.5">
      <c r="B307" s="242"/>
      <c r="C307" s="243"/>
      <c r="D307" s="233" t="s">
        <v>161</v>
      </c>
      <c r="E307" s="244" t="s">
        <v>21</v>
      </c>
      <c r="F307" s="245" t="s">
        <v>608</v>
      </c>
      <c r="G307" s="243"/>
      <c r="H307" s="246">
        <v>9.193</v>
      </c>
      <c r="I307" s="247"/>
      <c r="J307" s="243"/>
      <c r="K307" s="243"/>
      <c r="L307" s="248"/>
      <c r="M307" s="249"/>
      <c r="N307" s="250"/>
      <c r="O307" s="250"/>
      <c r="P307" s="250"/>
      <c r="Q307" s="250"/>
      <c r="R307" s="250"/>
      <c r="S307" s="250"/>
      <c r="T307" s="251"/>
      <c r="AT307" s="252" t="s">
        <v>161</v>
      </c>
      <c r="AU307" s="252" t="s">
        <v>82</v>
      </c>
      <c r="AV307" s="12" t="s">
        <v>82</v>
      </c>
      <c r="AW307" s="12" t="s">
        <v>35</v>
      </c>
      <c r="AX307" s="12" t="s">
        <v>72</v>
      </c>
      <c r="AY307" s="252" t="s">
        <v>136</v>
      </c>
    </row>
    <row r="308" spans="2:65" s="1" customFormat="1" ht="38.25" customHeight="1">
      <c r="B308" s="44"/>
      <c r="C308" s="219" t="s">
        <v>609</v>
      </c>
      <c r="D308" s="219" t="s">
        <v>138</v>
      </c>
      <c r="E308" s="220" t="s">
        <v>610</v>
      </c>
      <c r="F308" s="221" t="s">
        <v>611</v>
      </c>
      <c r="G308" s="222" t="s">
        <v>141</v>
      </c>
      <c r="H308" s="223">
        <v>11.403</v>
      </c>
      <c r="I308" s="224"/>
      <c r="J308" s="225">
        <f>ROUND(I308*H308,2)</f>
        <v>0</v>
      </c>
      <c r="K308" s="221" t="s">
        <v>142</v>
      </c>
      <c r="L308" s="70"/>
      <c r="M308" s="226" t="s">
        <v>21</v>
      </c>
      <c r="N308" s="227" t="s">
        <v>43</v>
      </c>
      <c r="O308" s="45"/>
      <c r="P308" s="228">
        <f>O308*H308</f>
        <v>0</v>
      </c>
      <c r="Q308" s="228">
        <v>0</v>
      </c>
      <c r="R308" s="228">
        <f>Q308*H308</f>
        <v>0</v>
      </c>
      <c r="S308" s="228">
        <v>0.055</v>
      </c>
      <c r="T308" s="229">
        <f>S308*H308</f>
        <v>0.6271650000000001</v>
      </c>
      <c r="AR308" s="22" t="s">
        <v>143</v>
      </c>
      <c r="AT308" s="22" t="s">
        <v>138</v>
      </c>
      <c r="AU308" s="22" t="s">
        <v>82</v>
      </c>
      <c r="AY308" s="22" t="s">
        <v>136</v>
      </c>
      <c r="BE308" s="230">
        <f>IF(N308="základní",J308,0)</f>
        <v>0</v>
      </c>
      <c r="BF308" s="230">
        <f>IF(N308="snížená",J308,0)</f>
        <v>0</v>
      </c>
      <c r="BG308" s="230">
        <f>IF(N308="zákl. přenesená",J308,0)</f>
        <v>0</v>
      </c>
      <c r="BH308" s="230">
        <f>IF(N308="sníž. přenesená",J308,0)</f>
        <v>0</v>
      </c>
      <c r="BI308" s="230">
        <f>IF(N308="nulová",J308,0)</f>
        <v>0</v>
      </c>
      <c r="BJ308" s="22" t="s">
        <v>80</v>
      </c>
      <c r="BK308" s="230">
        <f>ROUND(I308*H308,2)</f>
        <v>0</v>
      </c>
      <c r="BL308" s="22" t="s">
        <v>143</v>
      </c>
      <c r="BM308" s="22" t="s">
        <v>612</v>
      </c>
    </row>
    <row r="309" spans="2:51" s="11" customFormat="1" ht="13.5">
      <c r="B309" s="231"/>
      <c r="C309" s="232"/>
      <c r="D309" s="233" t="s">
        <v>161</v>
      </c>
      <c r="E309" s="234" t="s">
        <v>21</v>
      </c>
      <c r="F309" s="235" t="s">
        <v>613</v>
      </c>
      <c r="G309" s="232"/>
      <c r="H309" s="234" t="s">
        <v>21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161</v>
      </c>
      <c r="AU309" s="241" t="s">
        <v>82</v>
      </c>
      <c r="AV309" s="11" t="s">
        <v>80</v>
      </c>
      <c r="AW309" s="11" t="s">
        <v>35</v>
      </c>
      <c r="AX309" s="11" t="s">
        <v>72</v>
      </c>
      <c r="AY309" s="241" t="s">
        <v>136</v>
      </c>
    </row>
    <row r="310" spans="2:51" s="12" customFormat="1" ht="13.5">
      <c r="B310" s="242"/>
      <c r="C310" s="243"/>
      <c r="D310" s="233" t="s">
        <v>161</v>
      </c>
      <c r="E310" s="244" t="s">
        <v>21</v>
      </c>
      <c r="F310" s="245" t="s">
        <v>614</v>
      </c>
      <c r="G310" s="243"/>
      <c r="H310" s="246">
        <v>11.403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161</v>
      </c>
      <c r="AU310" s="252" t="s">
        <v>82</v>
      </c>
      <c r="AV310" s="12" t="s">
        <v>82</v>
      </c>
      <c r="AW310" s="12" t="s">
        <v>35</v>
      </c>
      <c r="AX310" s="12" t="s">
        <v>72</v>
      </c>
      <c r="AY310" s="252" t="s">
        <v>136</v>
      </c>
    </row>
    <row r="311" spans="2:65" s="1" customFormat="1" ht="25.5" customHeight="1">
      <c r="B311" s="44"/>
      <c r="C311" s="219" t="s">
        <v>514</v>
      </c>
      <c r="D311" s="219" t="s">
        <v>138</v>
      </c>
      <c r="E311" s="220" t="s">
        <v>615</v>
      </c>
      <c r="F311" s="221" t="s">
        <v>616</v>
      </c>
      <c r="G311" s="222" t="s">
        <v>293</v>
      </c>
      <c r="H311" s="223">
        <v>60</v>
      </c>
      <c r="I311" s="224"/>
      <c r="J311" s="225">
        <f>ROUND(I311*H311,2)</f>
        <v>0</v>
      </c>
      <c r="K311" s="221" t="s">
        <v>142</v>
      </c>
      <c r="L311" s="70"/>
      <c r="M311" s="226" t="s">
        <v>21</v>
      </c>
      <c r="N311" s="227" t="s">
        <v>43</v>
      </c>
      <c r="O311" s="45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AR311" s="22" t="s">
        <v>143</v>
      </c>
      <c r="AT311" s="22" t="s">
        <v>138</v>
      </c>
      <c r="AU311" s="22" t="s">
        <v>82</v>
      </c>
      <c r="AY311" s="22" t="s">
        <v>136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22" t="s">
        <v>80</v>
      </c>
      <c r="BK311" s="230">
        <f>ROUND(I311*H311,2)</f>
        <v>0</v>
      </c>
      <c r="BL311" s="22" t="s">
        <v>143</v>
      </c>
      <c r="BM311" s="22" t="s">
        <v>617</v>
      </c>
    </row>
    <row r="312" spans="2:65" s="1" customFormat="1" ht="25.5" customHeight="1">
      <c r="B312" s="44"/>
      <c r="C312" s="219" t="s">
        <v>521</v>
      </c>
      <c r="D312" s="219" t="s">
        <v>138</v>
      </c>
      <c r="E312" s="220" t="s">
        <v>618</v>
      </c>
      <c r="F312" s="221" t="s">
        <v>619</v>
      </c>
      <c r="G312" s="222" t="s">
        <v>151</v>
      </c>
      <c r="H312" s="223">
        <v>2</v>
      </c>
      <c r="I312" s="224"/>
      <c r="J312" s="225">
        <f>ROUND(I312*H312,2)</f>
        <v>0</v>
      </c>
      <c r="K312" s="221" t="s">
        <v>142</v>
      </c>
      <c r="L312" s="70"/>
      <c r="M312" s="226" t="s">
        <v>21</v>
      </c>
      <c r="N312" s="227" t="s">
        <v>43</v>
      </c>
      <c r="O312" s="45"/>
      <c r="P312" s="228">
        <f>O312*H312</f>
        <v>0</v>
      </c>
      <c r="Q312" s="228">
        <v>0</v>
      </c>
      <c r="R312" s="228">
        <f>Q312*H312</f>
        <v>0</v>
      </c>
      <c r="S312" s="228">
        <v>0.247</v>
      </c>
      <c r="T312" s="229">
        <f>S312*H312</f>
        <v>0.494</v>
      </c>
      <c r="AR312" s="22" t="s">
        <v>143</v>
      </c>
      <c r="AT312" s="22" t="s">
        <v>138</v>
      </c>
      <c r="AU312" s="22" t="s">
        <v>82</v>
      </c>
      <c r="AY312" s="22" t="s">
        <v>136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22" t="s">
        <v>80</v>
      </c>
      <c r="BK312" s="230">
        <f>ROUND(I312*H312,2)</f>
        <v>0</v>
      </c>
      <c r="BL312" s="22" t="s">
        <v>143</v>
      </c>
      <c r="BM312" s="22" t="s">
        <v>620</v>
      </c>
    </row>
    <row r="313" spans="2:51" s="11" customFormat="1" ht="13.5">
      <c r="B313" s="231"/>
      <c r="C313" s="232"/>
      <c r="D313" s="233" t="s">
        <v>161</v>
      </c>
      <c r="E313" s="234" t="s">
        <v>21</v>
      </c>
      <c r="F313" s="235" t="s">
        <v>621</v>
      </c>
      <c r="G313" s="232"/>
      <c r="H313" s="234" t="s">
        <v>21</v>
      </c>
      <c r="I313" s="236"/>
      <c r="J313" s="232"/>
      <c r="K313" s="232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161</v>
      </c>
      <c r="AU313" s="241" t="s">
        <v>82</v>
      </c>
      <c r="AV313" s="11" t="s">
        <v>80</v>
      </c>
      <c r="AW313" s="11" t="s">
        <v>35</v>
      </c>
      <c r="AX313" s="11" t="s">
        <v>72</v>
      </c>
      <c r="AY313" s="241" t="s">
        <v>136</v>
      </c>
    </row>
    <row r="314" spans="2:51" s="12" customFormat="1" ht="13.5">
      <c r="B314" s="242"/>
      <c r="C314" s="243"/>
      <c r="D314" s="233" t="s">
        <v>161</v>
      </c>
      <c r="E314" s="244" t="s">
        <v>21</v>
      </c>
      <c r="F314" s="245" t="s">
        <v>82</v>
      </c>
      <c r="G314" s="243"/>
      <c r="H314" s="246">
        <v>2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161</v>
      </c>
      <c r="AU314" s="252" t="s">
        <v>82</v>
      </c>
      <c r="AV314" s="12" t="s">
        <v>82</v>
      </c>
      <c r="AW314" s="12" t="s">
        <v>35</v>
      </c>
      <c r="AX314" s="12" t="s">
        <v>72</v>
      </c>
      <c r="AY314" s="252" t="s">
        <v>136</v>
      </c>
    </row>
    <row r="315" spans="2:65" s="1" customFormat="1" ht="25.5" customHeight="1">
      <c r="B315" s="44"/>
      <c r="C315" s="219" t="s">
        <v>544</v>
      </c>
      <c r="D315" s="219" t="s">
        <v>138</v>
      </c>
      <c r="E315" s="220" t="s">
        <v>622</v>
      </c>
      <c r="F315" s="221" t="s">
        <v>623</v>
      </c>
      <c r="G315" s="222" t="s">
        <v>151</v>
      </c>
      <c r="H315" s="223">
        <v>86</v>
      </c>
      <c r="I315" s="224"/>
      <c r="J315" s="225">
        <f>ROUND(I315*H315,2)</f>
        <v>0</v>
      </c>
      <c r="K315" s="221" t="s">
        <v>142</v>
      </c>
      <c r="L315" s="70"/>
      <c r="M315" s="226" t="s">
        <v>21</v>
      </c>
      <c r="N315" s="227" t="s">
        <v>43</v>
      </c>
      <c r="O315" s="45"/>
      <c r="P315" s="228">
        <f>O315*H315</f>
        <v>0</v>
      </c>
      <c r="Q315" s="228">
        <v>0</v>
      </c>
      <c r="R315" s="228">
        <f>Q315*H315</f>
        <v>0</v>
      </c>
      <c r="S315" s="228">
        <v>0.015</v>
      </c>
      <c r="T315" s="229">
        <f>S315*H315</f>
        <v>1.29</v>
      </c>
      <c r="AR315" s="22" t="s">
        <v>143</v>
      </c>
      <c r="AT315" s="22" t="s">
        <v>138</v>
      </c>
      <c r="AU315" s="22" t="s">
        <v>82</v>
      </c>
      <c r="AY315" s="22" t="s">
        <v>136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22" t="s">
        <v>80</v>
      </c>
      <c r="BK315" s="230">
        <f>ROUND(I315*H315,2)</f>
        <v>0</v>
      </c>
      <c r="BL315" s="22" t="s">
        <v>143</v>
      </c>
      <c r="BM315" s="22" t="s">
        <v>624</v>
      </c>
    </row>
    <row r="316" spans="2:51" s="11" customFormat="1" ht="13.5">
      <c r="B316" s="231"/>
      <c r="C316" s="232"/>
      <c r="D316" s="233" t="s">
        <v>161</v>
      </c>
      <c r="E316" s="234" t="s">
        <v>21</v>
      </c>
      <c r="F316" s="235" t="s">
        <v>625</v>
      </c>
      <c r="G316" s="232"/>
      <c r="H316" s="234" t="s">
        <v>21</v>
      </c>
      <c r="I316" s="236"/>
      <c r="J316" s="232"/>
      <c r="K316" s="232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161</v>
      </c>
      <c r="AU316" s="241" t="s">
        <v>82</v>
      </c>
      <c r="AV316" s="11" t="s">
        <v>80</v>
      </c>
      <c r="AW316" s="11" t="s">
        <v>35</v>
      </c>
      <c r="AX316" s="11" t="s">
        <v>72</v>
      </c>
      <c r="AY316" s="241" t="s">
        <v>136</v>
      </c>
    </row>
    <row r="317" spans="2:51" s="12" customFormat="1" ht="13.5">
      <c r="B317" s="242"/>
      <c r="C317" s="243"/>
      <c r="D317" s="233" t="s">
        <v>161</v>
      </c>
      <c r="E317" s="244" t="s">
        <v>21</v>
      </c>
      <c r="F317" s="245" t="s">
        <v>399</v>
      </c>
      <c r="G317" s="243"/>
      <c r="H317" s="246">
        <v>86</v>
      </c>
      <c r="I317" s="247"/>
      <c r="J317" s="243"/>
      <c r="K317" s="243"/>
      <c r="L317" s="248"/>
      <c r="M317" s="249"/>
      <c r="N317" s="250"/>
      <c r="O317" s="250"/>
      <c r="P317" s="250"/>
      <c r="Q317" s="250"/>
      <c r="R317" s="250"/>
      <c r="S317" s="250"/>
      <c r="T317" s="251"/>
      <c r="AT317" s="252" t="s">
        <v>161</v>
      </c>
      <c r="AU317" s="252" t="s">
        <v>82</v>
      </c>
      <c r="AV317" s="12" t="s">
        <v>82</v>
      </c>
      <c r="AW317" s="12" t="s">
        <v>35</v>
      </c>
      <c r="AX317" s="12" t="s">
        <v>72</v>
      </c>
      <c r="AY317" s="252" t="s">
        <v>136</v>
      </c>
    </row>
    <row r="318" spans="2:65" s="1" customFormat="1" ht="63.75" customHeight="1">
      <c r="B318" s="44"/>
      <c r="C318" s="219" t="s">
        <v>626</v>
      </c>
      <c r="D318" s="219" t="s">
        <v>138</v>
      </c>
      <c r="E318" s="220" t="s">
        <v>627</v>
      </c>
      <c r="F318" s="221" t="s">
        <v>628</v>
      </c>
      <c r="G318" s="222" t="s">
        <v>151</v>
      </c>
      <c r="H318" s="223">
        <v>2</v>
      </c>
      <c r="I318" s="224"/>
      <c r="J318" s="225">
        <f>ROUND(I318*H318,2)</f>
        <v>0</v>
      </c>
      <c r="K318" s="221" t="s">
        <v>142</v>
      </c>
      <c r="L318" s="70"/>
      <c r="M318" s="226" t="s">
        <v>21</v>
      </c>
      <c r="N318" s="227" t="s">
        <v>43</v>
      </c>
      <c r="O318" s="45"/>
      <c r="P318" s="228">
        <f>O318*H318</f>
        <v>0</v>
      </c>
      <c r="Q318" s="228">
        <v>0</v>
      </c>
      <c r="R318" s="228">
        <f>Q318*H318</f>
        <v>0</v>
      </c>
      <c r="S318" s="228">
        <v>0.184</v>
      </c>
      <c r="T318" s="229">
        <f>S318*H318</f>
        <v>0.368</v>
      </c>
      <c r="AR318" s="22" t="s">
        <v>143</v>
      </c>
      <c r="AT318" s="22" t="s">
        <v>138</v>
      </c>
      <c r="AU318" s="22" t="s">
        <v>82</v>
      </c>
      <c r="AY318" s="22" t="s">
        <v>136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22" t="s">
        <v>80</v>
      </c>
      <c r="BK318" s="230">
        <f>ROUND(I318*H318,2)</f>
        <v>0</v>
      </c>
      <c r="BL318" s="22" t="s">
        <v>143</v>
      </c>
      <c r="BM318" s="22" t="s">
        <v>629</v>
      </c>
    </row>
    <row r="319" spans="2:65" s="1" customFormat="1" ht="25.5" customHeight="1">
      <c r="B319" s="44"/>
      <c r="C319" s="219" t="s">
        <v>630</v>
      </c>
      <c r="D319" s="219" t="s">
        <v>138</v>
      </c>
      <c r="E319" s="220" t="s">
        <v>631</v>
      </c>
      <c r="F319" s="221" t="s">
        <v>632</v>
      </c>
      <c r="G319" s="222" t="s">
        <v>293</v>
      </c>
      <c r="H319" s="223">
        <v>32.64</v>
      </c>
      <c r="I319" s="224"/>
      <c r="J319" s="225">
        <f>ROUND(I319*H319,2)</f>
        <v>0</v>
      </c>
      <c r="K319" s="221" t="s">
        <v>142</v>
      </c>
      <c r="L319" s="70"/>
      <c r="M319" s="226" t="s">
        <v>21</v>
      </c>
      <c r="N319" s="227" t="s">
        <v>43</v>
      </c>
      <c r="O319" s="45"/>
      <c r="P319" s="228">
        <f>O319*H319</f>
        <v>0</v>
      </c>
      <c r="Q319" s="228">
        <v>0</v>
      </c>
      <c r="R319" s="228">
        <f>Q319*H319</f>
        <v>0</v>
      </c>
      <c r="S319" s="228">
        <v>0.015</v>
      </c>
      <c r="T319" s="229">
        <f>S319*H319</f>
        <v>0.4896</v>
      </c>
      <c r="AR319" s="22" t="s">
        <v>143</v>
      </c>
      <c r="AT319" s="22" t="s">
        <v>138</v>
      </c>
      <c r="AU319" s="22" t="s">
        <v>82</v>
      </c>
      <c r="AY319" s="22" t="s">
        <v>136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22" t="s">
        <v>80</v>
      </c>
      <c r="BK319" s="230">
        <f>ROUND(I319*H319,2)</f>
        <v>0</v>
      </c>
      <c r="BL319" s="22" t="s">
        <v>143</v>
      </c>
      <c r="BM319" s="22" t="s">
        <v>633</v>
      </c>
    </row>
    <row r="320" spans="2:51" s="11" customFormat="1" ht="13.5">
      <c r="B320" s="231"/>
      <c r="C320" s="232"/>
      <c r="D320" s="233" t="s">
        <v>161</v>
      </c>
      <c r="E320" s="234" t="s">
        <v>21</v>
      </c>
      <c r="F320" s="235" t="s">
        <v>634</v>
      </c>
      <c r="G320" s="232"/>
      <c r="H320" s="234" t="s">
        <v>21</v>
      </c>
      <c r="I320" s="236"/>
      <c r="J320" s="232"/>
      <c r="K320" s="232"/>
      <c r="L320" s="237"/>
      <c r="M320" s="238"/>
      <c r="N320" s="239"/>
      <c r="O320" s="239"/>
      <c r="P320" s="239"/>
      <c r="Q320" s="239"/>
      <c r="R320" s="239"/>
      <c r="S320" s="239"/>
      <c r="T320" s="240"/>
      <c r="AT320" s="241" t="s">
        <v>161</v>
      </c>
      <c r="AU320" s="241" t="s">
        <v>82</v>
      </c>
      <c r="AV320" s="11" t="s">
        <v>80</v>
      </c>
      <c r="AW320" s="11" t="s">
        <v>35</v>
      </c>
      <c r="AX320" s="11" t="s">
        <v>72</v>
      </c>
      <c r="AY320" s="241" t="s">
        <v>136</v>
      </c>
    </row>
    <row r="321" spans="2:51" s="12" customFormat="1" ht="13.5">
      <c r="B321" s="242"/>
      <c r="C321" s="243"/>
      <c r="D321" s="233" t="s">
        <v>161</v>
      </c>
      <c r="E321" s="244" t="s">
        <v>21</v>
      </c>
      <c r="F321" s="245" t="s">
        <v>635</v>
      </c>
      <c r="G321" s="243"/>
      <c r="H321" s="246">
        <v>32.64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AT321" s="252" t="s">
        <v>161</v>
      </c>
      <c r="AU321" s="252" t="s">
        <v>82</v>
      </c>
      <c r="AV321" s="12" t="s">
        <v>82</v>
      </c>
      <c r="AW321" s="12" t="s">
        <v>35</v>
      </c>
      <c r="AX321" s="12" t="s">
        <v>72</v>
      </c>
      <c r="AY321" s="252" t="s">
        <v>136</v>
      </c>
    </row>
    <row r="322" spans="2:65" s="1" customFormat="1" ht="38.25" customHeight="1">
      <c r="B322" s="44"/>
      <c r="C322" s="219" t="s">
        <v>636</v>
      </c>
      <c r="D322" s="219" t="s">
        <v>138</v>
      </c>
      <c r="E322" s="220" t="s">
        <v>637</v>
      </c>
      <c r="F322" s="221" t="s">
        <v>638</v>
      </c>
      <c r="G322" s="222" t="s">
        <v>141</v>
      </c>
      <c r="H322" s="223">
        <v>12.538</v>
      </c>
      <c r="I322" s="224"/>
      <c r="J322" s="225">
        <f>ROUND(I322*H322,2)</f>
        <v>0</v>
      </c>
      <c r="K322" s="221" t="s">
        <v>142</v>
      </c>
      <c r="L322" s="70"/>
      <c r="M322" s="226" t="s">
        <v>21</v>
      </c>
      <c r="N322" s="227" t="s">
        <v>43</v>
      </c>
      <c r="O322" s="45"/>
      <c r="P322" s="228">
        <f>O322*H322</f>
        <v>0</v>
      </c>
      <c r="Q322" s="228">
        <v>0</v>
      </c>
      <c r="R322" s="228">
        <f>Q322*H322</f>
        <v>0</v>
      </c>
      <c r="S322" s="228">
        <v>0.059</v>
      </c>
      <c r="T322" s="229">
        <f>S322*H322</f>
        <v>0.739742</v>
      </c>
      <c r="AR322" s="22" t="s">
        <v>213</v>
      </c>
      <c r="AT322" s="22" t="s">
        <v>138</v>
      </c>
      <c r="AU322" s="22" t="s">
        <v>82</v>
      </c>
      <c r="AY322" s="22" t="s">
        <v>136</v>
      </c>
      <c r="BE322" s="230">
        <f>IF(N322="základní",J322,0)</f>
        <v>0</v>
      </c>
      <c r="BF322" s="230">
        <f>IF(N322="snížená",J322,0)</f>
        <v>0</v>
      </c>
      <c r="BG322" s="230">
        <f>IF(N322="zákl. přenesená",J322,0)</f>
        <v>0</v>
      </c>
      <c r="BH322" s="230">
        <f>IF(N322="sníž. přenesená",J322,0)</f>
        <v>0</v>
      </c>
      <c r="BI322" s="230">
        <f>IF(N322="nulová",J322,0)</f>
        <v>0</v>
      </c>
      <c r="BJ322" s="22" t="s">
        <v>80</v>
      </c>
      <c r="BK322" s="230">
        <f>ROUND(I322*H322,2)</f>
        <v>0</v>
      </c>
      <c r="BL322" s="22" t="s">
        <v>213</v>
      </c>
      <c r="BM322" s="22" t="s">
        <v>639</v>
      </c>
    </row>
    <row r="323" spans="2:51" s="11" customFormat="1" ht="13.5">
      <c r="B323" s="231"/>
      <c r="C323" s="232"/>
      <c r="D323" s="233" t="s">
        <v>161</v>
      </c>
      <c r="E323" s="234" t="s">
        <v>21</v>
      </c>
      <c r="F323" s="235" t="s">
        <v>640</v>
      </c>
      <c r="G323" s="232"/>
      <c r="H323" s="234" t="s">
        <v>21</v>
      </c>
      <c r="I323" s="236"/>
      <c r="J323" s="232"/>
      <c r="K323" s="232"/>
      <c r="L323" s="237"/>
      <c r="M323" s="238"/>
      <c r="N323" s="239"/>
      <c r="O323" s="239"/>
      <c r="P323" s="239"/>
      <c r="Q323" s="239"/>
      <c r="R323" s="239"/>
      <c r="S323" s="239"/>
      <c r="T323" s="240"/>
      <c r="AT323" s="241" t="s">
        <v>161</v>
      </c>
      <c r="AU323" s="241" t="s">
        <v>82</v>
      </c>
      <c r="AV323" s="11" t="s">
        <v>80</v>
      </c>
      <c r="AW323" s="11" t="s">
        <v>35</v>
      </c>
      <c r="AX323" s="11" t="s">
        <v>72</v>
      </c>
      <c r="AY323" s="241" t="s">
        <v>136</v>
      </c>
    </row>
    <row r="324" spans="2:51" s="12" customFormat="1" ht="13.5">
      <c r="B324" s="242"/>
      <c r="C324" s="243"/>
      <c r="D324" s="233" t="s">
        <v>161</v>
      </c>
      <c r="E324" s="244" t="s">
        <v>21</v>
      </c>
      <c r="F324" s="245" t="s">
        <v>641</v>
      </c>
      <c r="G324" s="243"/>
      <c r="H324" s="246">
        <v>12.538</v>
      </c>
      <c r="I324" s="247"/>
      <c r="J324" s="243"/>
      <c r="K324" s="243"/>
      <c r="L324" s="248"/>
      <c r="M324" s="249"/>
      <c r="N324" s="250"/>
      <c r="O324" s="250"/>
      <c r="P324" s="250"/>
      <c r="Q324" s="250"/>
      <c r="R324" s="250"/>
      <c r="S324" s="250"/>
      <c r="T324" s="251"/>
      <c r="AT324" s="252" t="s">
        <v>161</v>
      </c>
      <c r="AU324" s="252" t="s">
        <v>82</v>
      </c>
      <c r="AV324" s="12" t="s">
        <v>82</v>
      </c>
      <c r="AW324" s="12" t="s">
        <v>35</v>
      </c>
      <c r="AX324" s="12" t="s">
        <v>72</v>
      </c>
      <c r="AY324" s="252" t="s">
        <v>136</v>
      </c>
    </row>
    <row r="325" spans="2:65" s="1" customFormat="1" ht="16.5" customHeight="1">
      <c r="B325" s="44"/>
      <c r="C325" s="219" t="s">
        <v>642</v>
      </c>
      <c r="D325" s="219" t="s">
        <v>138</v>
      </c>
      <c r="E325" s="220" t="s">
        <v>643</v>
      </c>
      <c r="F325" s="221" t="s">
        <v>644</v>
      </c>
      <c r="G325" s="222" t="s">
        <v>534</v>
      </c>
      <c r="H325" s="223">
        <v>1</v>
      </c>
      <c r="I325" s="224"/>
      <c r="J325" s="225">
        <f>ROUND(I325*H325,2)</f>
        <v>0</v>
      </c>
      <c r="K325" s="221" t="s">
        <v>21</v>
      </c>
      <c r="L325" s="70"/>
      <c r="M325" s="226" t="s">
        <v>21</v>
      </c>
      <c r="N325" s="227" t="s">
        <v>43</v>
      </c>
      <c r="O325" s="45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AR325" s="22" t="s">
        <v>213</v>
      </c>
      <c r="AT325" s="22" t="s">
        <v>138</v>
      </c>
      <c r="AU325" s="22" t="s">
        <v>82</v>
      </c>
      <c r="AY325" s="22" t="s">
        <v>136</v>
      </c>
      <c r="BE325" s="230">
        <f>IF(N325="základní",J325,0)</f>
        <v>0</v>
      </c>
      <c r="BF325" s="230">
        <f>IF(N325="snížená",J325,0)</f>
        <v>0</v>
      </c>
      <c r="BG325" s="230">
        <f>IF(N325="zákl. přenesená",J325,0)</f>
        <v>0</v>
      </c>
      <c r="BH325" s="230">
        <f>IF(N325="sníž. přenesená",J325,0)</f>
        <v>0</v>
      </c>
      <c r="BI325" s="230">
        <f>IF(N325="nulová",J325,0)</f>
        <v>0</v>
      </c>
      <c r="BJ325" s="22" t="s">
        <v>80</v>
      </c>
      <c r="BK325" s="230">
        <f>ROUND(I325*H325,2)</f>
        <v>0</v>
      </c>
      <c r="BL325" s="22" t="s">
        <v>213</v>
      </c>
      <c r="BM325" s="22" t="s">
        <v>645</v>
      </c>
    </row>
    <row r="326" spans="2:63" s="10" customFormat="1" ht="29.85" customHeight="1">
      <c r="B326" s="203"/>
      <c r="C326" s="204"/>
      <c r="D326" s="205" t="s">
        <v>71</v>
      </c>
      <c r="E326" s="217" t="s">
        <v>646</v>
      </c>
      <c r="F326" s="217" t="s">
        <v>647</v>
      </c>
      <c r="G326" s="204"/>
      <c r="H326" s="204"/>
      <c r="I326" s="207"/>
      <c r="J326" s="218">
        <f>BK326</f>
        <v>0</v>
      </c>
      <c r="K326" s="204"/>
      <c r="L326" s="209"/>
      <c r="M326" s="210"/>
      <c r="N326" s="211"/>
      <c r="O326" s="211"/>
      <c r="P326" s="212">
        <f>SUM(P327:P331)</f>
        <v>0</v>
      </c>
      <c r="Q326" s="211"/>
      <c r="R326" s="212">
        <f>SUM(R327:R331)</f>
        <v>0</v>
      </c>
      <c r="S326" s="211"/>
      <c r="T326" s="213">
        <f>SUM(T327:T331)</f>
        <v>0</v>
      </c>
      <c r="AR326" s="214" t="s">
        <v>80</v>
      </c>
      <c r="AT326" s="215" t="s">
        <v>71</v>
      </c>
      <c r="AU326" s="215" t="s">
        <v>80</v>
      </c>
      <c r="AY326" s="214" t="s">
        <v>136</v>
      </c>
      <c r="BK326" s="216">
        <f>SUM(BK327:BK331)</f>
        <v>0</v>
      </c>
    </row>
    <row r="327" spans="2:65" s="1" customFormat="1" ht="25.5" customHeight="1">
      <c r="B327" s="44"/>
      <c r="C327" s="219" t="s">
        <v>648</v>
      </c>
      <c r="D327" s="219" t="s">
        <v>138</v>
      </c>
      <c r="E327" s="220" t="s">
        <v>649</v>
      </c>
      <c r="F327" s="221" t="s">
        <v>650</v>
      </c>
      <c r="G327" s="222" t="s">
        <v>224</v>
      </c>
      <c r="H327" s="223">
        <v>86.592</v>
      </c>
      <c r="I327" s="224"/>
      <c r="J327" s="225">
        <f>ROUND(I327*H327,2)</f>
        <v>0</v>
      </c>
      <c r="K327" s="221" t="s">
        <v>142</v>
      </c>
      <c r="L327" s="70"/>
      <c r="M327" s="226" t="s">
        <v>21</v>
      </c>
      <c r="N327" s="227" t="s">
        <v>43</v>
      </c>
      <c r="O327" s="45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AR327" s="22" t="s">
        <v>143</v>
      </c>
      <c r="AT327" s="22" t="s">
        <v>138</v>
      </c>
      <c r="AU327" s="22" t="s">
        <v>82</v>
      </c>
      <c r="AY327" s="22" t="s">
        <v>136</v>
      </c>
      <c r="BE327" s="230">
        <f>IF(N327="základní",J327,0)</f>
        <v>0</v>
      </c>
      <c r="BF327" s="230">
        <f>IF(N327="snížená",J327,0)</f>
        <v>0</v>
      </c>
      <c r="BG327" s="230">
        <f>IF(N327="zákl. přenesená",J327,0)</f>
        <v>0</v>
      </c>
      <c r="BH327" s="230">
        <f>IF(N327="sníž. přenesená",J327,0)</f>
        <v>0</v>
      </c>
      <c r="BI327" s="230">
        <f>IF(N327="nulová",J327,0)</f>
        <v>0</v>
      </c>
      <c r="BJ327" s="22" t="s">
        <v>80</v>
      </c>
      <c r="BK327" s="230">
        <f>ROUND(I327*H327,2)</f>
        <v>0</v>
      </c>
      <c r="BL327" s="22" t="s">
        <v>143</v>
      </c>
      <c r="BM327" s="22" t="s">
        <v>651</v>
      </c>
    </row>
    <row r="328" spans="2:65" s="1" customFormat="1" ht="25.5" customHeight="1">
      <c r="B328" s="44"/>
      <c r="C328" s="219" t="s">
        <v>652</v>
      </c>
      <c r="D328" s="219" t="s">
        <v>138</v>
      </c>
      <c r="E328" s="220" t="s">
        <v>653</v>
      </c>
      <c r="F328" s="221" t="s">
        <v>654</v>
      </c>
      <c r="G328" s="222" t="s">
        <v>224</v>
      </c>
      <c r="H328" s="223">
        <v>86.592</v>
      </c>
      <c r="I328" s="224"/>
      <c r="J328" s="225">
        <f>ROUND(I328*H328,2)</f>
        <v>0</v>
      </c>
      <c r="K328" s="221" t="s">
        <v>142</v>
      </c>
      <c r="L328" s="70"/>
      <c r="M328" s="226" t="s">
        <v>21</v>
      </c>
      <c r="N328" s="227" t="s">
        <v>43</v>
      </c>
      <c r="O328" s="45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AR328" s="22" t="s">
        <v>143</v>
      </c>
      <c r="AT328" s="22" t="s">
        <v>138</v>
      </c>
      <c r="AU328" s="22" t="s">
        <v>82</v>
      </c>
      <c r="AY328" s="22" t="s">
        <v>136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22" t="s">
        <v>80</v>
      </c>
      <c r="BK328" s="230">
        <f>ROUND(I328*H328,2)</f>
        <v>0</v>
      </c>
      <c r="BL328" s="22" t="s">
        <v>143</v>
      </c>
      <c r="BM328" s="22" t="s">
        <v>655</v>
      </c>
    </row>
    <row r="329" spans="2:65" s="1" customFormat="1" ht="25.5" customHeight="1">
      <c r="B329" s="44"/>
      <c r="C329" s="219" t="s">
        <v>656</v>
      </c>
      <c r="D329" s="219" t="s">
        <v>138</v>
      </c>
      <c r="E329" s="220" t="s">
        <v>657</v>
      </c>
      <c r="F329" s="221" t="s">
        <v>658</v>
      </c>
      <c r="G329" s="222" t="s">
        <v>224</v>
      </c>
      <c r="H329" s="223">
        <v>1212.288</v>
      </c>
      <c r="I329" s="224"/>
      <c r="J329" s="225">
        <f>ROUND(I329*H329,2)</f>
        <v>0</v>
      </c>
      <c r="K329" s="221" t="s">
        <v>142</v>
      </c>
      <c r="L329" s="70"/>
      <c r="M329" s="226" t="s">
        <v>21</v>
      </c>
      <c r="N329" s="227" t="s">
        <v>43</v>
      </c>
      <c r="O329" s="45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AR329" s="22" t="s">
        <v>143</v>
      </c>
      <c r="AT329" s="22" t="s">
        <v>138</v>
      </c>
      <c r="AU329" s="22" t="s">
        <v>82</v>
      </c>
      <c r="AY329" s="22" t="s">
        <v>136</v>
      </c>
      <c r="BE329" s="230">
        <f>IF(N329="základní",J329,0)</f>
        <v>0</v>
      </c>
      <c r="BF329" s="230">
        <f>IF(N329="snížená",J329,0)</f>
        <v>0</v>
      </c>
      <c r="BG329" s="230">
        <f>IF(N329="zákl. přenesená",J329,0)</f>
        <v>0</v>
      </c>
      <c r="BH329" s="230">
        <f>IF(N329="sníž. přenesená",J329,0)</f>
        <v>0</v>
      </c>
      <c r="BI329" s="230">
        <f>IF(N329="nulová",J329,0)</f>
        <v>0</v>
      </c>
      <c r="BJ329" s="22" t="s">
        <v>80</v>
      </c>
      <c r="BK329" s="230">
        <f>ROUND(I329*H329,2)</f>
        <v>0</v>
      </c>
      <c r="BL329" s="22" t="s">
        <v>143</v>
      </c>
      <c r="BM329" s="22" t="s">
        <v>659</v>
      </c>
    </row>
    <row r="330" spans="2:51" s="12" customFormat="1" ht="13.5">
      <c r="B330" s="242"/>
      <c r="C330" s="243"/>
      <c r="D330" s="233" t="s">
        <v>161</v>
      </c>
      <c r="E330" s="243"/>
      <c r="F330" s="245" t="s">
        <v>660</v>
      </c>
      <c r="G330" s="243"/>
      <c r="H330" s="246">
        <v>1212.288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161</v>
      </c>
      <c r="AU330" s="252" t="s">
        <v>82</v>
      </c>
      <c r="AV330" s="12" t="s">
        <v>82</v>
      </c>
      <c r="AW330" s="12" t="s">
        <v>6</v>
      </c>
      <c r="AX330" s="12" t="s">
        <v>80</v>
      </c>
      <c r="AY330" s="252" t="s">
        <v>136</v>
      </c>
    </row>
    <row r="331" spans="2:65" s="1" customFormat="1" ht="16.5" customHeight="1">
      <c r="B331" s="44"/>
      <c r="C331" s="219" t="s">
        <v>661</v>
      </c>
      <c r="D331" s="219" t="s">
        <v>138</v>
      </c>
      <c r="E331" s="220" t="s">
        <v>662</v>
      </c>
      <c r="F331" s="221" t="s">
        <v>663</v>
      </c>
      <c r="G331" s="222" t="s">
        <v>224</v>
      </c>
      <c r="H331" s="223">
        <v>60</v>
      </c>
      <c r="I331" s="224"/>
      <c r="J331" s="225">
        <f>ROUND(I331*H331,2)</f>
        <v>0</v>
      </c>
      <c r="K331" s="221" t="s">
        <v>142</v>
      </c>
      <c r="L331" s="70"/>
      <c r="M331" s="226" t="s">
        <v>21</v>
      </c>
      <c r="N331" s="227" t="s">
        <v>43</v>
      </c>
      <c r="O331" s="45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AR331" s="22" t="s">
        <v>143</v>
      </c>
      <c r="AT331" s="22" t="s">
        <v>138</v>
      </c>
      <c r="AU331" s="22" t="s">
        <v>82</v>
      </c>
      <c r="AY331" s="22" t="s">
        <v>136</v>
      </c>
      <c r="BE331" s="230">
        <f>IF(N331="základní",J331,0)</f>
        <v>0</v>
      </c>
      <c r="BF331" s="230">
        <f>IF(N331="snížená",J331,0)</f>
        <v>0</v>
      </c>
      <c r="BG331" s="230">
        <f>IF(N331="zákl. přenesená",J331,0)</f>
        <v>0</v>
      </c>
      <c r="BH331" s="230">
        <f>IF(N331="sníž. přenesená",J331,0)</f>
        <v>0</v>
      </c>
      <c r="BI331" s="230">
        <f>IF(N331="nulová",J331,0)</f>
        <v>0</v>
      </c>
      <c r="BJ331" s="22" t="s">
        <v>80</v>
      </c>
      <c r="BK331" s="230">
        <f>ROUND(I331*H331,2)</f>
        <v>0</v>
      </c>
      <c r="BL331" s="22" t="s">
        <v>143</v>
      </c>
      <c r="BM331" s="22" t="s">
        <v>664</v>
      </c>
    </row>
    <row r="332" spans="2:63" s="10" customFormat="1" ht="29.85" customHeight="1">
      <c r="B332" s="203"/>
      <c r="C332" s="204"/>
      <c r="D332" s="205" t="s">
        <v>71</v>
      </c>
      <c r="E332" s="217" t="s">
        <v>665</v>
      </c>
      <c r="F332" s="217" t="s">
        <v>666</v>
      </c>
      <c r="G332" s="204"/>
      <c r="H332" s="204"/>
      <c r="I332" s="207"/>
      <c r="J332" s="218">
        <f>BK332</f>
        <v>0</v>
      </c>
      <c r="K332" s="204"/>
      <c r="L332" s="209"/>
      <c r="M332" s="210"/>
      <c r="N332" s="211"/>
      <c r="O332" s="211"/>
      <c r="P332" s="212">
        <f>P333</f>
        <v>0</v>
      </c>
      <c r="Q332" s="211"/>
      <c r="R332" s="212">
        <f>R333</f>
        <v>0</v>
      </c>
      <c r="S332" s="211"/>
      <c r="T332" s="213">
        <f>T333</f>
        <v>0</v>
      </c>
      <c r="AR332" s="214" t="s">
        <v>80</v>
      </c>
      <c r="AT332" s="215" t="s">
        <v>71</v>
      </c>
      <c r="AU332" s="215" t="s">
        <v>80</v>
      </c>
      <c r="AY332" s="214" t="s">
        <v>136</v>
      </c>
      <c r="BK332" s="216">
        <f>BK333</f>
        <v>0</v>
      </c>
    </row>
    <row r="333" spans="2:65" s="1" customFormat="1" ht="38.25" customHeight="1">
      <c r="B333" s="44"/>
      <c r="C333" s="219" t="s">
        <v>667</v>
      </c>
      <c r="D333" s="219" t="s">
        <v>138</v>
      </c>
      <c r="E333" s="220" t="s">
        <v>668</v>
      </c>
      <c r="F333" s="221" t="s">
        <v>669</v>
      </c>
      <c r="G333" s="222" t="s">
        <v>224</v>
      </c>
      <c r="H333" s="223">
        <v>117.551</v>
      </c>
      <c r="I333" s="224"/>
      <c r="J333" s="225">
        <f>ROUND(I333*H333,2)</f>
        <v>0</v>
      </c>
      <c r="K333" s="221" t="s">
        <v>142</v>
      </c>
      <c r="L333" s="70"/>
      <c r="M333" s="226" t="s">
        <v>21</v>
      </c>
      <c r="N333" s="227" t="s">
        <v>43</v>
      </c>
      <c r="O333" s="45"/>
      <c r="P333" s="228">
        <f>O333*H333</f>
        <v>0</v>
      </c>
      <c r="Q333" s="228">
        <v>0</v>
      </c>
      <c r="R333" s="228">
        <f>Q333*H333</f>
        <v>0</v>
      </c>
      <c r="S333" s="228">
        <v>0</v>
      </c>
      <c r="T333" s="229">
        <f>S333*H333</f>
        <v>0</v>
      </c>
      <c r="AR333" s="22" t="s">
        <v>143</v>
      </c>
      <c r="AT333" s="22" t="s">
        <v>138</v>
      </c>
      <c r="AU333" s="22" t="s">
        <v>82</v>
      </c>
      <c r="AY333" s="22" t="s">
        <v>136</v>
      </c>
      <c r="BE333" s="230">
        <f>IF(N333="základní",J333,0)</f>
        <v>0</v>
      </c>
      <c r="BF333" s="230">
        <f>IF(N333="snížená",J333,0)</f>
        <v>0</v>
      </c>
      <c r="BG333" s="230">
        <f>IF(N333="zákl. přenesená",J333,0)</f>
        <v>0</v>
      </c>
      <c r="BH333" s="230">
        <f>IF(N333="sníž. přenesená",J333,0)</f>
        <v>0</v>
      </c>
      <c r="BI333" s="230">
        <f>IF(N333="nulová",J333,0)</f>
        <v>0</v>
      </c>
      <c r="BJ333" s="22" t="s">
        <v>80</v>
      </c>
      <c r="BK333" s="230">
        <f>ROUND(I333*H333,2)</f>
        <v>0</v>
      </c>
      <c r="BL333" s="22" t="s">
        <v>143</v>
      </c>
      <c r="BM333" s="22" t="s">
        <v>670</v>
      </c>
    </row>
    <row r="334" spans="2:63" s="10" customFormat="1" ht="37.4" customHeight="1">
      <c r="B334" s="203"/>
      <c r="C334" s="204"/>
      <c r="D334" s="205" t="s">
        <v>71</v>
      </c>
      <c r="E334" s="206" t="s">
        <v>671</v>
      </c>
      <c r="F334" s="206" t="s">
        <v>672</v>
      </c>
      <c r="G334" s="204"/>
      <c r="H334" s="204"/>
      <c r="I334" s="207"/>
      <c r="J334" s="208">
        <f>BK334</f>
        <v>0</v>
      </c>
      <c r="K334" s="204"/>
      <c r="L334" s="209"/>
      <c r="M334" s="210"/>
      <c r="N334" s="211"/>
      <c r="O334" s="211"/>
      <c r="P334" s="212">
        <f>P335+P348+P357+P361</f>
        <v>0</v>
      </c>
      <c r="Q334" s="211"/>
      <c r="R334" s="212">
        <f>R335+R348+R357+R361</f>
        <v>11.705126177</v>
      </c>
      <c r="S334" s="211"/>
      <c r="T334" s="213">
        <f>T335+T348+T357+T361</f>
        <v>0</v>
      </c>
      <c r="AR334" s="214" t="s">
        <v>82</v>
      </c>
      <c r="AT334" s="215" t="s">
        <v>71</v>
      </c>
      <c r="AU334" s="215" t="s">
        <v>72</v>
      </c>
      <c r="AY334" s="214" t="s">
        <v>136</v>
      </c>
      <c r="BK334" s="216">
        <f>BK335+BK348+BK357+BK361</f>
        <v>0</v>
      </c>
    </row>
    <row r="335" spans="2:63" s="10" customFormat="1" ht="19.9" customHeight="1">
      <c r="B335" s="203"/>
      <c r="C335" s="204"/>
      <c r="D335" s="205" t="s">
        <v>71</v>
      </c>
      <c r="E335" s="217" t="s">
        <v>673</v>
      </c>
      <c r="F335" s="217" t="s">
        <v>674</v>
      </c>
      <c r="G335" s="204"/>
      <c r="H335" s="204"/>
      <c r="I335" s="207"/>
      <c r="J335" s="218">
        <f>BK335</f>
        <v>0</v>
      </c>
      <c r="K335" s="204"/>
      <c r="L335" s="209"/>
      <c r="M335" s="210"/>
      <c r="N335" s="211"/>
      <c r="O335" s="211"/>
      <c r="P335" s="212">
        <f>SUM(P336:P347)</f>
        <v>0</v>
      </c>
      <c r="Q335" s="211"/>
      <c r="R335" s="212">
        <f>SUM(R336:R347)</f>
        <v>11.3711993</v>
      </c>
      <c r="S335" s="211"/>
      <c r="T335" s="213">
        <f>SUM(T336:T347)</f>
        <v>0</v>
      </c>
      <c r="AR335" s="214" t="s">
        <v>82</v>
      </c>
      <c r="AT335" s="215" t="s">
        <v>71</v>
      </c>
      <c r="AU335" s="215" t="s">
        <v>80</v>
      </c>
      <c r="AY335" s="214" t="s">
        <v>136</v>
      </c>
      <c r="BK335" s="216">
        <f>SUM(BK336:BK347)</f>
        <v>0</v>
      </c>
    </row>
    <row r="336" spans="2:65" s="1" customFormat="1" ht="25.5" customHeight="1">
      <c r="B336" s="44"/>
      <c r="C336" s="219" t="s">
        <v>675</v>
      </c>
      <c r="D336" s="219" t="s">
        <v>138</v>
      </c>
      <c r="E336" s="220" t="s">
        <v>676</v>
      </c>
      <c r="F336" s="221" t="s">
        <v>677</v>
      </c>
      <c r="G336" s="222" t="s">
        <v>141</v>
      </c>
      <c r="H336" s="223">
        <v>12.538</v>
      </c>
      <c r="I336" s="224"/>
      <c r="J336" s="225">
        <f>ROUND(I336*H336,2)</f>
        <v>0</v>
      </c>
      <c r="K336" s="221" t="s">
        <v>142</v>
      </c>
      <c r="L336" s="70"/>
      <c r="M336" s="226" t="s">
        <v>21</v>
      </c>
      <c r="N336" s="227" t="s">
        <v>43</v>
      </c>
      <c r="O336" s="45"/>
      <c r="P336" s="228">
        <f>O336*H336</f>
        <v>0</v>
      </c>
      <c r="Q336" s="228">
        <v>0.001</v>
      </c>
      <c r="R336" s="228">
        <f>Q336*H336</f>
        <v>0.012538</v>
      </c>
      <c r="S336" s="228">
        <v>0</v>
      </c>
      <c r="T336" s="229">
        <f>S336*H336</f>
        <v>0</v>
      </c>
      <c r="AR336" s="22" t="s">
        <v>213</v>
      </c>
      <c r="AT336" s="22" t="s">
        <v>138</v>
      </c>
      <c r="AU336" s="22" t="s">
        <v>82</v>
      </c>
      <c r="AY336" s="22" t="s">
        <v>136</v>
      </c>
      <c r="BE336" s="230">
        <f>IF(N336="základní",J336,0)</f>
        <v>0</v>
      </c>
      <c r="BF336" s="230">
        <f>IF(N336="snížená",J336,0)</f>
        <v>0</v>
      </c>
      <c r="BG336" s="230">
        <f>IF(N336="zákl. přenesená",J336,0)</f>
        <v>0</v>
      </c>
      <c r="BH336" s="230">
        <f>IF(N336="sníž. přenesená",J336,0)</f>
        <v>0</v>
      </c>
      <c r="BI336" s="230">
        <f>IF(N336="nulová",J336,0)</f>
        <v>0</v>
      </c>
      <c r="BJ336" s="22" t="s">
        <v>80</v>
      </c>
      <c r="BK336" s="230">
        <f>ROUND(I336*H336,2)</f>
        <v>0</v>
      </c>
      <c r="BL336" s="22" t="s">
        <v>213</v>
      </c>
      <c r="BM336" s="22" t="s">
        <v>678</v>
      </c>
    </row>
    <row r="337" spans="2:51" s="11" customFormat="1" ht="13.5">
      <c r="B337" s="231"/>
      <c r="C337" s="232"/>
      <c r="D337" s="233" t="s">
        <v>161</v>
      </c>
      <c r="E337" s="234" t="s">
        <v>21</v>
      </c>
      <c r="F337" s="235" t="s">
        <v>679</v>
      </c>
      <c r="G337" s="232"/>
      <c r="H337" s="234" t="s">
        <v>21</v>
      </c>
      <c r="I337" s="236"/>
      <c r="J337" s="232"/>
      <c r="K337" s="232"/>
      <c r="L337" s="237"/>
      <c r="M337" s="238"/>
      <c r="N337" s="239"/>
      <c r="O337" s="239"/>
      <c r="P337" s="239"/>
      <c r="Q337" s="239"/>
      <c r="R337" s="239"/>
      <c r="S337" s="239"/>
      <c r="T337" s="240"/>
      <c r="AT337" s="241" t="s">
        <v>161</v>
      </c>
      <c r="AU337" s="241" t="s">
        <v>82</v>
      </c>
      <c r="AV337" s="11" t="s">
        <v>80</v>
      </c>
      <c r="AW337" s="11" t="s">
        <v>35</v>
      </c>
      <c r="AX337" s="11" t="s">
        <v>72</v>
      </c>
      <c r="AY337" s="241" t="s">
        <v>136</v>
      </c>
    </row>
    <row r="338" spans="2:51" s="12" customFormat="1" ht="13.5">
      <c r="B338" s="242"/>
      <c r="C338" s="243"/>
      <c r="D338" s="233" t="s">
        <v>161</v>
      </c>
      <c r="E338" s="244" t="s">
        <v>21</v>
      </c>
      <c r="F338" s="245" t="s">
        <v>641</v>
      </c>
      <c r="G338" s="243"/>
      <c r="H338" s="246">
        <v>12.538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AT338" s="252" t="s">
        <v>161</v>
      </c>
      <c r="AU338" s="252" t="s">
        <v>82</v>
      </c>
      <c r="AV338" s="12" t="s">
        <v>82</v>
      </c>
      <c r="AW338" s="12" t="s">
        <v>35</v>
      </c>
      <c r="AX338" s="12" t="s">
        <v>72</v>
      </c>
      <c r="AY338" s="252" t="s">
        <v>136</v>
      </c>
    </row>
    <row r="339" spans="2:65" s="1" customFormat="1" ht="38.25" customHeight="1">
      <c r="B339" s="44"/>
      <c r="C339" s="219" t="s">
        <v>680</v>
      </c>
      <c r="D339" s="219" t="s">
        <v>138</v>
      </c>
      <c r="E339" s="220" t="s">
        <v>681</v>
      </c>
      <c r="F339" s="221" t="s">
        <v>682</v>
      </c>
      <c r="G339" s="222" t="s">
        <v>141</v>
      </c>
      <c r="H339" s="223">
        <v>7.665</v>
      </c>
      <c r="I339" s="224"/>
      <c r="J339" s="225">
        <f>ROUND(I339*H339,2)</f>
        <v>0</v>
      </c>
      <c r="K339" s="221" t="s">
        <v>142</v>
      </c>
      <c r="L339" s="70"/>
      <c r="M339" s="226" t="s">
        <v>21</v>
      </c>
      <c r="N339" s="227" t="s">
        <v>43</v>
      </c>
      <c r="O339" s="45"/>
      <c r="P339" s="228">
        <f>O339*H339</f>
        <v>0</v>
      </c>
      <c r="Q339" s="228">
        <v>0.0035</v>
      </c>
      <c r="R339" s="228">
        <f>Q339*H339</f>
        <v>0.0268275</v>
      </c>
      <c r="S339" s="228">
        <v>0</v>
      </c>
      <c r="T339" s="229">
        <f>S339*H339</f>
        <v>0</v>
      </c>
      <c r="AR339" s="22" t="s">
        <v>213</v>
      </c>
      <c r="AT339" s="22" t="s">
        <v>138</v>
      </c>
      <c r="AU339" s="22" t="s">
        <v>82</v>
      </c>
      <c r="AY339" s="22" t="s">
        <v>136</v>
      </c>
      <c r="BE339" s="230">
        <f>IF(N339="základní",J339,0)</f>
        <v>0</v>
      </c>
      <c r="BF339" s="230">
        <f>IF(N339="snížená",J339,0)</f>
        <v>0</v>
      </c>
      <c r="BG339" s="230">
        <f>IF(N339="zákl. přenesená",J339,0)</f>
        <v>0</v>
      </c>
      <c r="BH339" s="230">
        <f>IF(N339="sníž. přenesená",J339,0)</f>
        <v>0</v>
      </c>
      <c r="BI339" s="230">
        <f>IF(N339="nulová",J339,0)</f>
        <v>0</v>
      </c>
      <c r="BJ339" s="22" t="s">
        <v>80</v>
      </c>
      <c r="BK339" s="230">
        <f>ROUND(I339*H339,2)</f>
        <v>0</v>
      </c>
      <c r="BL339" s="22" t="s">
        <v>213</v>
      </c>
      <c r="BM339" s="22" t="s">
        <v>683</v>
      </c>
    </row>
    <row r="340" spans="2:51" s="11" customFormat="1" ht="13.5">
      <c r="B340" s="231"/>
      <c r="C340" s="232"/>
      <c r="D340" s="233" t="s">
        <v>161</v>
      </c>
      <c r="E340" s="234" t="s">
        <v>21</v>
      </c>
      <c r="F340" s="235" t="s">
        <v>684</v>
      </c>
      <c r="G340" s="232"/>
      <c r="H340" s="234" t="s">
        <v>21</v>
      </c>
      <c r="I340" s="236"/>
      <c r="J340" s="232"/>
      <c r="K340" s="232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161</v>
      </c>
      <c r="AU340" s="241" t="s">
        <v>82</v>
      </c>
      <c r="AV340" s="11" t="s">
        <v>80</v>
      </c>
      <c r="AW340" s="11" t="s">
        <v>35</v>
      </c>
      <c r="AX340" s="11" t="s">
        <v>72</v>
      </c>
      <c r="AY340" s="241" t="s">
        <v>136</v>
      </c>
    </row>
    <row r="341" spans="2:51" s="12" customFormat="1" ht="13.5">
      <c r="B341" s="242"/>
      <c r="C341" s="243"/>
      <c r="D341" s="233" t="s">
        <v>161</v>
      </c>
      <c r="E341" s="244" t="s">
        <v>21</v>
      </c>
      <c r="F341" s="245" t="s">
        <v>685</v>
      </c>
      <c r="G341" s="243"/>
      <c r="H341" s="246">
        <v>7.665</v>
      </c>
      <c r="I341" s="247"/>
      <c r="J341" s="243"/>
      <c r="K341" s="243"/>
      <c r="L341" s="248"/>
      <c r="M341" s="249"/>
      <c r="N341" s="250"/>
      <c r="O341" s="250"/>
      <c r="P341" s="250"/>
      <c r="Q341" s="250"/>
      <c r="R341" s="250"/>
      <c r="S341" s="250"/>
      <c r="T341" s="251"/>
      <c r="AT341" s="252" t="s">
        <v>161</v>
      </c>
      <c r="AU341" s="252" t="s">
        <v>82</v>
      </c>
      <c r="AV341" s="12" t="s">
        <v>82</v>
      </c>
      <c r="AW341" s="12" t="s">
        <v>35</v>
      </c>
      <c r="AX341" s="12" t="s">
        <v>72</v>
      </c>
      <c r="AY341" s="252" t="s">
        <v>136</v>
      </c>
    </row>
    <row r="342" spans="2:65" s="1" customFormat="1" ht="38.25" customHeight="1">
      <c r="B342" s="44"/>
      <c r="C342" s="219" t="s">
        <v>686</v>
      </c>
      <c r="D342" s="219" t="s">
        <v>138</v>
      </c>
      <c r="E342" s="220" t="s">
        <v>687</v>
      </c>
      <c r="F342" s="221" t="s">
        <v>688</v>
      </c>
      <c r="G342" s="222" t="s">
        <v>141</v>
      </c>
      <c r="H342" s="223">
        <v>15.33</v>
      </c>
      <c r="I342" s="224"/>
      <c r="J342" s="225">
        <f>ROUND(I342*H342,2)</f>
        <v>0</v>
      </c>
      <c r="K342" s="221" t="s">
        <v>142</v>
      </c>
      <c r="L342" s="70"/>
      <c r="M342" s="226" t="s">
        <v>21</v>
      </c>
      <c r="N342" s="227" t="s">
        <v>43</v>
      </c>
      <c r="O342" s="45"/>
      <c r="P342" s="228">
        <f>O342*H342</f>
        <v>0</v>
      </c>
      <c r="Q342" s="228">
        <v>0.0035</v>
      </c>
      <c r="R342" s="228">
        <f>Q342*H342</f>
        <v>0.053655</v>
      </c>
      <c r="S342" s="228">
        <v>0</v>
      </c>
      <c r="T342" s="229">
        <f>S342*H342</f>
        <v>0</v>
      </c>
      <c r="AR342" s="22" t="s">
        <v>213</v>
      </c>
      <c r="AT342" s="22" t="s">
        <v>138</v>
      </c>
      <c r="AU342" s="22" t="s">
        <v>82</v>
      </c>
      <c r="AY342" s="22" t="s">
        <v>136</v>
      </c>
      <c r="BE342" s="230">
        <f>IF(N342="základní",J342,0)</f>
        <v>0</v>
      </c>
      <c r="BF342" s="230">
        <f>IF(N342="snížená",J342,0)</f>
        <v>0</v>
      </c>
      <c r="BG342" s="230">
        <f>IF(N342="zákl. přenesená",J342,0)</f>
        <v>0</v>
      </c>
      <c r="BH342" s="230">
        <f>IF(N342="sníž. přenesená",J342,0)</f>
        <v>0</v>
      </c>
      <c r="BI342" s="230">
        <f>IF(N342="nulová",J342,0)</f>
        <v>0</v>
      </c>
      <c r="BJ342" s="22" t="s">
        <v>80</v>
      </c>
      <c r="BK342" s="230">
        <f>ROUND(I342*H342,2)</f>
        <v>0</v>
      </c>
      <c r="BL342" s="22" t="s">
        <v>213</v>
      </c>
      <c r="BM342" s="22" t="s">
        <v>689</v>
      </c>
    </row>
    <row r="343" spans="2:51" s="11" customFormat="1" ht="13.5">
      <c r="B343" s="231"/>
      <c r="C343" s="232"/>
      <c r="D343" s="233" t="s">
        <v>161</v>
      </c>
      <c r="E343" s="234" t="s">
        <v>21</v>
      </c>
      <c r="F343" s="235" t="s">
        <v>690</v>
      </c>
      <c r="G343" s="232"/>
      <c r="H343" s="234" t="s">
        <v>21</v>
      </c>
      <c r="I343" s="236"/>
      <c r="J343" s="232"/>
      <c r="K343" s="232"/>
      <c r="L343" s="237"/>
      <c r="M343" s="238"/>
      <c r="N343" s="239"/>
      <c r="O343" s="239"/>
      <c r="P343" s="239"/>
      <c r="Q343" s="239"/>
      <c r="R343" s="239"/>
      <c r="S343" s="239"/>
      <c r="T343" s="240"/>
      <c r="AT343" s="241" t="s">
        <v>161</v>
      </c>
      <c r="AU343" s="241" t="s">
        <v>82</v>
      </c>
      <c r="AV343" s="11" t="s">
        <v>80</v>
      </c>
      <c r="AW343" s="11" t="s">
        <v>35</v>
      </c>
      <c r="AX343" s="11" t="s">
        <v>72</v>
      </c>
      <c r="AY343" s="241" t="s">
        <v>136</v>
      </c>
    </row>
    <row r="344" spans="2:51" s="12" customFormat="1" ht="13.5">
      <c r="B344" s="242"/>
      <c r="C344" s="243"/>
      <c r="D344" s="233" t="s">
        <v>161</v>
      </c>
      <c r="E344" s="244" t="s">
        <v>21</v>
      </c>
      <c r="F344" s="245" t="s">
        <v>691</v>
      </c>
      <c r="G344" s="243"/>
      <c r="H344" s="246">
        <v>15.33</v>
      </c>
      <c r="I344" s="247"/>
      <c r="J344" s="243"/>
      <c r="K344" s="243"/>
      <c r="L344" s="248"/>
      <c r="M344" s="249"/>
      <c r="N344" s="250"/>
      <c r="O344" s="250"/>
      <c r="P344" s="250"/>
      <c r="Q344" s="250"/>
      <c r="R344" s="250"/>
      <c r="S344" s="250"/>
      <c r="T344" s="251"/>
      <c r="AT344" s="252" t="s">
        <v>161</v>
      </c>
      <c r="AU344" s="252" t="s">
        <v>82</v>
      </c>
      <c r="AV344" s="12" t="s">
        <v>82</v>
      </c>
      <c r="AW344" s="12" t="s">
        <v>35</v>
      </c>
      <c r="AX344" s="12" t="s">
        <v>72</v>
      </c>
      <c r="AY344" s="252" t="s">
        <v>136</v>
      </c>
    </row>
    <row r="345" spans="2:65" s="1" customFormat="1" ht="51" customHeight="1">
      <c r="B345" s="44"/>
      <c r="C345" s="219" t="s">
        <v>692</v>
      </c>
      <c r="D345" s="219" t="s">
        <v>138</v>
      </c>
      <c r="E345" s="220" t="s">
        <v>693</v>
      </c>
      <c r="F345" s="221" t="s">
        <v>694</v>
      </c>
      <c r="G345" s="222" t="s">
        <v>141</v>
      </c>
      <c r="H345" s="223">
        <v>117.53</v>
      </c>
      <c r="I345" s="224"/>
      <c r="J345" s="225">
        <f>ROUND(I345*H345,2)</f>
        <v>0</v>
      </c>
      <c r="K345" s="221" t="s">
        <v>142</v>
      </c>
      <c r="L345" s="70"/>
      <c r="M345" s="226" t="s">
        <v>21</v>
      </c>
      <c r="N345" s="227" t="s">
        <v>43</v>
      </c>
      <c r="O345" s="45"/>
      <c r="P345" s="228">
        <f>O345*H345</f>
        <v>0</v>
      </c>
      <c r="Q345" s="228">
        <v>0.09596</v>
      </c>
      <c r="R345" s="228">
        <f>Q345*H345</f>
        <v>11.278178800000001</v>
      </c>
      <c r="S345" s="228">
        <v>0</v>
      </c>
      <c r="T345" s="229">
        <f>S345*H345</f>
        <v>0</v>
      </c>
      <c r="AR345" s="22" t="s">
        <v>143</v>
      </c>
      <c r="AT345" s="22" t="s">
        <v>138</v>
      </c>
      <c r="AU345" s="22" t="s">
        <v>82</v>
      </c>
      <c r="AY345" s="22" t="s">
        <v>136</v>
      </c>
      <c r="BE345" s="230">
        <f>IF(N345="základní",J345,0)</f>
        <v>0</v>
      </c>
      <c r="BF345" s="230">
        <f>IF(N345="snížená",J345,0)</f>
        <v>0</v>
      </c>
      <c r="BG345" s="230">
        <f>IF(N345="zákl. přenesená",J345,0)</f>
        <v>0</v>
      </c>
      <c r="BH345" s="230">
        <f>IF(N345="sníž. přenesená",J345,0)</f>
        <v>0</v>
      </c>
      <c r="BI345" s="230">
        <f>IF(N345="nulová",J345,0)</f>
        <v>0</v>
      </c>
      <c r="BJ345" s="22" t="s">
        <v>80</v>
      </c>
      <c r="BK345" s="230">
        <f>ROUND(I345*H345,2)</f>
        <v>0</v>
      </c>
      <c r="BL345" s="22" t="s">
        <v>143</v>
      </c>
      <c r="BM345" s="22" t="s">
        <v>695</v>
      </c>
    </row>
    <row r="346" spans="2:51" s="12" customFormat="1" ht="13.5">
      <c r="B346" s="242"/>
      <c r="C346" s="243"/>
      <c r="D346" s="233" t="s">
        <v>161</v>
      </c>
      <c r="E346" s="244" t="s">
        <v>21</v>
      </c>
      <c r="F346" s="245" t="s">
        <v>696</v>
      </c>
      <c r="G346" s="243"/>
      <c r="H346" s="246">
        <v>117.53</v>
      </c>
      <c r="I346" s="247"/>
      <c r="J346" s="243"/>
      <c r="K346" s="243"/>
      <c r="L346" s="248"/>
      <c r="M346" s="249"/>
      <c r="N346" s="250"/>
      <c r="O346" s="250"/>
      <c r="P346" s="250"/>
      <c r="Q346" s="250"/>
      <c r="R346" s="250"/>
      <c r="S346" s="250"/>
      <c r="T346" s="251"/>
      <c r="AT346" s="252" t="s">
        <v>161</v>
      </c>
      <c r="AU346" s="252" t="s">
        <v>82</v>
      </c>
      <c r="AV346" s="12" t="s">
        <v>82</v>
      </c>
      <c r="AW346" s="12" t="s">
        <v>35</v>
      </c>
      <c r="AX346" s="12" t="s">
        <v>72</v>
      </c>
      <c r="AY346" s="252" t="s">
        <v>136</v>
      </c>
    </row>
    <row r="347" spans="2:65" s="1" customFormat="1" ht="38.25" customHeight="1">
      <c r="B347" s="44"/>
      <c r="C347" s="219" t="s">
        <v>697</v>
      </c>
      <c r="D347" s="219" t="s">
        <v>138</v>
      </c>
      <c r="E347" s="220" t="s">
        <v>698</v>
      </c>
      <c r="F347" s="221" t="s">
        <v>699</v>
      </c>
      <c r="G347" s="222" t="s">
        <v>224</v>
      </c>
      <c r="H347" s="223">
        <v>0.093</v>
      </c>
      <c r="I347" s="224"/>
      <c r="J347" s="225">
        <f>ROUND(I347*H347,2)</f>
        <v>0</v>
      </c>
      <c r="K347" s="221" t="s">
        <v>142</v>
      </c>
      <c r="L347" s="70"/>
      <c r="M347" s="226" t="s">
        <v>21</v>
      </c>
      <c r="N347" s="227" t="s">
        <v>43</v>
      </c>
      <c r="O347" s="45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AR347" s="22" t="s">
        <v>213</v>
      </c>
      <c r="AT347" s="22" t="s">
        <v>138</v>
      </c>
      <c r="AU347" s="22" t="s">
        <v>82</v>
      </c>
      <c r="AY347" s="22" t="s">
        <v>136</v>
      </c>
      <c r="BE347" s="230">
        <f>IF(N347="základní",J347,0)</f>
        <v>0</v>
      </c>
      <c r="BF347" s="230">
        <f>IF(N347="snížená",J347,0)</f>
        <v>0</v>
      </c>
      <c r="BG347" s="230">
        <f>IF(N347="zákl. přenesená",J347,0)</f>
        <v>0</v>
      </c>
      <c r="BH347" s="230">
        <f>IF(N347="sníž. přenesená",J347,0)</f>
        <v>0</v>
      </c>
      <c r="BI347" s="230">
        <f>IF(N347="nulová",J347,0)</f>
        <v>0</v>
      </c>
      <c r="BJ347" s="22" t="s">
        <v>80</v>
      </c>
      <c r="BK347" s="230">
        <f>ROUND(I347*H347,2)</f>
        <v>0</v>
      </c>
      <c r="BL347" s="22" t="s">
        <v>213</v>
      </c>
      <c r="BM347" s="22" t="s">
        <v>700</v>
      </c>
    </row>
    <row r="348" spans="2:63" s="10" customFormat="1" ht="29.85" customHeight="1">
      <c r="B348" s="203"/>
      <c r="C348" s="204"/>
      <c r="D348" s="205" t="s">
        <v>71</v>
      </c>
      <c r="E348" s="217" t="s">
        <v>701</v>
      </c>
      <c r="F348" s="217" t="s">
        <v>702</v>
      </c>
      <c r="G348" s="204"/>
      <c r="H348" s="204"/>
      <c r="I348" s="207"/>
      <c r="J348" s="218">
        <f>BK348</f>
        <v>0</v>
      </c>
      <c r="K348" s="204"/>
      <c r="L348" s="209"/>
      <c r="M348" s="210"/>
      <c r="N348" s="211"/>
      <c r="O348" s="211"/>
      <c r="P348" s="212">
        <f>SUM(P349:P356)</f>
        <v>0</v>
      </c>
      <c r="Q348" s="211"/>
      <c r="R348" s="212">
        <f>SUM(R349:R356)</f>
        <v>0.06985000000000001</v>
      </c>
      <c r="S348" s="211"/>
      <c r="T348" s="213">
        <f>SUM(T349:T356)</f>
        <v>0</v>
      </c>
      <c r="AR348" s="214" t="s">
        <v>82</v>
      </c>
      <c r="AT348" s="215" t="s">
        <v>71</v>
      </c>
      <c r="AU348" s="215" t="s">
        <v>80</v>
      </c>
      <c r="AY348" s="214" t="s">
        <v>136</v>
      </c>
      <c r="BK348" s="216">
        <f>SUM(BK349:BK356)</f>
        <v>0</v>
      </c>
    </row>
    <row r="349" spans="2:65" s="1" customFormat="1" ht="16.5" customHeight="1">
      <c r="B349" s="44"/>
      <c r="C349" s="219" t="s">
        <v>703</v>
      </c>
      <c r="D349" s="219" t="s">
        <v>138</v>
      </c>
      <c r="E349" s="220" t="s">
        <v>704</v>
      </c>
      <c r="F349" s="221" t="s">
        <v>705</v>
      </c>
      <c r="G349" s="222" t="s">
        <v>151</v>
      </c>
      <c r="H349" s="223">
        <v>1</v>
      </c>
      <c r="I349" s="224"/>
      <c r="J349" s="225">
        <f>ROUND(I349*H349,2)</f>
        <v>0</v>
      </c>
      <c r="K349" s="221" t="s">
        <v>142</v>
      </c>
      <c r="L349" s="70"/>
      <c r="M349" s="226" t="s">
        <v>21</v>
      </c>
      <c r="N349" s="227" t="s">
        <v>43</v>
      </c>
      <c r="O349" s="45"/>
      <c r="P349" s="228">
        <f>O349*H349</f>
        <v>0</v>
      </c>
      <c r="Q349" s="228">
        <v>0</v>
      </c>
      <c r="R349" s="228">
        <f>Q349*H349</f>
        <v>0</v>
      </c>
      <c r="S349" s="228">
        <v>0</v>
      </c>
      <c r="T349" s="229">
        <f>S349*H349</f>
        <v>0</v>
      </c>
      <c r="AR349" s="22" t="s">
        <v>213</v>
      </c>
      <c r="AT349" s="22" t="s">
        <v>138</v>
      </c>
      <c r="AU349" s="22" t="s">
        <v>82</v>
      </c>
      <c r="AY349" s="22" t="s">
        <v>136</v>
      </c>
      <c r="BE349" s="230">
        <f>IF(N349="základní",J349,0)</f>
        <v>0</v>
      </c>
      <c r="BF349" s="230">
        <f>IF(N349="snížená",J349,0)</f>
        <v>0</v>
      </c>
      <c r="BG349" s="230">
        <f>IF(N349="zákl. přenesená",J349,0)</f>
        <v>0</v>
      </c>
      <c r="BH349" s="230">
        <f>IF(N349="sníž. přenesená",J349,0)</f>
        <v>0</v>
      </c>
      <c r="BI349" s="230">
        <f>IF(N349="nulová",J349,0)</f>
        <v>0</v>
      </c>
      <c r="BJ349" s="22" t="s">
        <v>80</v>
      </c>
      <c r="BK349" s="230">
        <f>ROUND(I349*H349,2)</f>
        <v>0</v>
      </c>
      <c r="BL349" s="22" t="s">
        <v>213</v>
      </c>
      <c r="BM349" s="22" t="s">
        <v>706</v>
      </c>
    </row>
    <row r="350" spans="2:65" s="1" customFormat="1" ht="16.5" customHeight="1">
      <c r="B350" s="44"/>
      <c r="C350" s="253" t="s">
        <v>707</v>
      </c>
      <c r="D350" s="253" t="s">
        <v>254</v>
      </c>
      <c r="E350" s="254" t="s">
        <v>708</v>
      </c>
      <c r="F350" s="255" t="s">
        <v>709</v>
      </c>
      <c r="G350" s="256" t="s">
        <v>151</v>
      </c>
      <c r="H350" s="257">
        <v>1</v>
      </c>
      <c r="I350" s="258"/>
      <c r="J350" s="259">
        <f>ROUND(I350*H350,2)</f>
        <v>0</v>
      </c>
      <c r="K350" s="255" t="s">
        <v>142</v>
      </c>
      <c r="L350" s="260"/>
      <c r="M350" s="261" t="s">
        <v>21</v>
      </c>
      <c r="N350" s="262" t="s">
        <v>43</v>
      </c>
      <c r="O350" s="45"/>
      <c r="P350" s="228">
        <f>O350*H350</f>
        <v>0</v>
      </c>
      <c r="Q350" s="228">
        <v>0.061</v>
      </c>
      <c r="R350" s="228">
        <f>Q350*H350</f>
        <v>0.061</v>
      </c>
      <c r="S350" s="228">
        <v>0</v>
      </c>
      <c r="T350" s="229">
        <f>S350*H350</f>
        <v>0</v>
      </c>
      <c r="AR350" s="22" t="s">
        <v>295</v>
      </c>
      <c r="AT350" s="22" t="s">
        <v>254</v>
      </c>
      <c r="AU350" s="22" t="s">
        <v>82</v>
      </c>
      <c r="AY350" s="22" t="s">
        <v>136</v>
      </c>
      <c r="BE350" s="230">
        <f>IF(N350="základní",J350,0)</f>
        <v>0</v>
      </c>
      <c r="BF350" s="230">
        <f>IF(N350="snížená",J350,0)</f>
        <v>0</v>
      </c>
      <c r="BG350" s="230">
        <f>IF(N350="zákl. přenesená",J350,0)</f>
        <v>0</v>
      </c>
      <c r="BH350" s="230">
        <f>IF(N350="sníž. přenesená",J350,0)</f>
        <v>0</v>
      </c>
      <c r="BI350" s="230">
        <f>IF(N350="nulová",J350,0)</f>
        <v>0</v>
      </c>
      <c r="BJ350" s="22" t="s">
        <v>80</v>
      </c>
      <c r="BK350" s="230">
        <f>ROUND(I350*H350,2)</f>
        <v>0</v>
      </c>
      <c r="BL350" s="22" t="s">
        <v>213</v>
      </c>
      <c r="BM350" s="22" t="s">
        <v>710</v>
      </c>
    </row>
    <row r="351" spans="2:65" s="1" customFormat="1" ht="16.5" customHeight="1">
      <c r="B351" s="44"/>
      <c r="C351" s="219" t="s">
        <v>711</v>
      </c>
      <c r="D351" s="219" t="s">
        <v>138</v>
      </c>
      <c r="E351" s="220" t="s">
        <v>712</v>
      </c>
      <c r="F351" s="221" t="s">
        <v>713</v>
      </c>
      <c r="G351" s="222" t="s">
        <v>151</v>
      </c>
      <c r="H351" s="223">
        <v>1</v>
      </c>
      <c r="I351" s="224"/>
      <c r="J351" s="225">
        <f>ROUND(I351*H351,2)</f>
        <v>0</v>
      </c>
      <c r="K351" s="221" t="s">
        <v>142</v>
      </c>
      <c r="L351" s="70"/>
      <c r="M351" s="226" t="s">
        <v>21</v>
      </c>
      <c r="N351" s="227" t="s">
        <v>43</v>
      </c>
      <c r="O351" s="45"/>
      <c r="P351" s="228">
        <f>O351*H351</f>
        <v>0</v>
      </c>
      <c r="Q351" s="228">
        <v>0</v>
      </c>
      <c r="R351" s="228">
        <f>Q351*H351</f>
        <v>0</v>
      </c>
      <c r="S351" s="228">
        <v>0</v>
      </c>
      <c r="T351" s="229">
        <f>S351*H351</f>
        <v>0</v>
      </c>
      <c r="AR351" s="22" t="s">
        <v>213</v>
      </c>
      <c r="AT351" s="22" t="s">
        <v>138</v>
      </c>
      <c r="AU351" s="22" t="s">
        <v>82</v>
      </c>
      <c r="AY351" s="22" t="s">
        <v>136</v>
      </c>
      <c r="BE351" s="230">
        <f>IF(N351="základní",J351,0)</f>
        <v>0</v>
      </c>
      <c r="BF351" s="230">
        <f>IF(N351="snížená",J351,0)</f>
        <v>0</v>
      </c>
      <c r="BG351" s="230">
        <f>IF(N351="zákl. přenesená",J351,0)</f>
        <v>0</v>
      </c>
      <c r="BH351" s="230">
        <f>IF(N351="sníž. přenesená",J351,0)</f>
        <v>0</v>
      </c>
      <c r="BI351" s="230">
        <f>IF(N351="nulová",J351,0)</f>
        <v>0</v>
      </c>
      <c r="BJ351" s="22" t="s">
        <v>80</v>
      </c>
      <c r="BK351" s="230">
        <f>ROUND(I351*H351,2)</f>
        <v>0</v>
      </c>
      <c r="BL351" s="22" t="s">
        <v>213</v>
      </c>
      <c r="BM351" s="22" t="s">
        <v>714</v>
      </c>
    </row>
    <row r="352" spans="2:65" s="1" customFormat="1" ht="16.5" customHeight="1">
      <c r="B352" s="44"/>
      <c r="C352" s="253" t="s">
        <v>715</v>
      </c>
      <c r="D352" s="253" t="s">
        <v>254</v>
      </c>
      <c r="E352" s="254" t="s">
        <v>716</v>
      </c>
      <c r="F352" s="255" t="s">
        <v>717</v>
      </c>
      <c r="G352" s="256" t="s">
        <v>151</v>
      </c>
      <c r="H352" s="257">
        <v>1</v>
      </c>
      <c r="I352" s="258"/>
      <c r="J352" s="259">
        <f>ROUND(I352*H352,2)</f>
        <v>0</v>
      </c>
      <c r="K352" s="255" t="s">
        <v>142</v>
      </c>
      <c r="L352" s="260"/>
      <c r="M352" s="261" t="s">
        <v>21</v>
      </c>
      <c r="N352" s="262" t="s">
        <v>43</v>
      </c>
      <c r="O352" s="45"/>
      <c r="P352" s="228">
        <f>O352*H352</f>
        <v>0</v>
      </c>
      <c r="Q352" s="228">
        <v>0.00045</v>
      </c>
      <c r="R352" s="228">
        <f>Q352*H352</f>
        <v>0.00045</v>
      </c>
      <c r="S352" s="228">
        <v>0</v>
      </c>
      <c r="T352" s="229">
        <f>S352*H352</f>
        <v>0</v>
      </c>
      <c r="AR352" s="22" t="s">
        <v>295</v>
      </c>
      <c r="AT352" s="22" t="s">
        <v>254</v>
      </c>
      <c r="AU352" s="22" t="s">
        <v>82</v>
      </c>
      <c r="AY352" s="22" t="s">
        <v>136</v>
      </c>
      <c r="BE352" s="230">
        <f>IF(N352="základní",J352,0)</f>
        <v>0</v>
      </c>
      <c r="BF352" s="230">
        <f>IF(N352="snížená",J352,0)</f>
        <v>0</v>
      </c>
      <c r="BG352" s="230">
        <f>IF(N352="zákl. přenesená",J352,0)</f>
        <v>0</v>
      </c>
      <c r="BH352" s="230">
        <f>IF(N352="sníž. přenesená",J352,0)</f>
        <v>0</v>
      </c>
      <c r="BI352" s="230">
        <f>IF(N352="nulová",J352,0)</f>
        <v>0</v>
      </c>
      <c r="BJ352" s="22" t="s">
        <v>80</v>
      </c>
      <c r="BK352" s="230">
        <f>ROUND(I352*H352,2)</f>
        <v>0</v>
      </c>
      <c r="BL352" s="22" t="s">
        <v>213</v>
      </c>
      <c r="BM352" s="22" t="s">
        <v>718</v>
      </c>
    </row>
    <row r="353" spans="2:65" s="1" customFormat="1" ht="25.5" customHeight="1">
      <c r="B353" s="44"/>
      <c r="C353" s="219" t="s">
        <v>719</v>
      </c>
      <c r="D353" s="219" t="s">
        <v>138</v>
      </c>
      <c r="E353" s="220" t="s">
        <v>720</v>
      </c>
      <c r="F353" s="221" t="s">
        <v>721</v>
      </c>
      <c r="G353" s="222" t="s">
        <v>151</v>
      </c>
      <c r="H353" s="223">
        <v>4</v>
      </c>
      <c r="I353" s="224"/>
      <c r="J353" s="225">
        <f>ROUND(I353*H353,2)</f>
        <v>0</v>
      </c>
      <c r="K353" s="221" t="s">
        <v>142</v>
      </c>
      <c r="L353" s="70"/>
      <c r="M353" s="226" t="s">
        <v>21</v>
      </c>
      <c r="N353" s="227" t="s">
        <v>43</v>
      </c>
      <c r="O353" s="45"/>
      <c r="P353" s="228">
        <f>O353*H353</f>
        <v>0</v>
      </c>
      <c r="Q353" s="228">
        <v>0</v>
      </c>
      <c r="R353" s="228">
        <f>Q353*H353</f>
        <v>0</v>
      </c>
      <c r="S353" s="228">
        <v>0</v>
      </c>
      <c r="T353" s="229">
        <f>S353*H353</f>
        <v>0</v>
      </c>
      <c r="AR353" s="22" t="s">
        <v>213</v>
      </c>
      <c r="AT353" s="22" t="s">
        <v>138</v>
      </c>
      <c r="AU353" s="22" t="s">
        <v>82</v>
      </c>
      <c r="AY353" s="22" t="s">
        <v>136</v>
      </c>
      <c r="BE353" s="230">
        <f>IF(N353="základní",J353,0)</f>
        <v>0</v>
      </c>
      <c r="BF353" s="230">
        <f>IF(N353="snížená",J353,0)</f>
        <v>0</v>
      </c>
      <c r="BG353" s="230">
        <f>IF(N353="zákl. přenesená",J353,0)</f>
        <v>0</v>
      </c>
      <c r="BH353" s="230">
        <f>IF(N353="sníž. přenesená",J353,0)</f>
        <v>0</v>
      </c>
      <c r="BI353" s="230">
        <f>IF(N353="nulová",J353,0)</f>
        <v>0</v>
      </c>
      <c r="BJ353" s="22" t="s">
        <v>80</v>
      </c>
      <c r="BK353" s="230">
        <f>ROUND(I353*H353,2)</f>
        <v>0</v>
      </c>
      <c r="BL353" s="22" t="s">
        <v>213</v>
      </c>
      <c r="BM353" s="22" t="s">
        <v>722</v>
      </c>
    </row>
    <row r="354" spans="2:65" s="1" customFormat="1" ht="25.5" customHeight="1">
      <c r="B354" s="44"/>
      <c r="C354" s="253" t="s">
        <v>723</v>
      </c>
      <c r="D354" s="253" t="s">
        <v>254</v>
      </c>
      <c r="E354" s="254" t="s">
        <v>724</v>
      </c>
      <c r="F354" s="255" t="s">
        <v>725</v>
      </c>
      <c r="G354" s="256" t="s">
        <v>151</v>
      </c>
      <c r="H354" s="257">
        <v>2</v>
      </c>
      <c r="I354" s="258"/>
      <c r="J354" s="259">
        <f>ROUND(I354*H354,2)</f>
        <v>0</v>
      </c>
      <c r="K354" s="255" t="s">
        <v>142</v>
      </c>
      <c r="L354" s="260"/>
      <c r="M354" s="261" t="s">
        <v>21</v>
      </c>
      <c r="N354" s="262" t="s">
        <v>43</v>
      </c>
      <c r="O354" s="45"/>
      <c r="P354" s="228">
        <f>O354*H354</f>
        <v>0</v>
      </c>
      <c r="Q354" s="228">
        <v>0.00206</v>
      </c>
      <c r="R354" s="228">
        <f>Q354*H354</f>
        <v>0.00412</v>
      </c>
      <c r="S354" s="228">
        <v>0</v>
      </c>
      <c r="T354" s="229">
        <f>S354*H354</f>
        <v>0</v>
      </c>
      <c r="AR354" s="22" t="s">
        <v>295</v>
      </c>
      <c r="AT354" s="22" t="s">
        <v>254</v>
      </c>
      <c r="AU354" s="22" t="s">
        <v>82</v>
      </c>
      <c r="AY354" s="22" t="s">
        <v>136</v>
      </c>
      <c r="BE354" s="230">
        <f>IF(N354="základní",J354,0)</f>
        <v>0</v>
      </c>
      <c r="BF354" s="230">
        <f>IF(N354="snížená",J354,0)</f>
        <v>0</v>
      </c>
      <c r="BG354" s="230">
        <f>IF(N354="zákl. přenesená",J354,0)</f>
        <v>0</v>
      </c>
      <c r="BH354" s="230">
        <f>IF(N354="sníž. přenesená",J354,0)</f>
        <v>0</v>
      </c>
      <c r="BI354" s="230">
        <f>IF(N354="nulová",J354,0)</f>
        <v>0</v>
      </c>
      <c r="BJ354" s="22" t="s">
        <v>80</v>
      </c>
      <c r="BK354" s="230">
        <f>ROUND(I354*H354,2)</f>
        <v>0</v>
      </c>
      <c r="BL354" s="22" t="s">
        <v>213</v>
      </c>
      <c r="BM354" s="22" t="s">
        <v>726</v>
      </c>
    </row>
    <row r="355" spans="2:65" s="1" customFormat="1" ht="25.5" customHeight="1">
      <c r="B355" s="44"/>
      <c r="C355" s="253" t="s">
        <v>727</v>
      </c>
      <c r="D355" s="253" t="s">
        <v>254</v>
      </c>
      <c r="E355" s="254" t="s">
        <v>728</v>
      </c>
      <c r="F355" s="255" t="s">
        <v>729</v>
      </c>
      <c r="G355" s="256" t="s">
        <v>151</v>
      </c>
      <c r="H355" s="257">
        <v>2</v>
      </c>
      <c r="I355" s="258"/>
      <c r="J355" s="259">
        <f>ROUND(I355*H355,2)</f>
        <v>0</v>
      </c>
      <c r="K355" s="255" t="s">
        <v>142</v>
      </c>
      <c r="L355" s="260"/>
      <c r="M355" s="261" t="s">
        <v>21</v>
      </c>
      <c r="N355" s="262" t="s">
        <v>43</v>
      </c>
      <c r="O355" s="45"/>
      <c r="P355" s="228">
        <f>O355*H355</f>
        <v>0</v>
      </c>
      <c r="Q355" s="228">
        <v>0.00214</v>
      </c>
      <c r="R355" s="228">
        <f>Q355*H355</f>
        <v>0.00428</v>
      </c>
      <c r="S355" s="228">
        <v>0</v>
      </c>
      <c r="T355" s="229">
        <f>S355*H355</f>
        <v>0</v>
      </c>
      <c r="AR355" s="22" t="s">
        <v>295</v>
      </c>
      <c r="AT355" s="22" t="s">
        <v>254</v>
      </c>
      <c r="AU355" s="22" t="s">
        <v>82</v>
      </c>
      <c r="AY355" s="22" t="s">
        <v>136</v>
      </c>
      <c r="BE355" s="230">
        <f>IF(N355="základní",J355,0)</f>
        <v>0</v>
      </c>
      <c r="BF355" s="230">
        <f>IF(N355="snížená",J355,0)</f>
        <v>0</v>
      </c>
      <c r="BG355" s="230">
        <f>IF(N355="zákl. přenesená",J355,0)</f>
        <v>0</v>
      </c>
      <c r="BH355" s="230">
        <f>IF(N355="sníž. přenesená",J355,0)</f>
        <v>0</v>
      </c>
      <c r="BI355" s="230">
        <f>IF(N355="nulová",J355,0)</f>
        <v>0</v>
      </c>
      <c r="BJ355" s="22" t="s">
        <v>80</v>
      </c>
      <c r="BK355" s="230">
        <f>ROUND(I355*H355,2)</f>
        <v>0</v>
      </c>
      <c r="BL355" s="22" t="s">
        <v>213</v>
      </c>
      <c r="BM355" s="22" t="s">
        <v>730</v>
      </c>
    </row>
    <row r="356" spans="2:65" s="1" customFormat="1" ht="38.25" customHeight="1">
      <c r="B356" s="44"/>
      <c r="C356" s="219" t="s">
        <v>731</v>
      </c>
      <c r="D356" s="219" t="s">
        <v>138</v>
      </c>
      <c r="E356" s="220" t="s">
        <v>732</v>
      </c>
      <c r="F356" s="221" t="s">
        <v>733</v>
      </c>
      <c r="G356" s="222" t="s">
        <v>224</v>
      </c>
      <c r="H356" s="223">
        <v>0.07</v>
      </c>
      <c r="I356" s="224"/>
      <c r="J356" s="225">
        <f>ROUND(I356*H356,2)</f>
        <v>0</v>
      </c>
      <c r="K356" s="221" t="s">
        <v>142</v>
      </c>
      <c r="L356" s="70"/>
      <c r="M356" s="226" t="s">
        <v>21</v>
      </c>
      <c r="N356" s="227" t="s">
        <v>43</v>
      </c>
      <c r="O356" s="45"/>
      <c r="P356" s="228">
        <f>O356*H356</f>
        <v>0</v>
      </c>
      <c r="Q356" s="228">
        <v>0</v>
      </c>
      <c r="R356" s="228">
        <f>Q356*H356</f>
        <v>0</v>
      </c>
      <c r="S356" s="228">
        <v>0</v>
      </c>
      <c r="T356" s="229">
        <f>S356*H356</f>
        <v>0</v>
      </c>
      <c r="AR356" s="22" t="s">
        <v>213</v>
      </c>
      <c r="AT356" s="22" t="s">
        <v>138</v>
      </c>
      <c r="AU356" s="22" t="s">
        <v>82</v>
      </c>
      <c r="AY356" s="22" t="s">
        <v>136</v>
      </c>
      <c r="BE356" s="230">
        <f>IF(N356="základní",J356,0)</f>
        <v>0</v>
      </c>
      <c r="BF356" s="230">
        <f>IF(N356="snížená",J356,0)</f>
        <v>0</v>
      </c>
      <c r="BG356" s="230">
        <f>IF(N356="zákl. přenesená",J356,0)</f>
        <v>0</v>
      </c>
      <c r="BH356" s="230">
        <f>IF(N356="sníž. přenesená",J356,0)</f>
        <v>0</v>
      </c>
      <c r="BI356" s="230">
        <f>IF(N356="nulová",J356,0)</f>
        <v>0</v>
      </c>
      <c r="BJ356" s="22" t="s">
        <v>80</v>
      </c>
      <c r="BK356" s="230">
        <f>ROUND(I356*H356,2)</f>
        <v>0</v>
      </c>
      <c r="BL356" s="22" t="s">
        <v>213</v>
      </c>
      <c r="BM356" s="22" t="s">
        <v>734</v>
      </c>
    </row>
    <row r="357" spans="2:63" s="10" customFormat="1" ht="29.85" customHeight="1">
      <c r="B357" s="203"/>
      <c r="C357" s="204"/>
      <c r="D357" s="205" t="s">
        <v>71</v>
      </c>
      <c r="E357" s="217" t="s">
        <v>735</v>
      </c>
      <c r="F357" s="217" t="s">
        <v>736</v>
      </c>
      <c r="G357" s="204"/>
      <c r="H357" s="204"/>
      <c r="I357" s="207"/>
      <c r="J357" s="218">
        <f>BK357</f>
        <v>0</v>
      </c>
      <c r="K357" s="204"/>
      <c r="L357" s="209"/>
      <c r="M357" s="210"/>
      <c r="N357" s="211"/>
      <c r="O357" s="211"/>
      <c r="P357" s="212">
        <f>SUM(P358:P360)</f>
        <v>0</v>
      </c>
      <c r="Q357" s="211"/>
      <c r="R357" s="212">
        <f>SUM(R358:R360)</f>
        <v>0.26250287699999997</v>
      </c>
      <c r="S357" s="211"/>
      <c r="T357" s="213">
        <f>SUM(T358:T360)</f>
        <v>0</v>
      </c>
      <c r="AR357" s="214" t="s">
        <v>82</v>
      </c>
      <c r="AT357" s="215" t="s">
        <v>71</v>
      </c>
      <c r="AU357" s="215" t="s">
        <v>80</v>
      </c>
      <c r="AY357" s="214" t="s">
        <v>136</v>
      </c>
      <c r="BK357" s="216">
        <f>SUM(BK358:BK360)</f>
        <v>0</v>
      </c>
    </row>
    <row r="358" spans="2:65" s="1" customFormat="1" ht="25.5" customHeight="1">
      <c r="B358" s="44"/>
      <c r="C358" s="219" t="s">
        <v>737</v>
      </c>
      <c r="D358" s="219" t="s">
        <v>138</v>
      </c>
      <c r="E358" s="220" t="s">
        <v>738</v>
      </c>
      <c r="F358" s="221" t="s">
        <v>739</v>
      </c>
      <c r="G358" s="222" t="s">
        <v>141</v>
      </c>
      <c r="H358" s="223">
        <v>3</v>
      </c>
      <c r="I358" s="224"/>
      <c r="J358" s="225">
        <f>ROUND(I358*H358,2)</f>
        <v>0</v>
      </c>
      <c r="K358" s="221" t="s">
        <v>142</v>
      </c>
      <c r="L358" s="70"/>
      <c r="M358" s="226" t="s">
        <v>21</v>
      </c>
      <c r="N358" s="227" t="s">
        <v>43</v>
      </c>
      <c r="O358" s="45"/>
      <c r="P358" s="228">
        <f>O358*H358</f>
        <v>0</v>
      </c>
      <c r="Q358" s="228">
        <v>0.033500959</v>
      </c>
      <c r="R358" s="228">
        <f>Q358*H358</f>
        <v>0.10050287699999999</v>
      </c>
      <c r="S358" s="228">
        <v>0</v>
      </c>
      <c r="T358" s="229">
        <f>S358*H358</f>
        <v>0</v>
      </c>
      <c r="AR358" s="22" t="s">
        <v>213</v>
      </c>
      <c r="AT358" s="22" t="s">
        <v>138</v>
      </c>
      <c r="AU358" s="22" t="s">
        <v>82</v>
      </c>
      <c r="AY358" s="22" t="s">
        <v>136</v>
      </c>
      <c r="BE358" s="230">
        <f>IF(N358="základní",J358,0)</f>
        <v>0</v>
      </c>
      <c r="BF358" s="230">
        <f>IF(N358="snížená",J358,0)</f>
        <v>0</v>
      </c>
      <c r="BG358" s="230">
        <f>IF(N358="zákl. přenesená",J358,0)</f>
        <v>0</v>
      </c>
      <c r="BH358" s="230">
        <f>IF(N358="sníž. přenesená",J358,0)</f>
        <v>0</v>
      </c>
      <c r="BI358" s="230">
        <f>IF(N358="nulová",J358,0)</f>
        <v>0</v>
      </c>
      <c r="BJ358" s="22" t="s">
        <v>80</v>
      </c>
      <c r="BK358" s="230">
        <f>ROUND(I358*H358,2)</f>
        <v>0</v>
      </c>
      <c r="BL358" s="22" t="s">
        <v>213</v>
      </c>
      <c r="BM358" s="22" t="s">
        <v>740</v>
      </c>
    </row>
    <row r="359" spans="2:65" s="1" customFormat="1" ht="16.5" customHeight="1">
      <c r="B359" s="44"/>
      <c r="C359" s="253" t="s">
        <v>741</v>
      </c>
      <c r="D359" s="253" t="s">
        <v>254</v>
      </c>
      <c r="E359" s="254" t="s">
        <v>742</v>
      </c>
      <c r="F359" s="255" t="s">
        <v>743</v>
      </c>
      <c r="G359" s="256" t="s">
        <v>141</v>
      </c>
      <c r="H359" s="257">
        <v>3</v>
      </c>
      <c r="I359" s="258"/>
      <c r="J359" s="259">
        <f>ROUND(I359*H359,2)</f>
        <v>0</v>
      </c>
      <c r="K359" s="255" t="s">
        <v>21</v>
      </c>
      <c r="L359" s="260"/>
      <c r="M359" s="261" t="s">
        <v>21</v>
      </c>
      <c r="N359" s="262" t="s">
        <v>43</v>
      </c>
      <c r="O359" s="45"/>
      <c r="P359" s="228">
        <f>O359*H359</f>
        <v>0</v>
      </c>
      <c r="Q359" s="228">
        <v>0.054</v>
      </c>
      <c r="R359" s="228">
        <f>Q359*H359</f>
        <v>0.162</v>
      </c>
      <c r="S359" s="228">
        <v>0</v>
      </c>
      <c r="T359" s="229">
        <f>S359*H359</f>
        <v>0</v>
      </c>
      <c r="AR359" s="22" t="s">
        <v>295</v>
      </c>
      <c r="AT359" s="22" t="s">
        <v>254</v>
      </c>
      <c r="AU359" s="22" t="s">
        <v>82</v>
      </c>
      <c r="AY359" s="22" t="s">
        <v>136</v>
      </c>
      <c r="BE359" s="230">
        <f>IF(N359="základní",J359,0)</f>
        <v>0</v>
      </c>
      <c r="BF359" s="230">
        <f>IF(N359="snížená",J359,0)</f>
        <v>0</v>
      </c>
      <c r="BG359" s="230">
        <f>IF(N359="zákl. přenesená",J359,0)</f>
        <v>0</v>
      </c>
      <c r="BH359" s="230">
        <f>IF(N359="sníž. přenesená",J359,0)</f>
        <v>0</v>
      </c>
      <c r="BI359" s="230">
        <f>IF(N359="nulová",J359,0)</f>
        <v>0</v>
      </c>
      <c r="BJ359" s="22" t="s">
        <v>80</v>
      </c>
      <c r="BK359" s="230">
        <f>ROUND(I359*H359,2)</f>
        <v>0</v>
      </c>
      <c r="BL359" s="22" t="s">
        <v>213</v>
      </c>
      <c r="BM359" s="22" t="s">
        <v>744</v>
      </c>
    </row>
    <row r="360" spans="2:65" s="1" customFormat="1" ht="25.5" customHeight="1">
      <c r="B360" s="44"/>
      <c r="C360" s="219" t="s">
        <v>745</v>
      </c>
      <c r="D360" s="219" t="s">
        <v>138</v>
      </c>
      <c r="E360" s="220" t="s">
        <v>746</v>
      </c>
      <c r="F360" s="221" t="s">
        <v>747</v>
      </c>
      <c r="G360" s="222" t="s">
        <v>224</v>
      </c>
      <c r="H360" s="223">
        <v>0.263</v>
      </c>
      <c r="I360" s="224"/>
      <c r="J360" s="225">
        <f>ROUND(I360*H360,2)</f>
        <v>0</v>
      </c>
      <c r="K360" s="221" t="s">
        <v>142</v>
      </c>
      <c r="L360" s="70"/>
      <c r="M360" s="226" t="s">
        <v>21</v>
      </c>
      <c r="N360" s="227" t="s">
        <v>43</v>
      </c>
      <c r="O360" s="45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AR360" s="22" t="s">
        <v>213</v>
      </c>
      <c r="AT360" s="22" t="s">
        <v>138</v>
      </c>
      <c r="AU360" s="22" t="s">
        <v>82</v>
      </c>
      <c r="AY360" s="22" t="s">
        <v>136</v>
      </c>
      <c r="BE360" s="230">
        <f>IF(N360="základní",J360,0)</f>
        <v>0</v>
      </c>
      <c r="BF360" s="230">
        <f>IF(N360="snížená",J360,0)</f>
        <v>0</v>
      </c>
      <c r="BG360" s="230">
        <f>IF(N360="zákl. přenesená",J360,0)</f>
        <v>0</v>
      </c>
      <c r="BH360" s="230">
        <f>IF(N360="sníž. přenesená",J360,0)</f>
        <v>0</v>
      </c>
      <c r="BI360" s="230">
        <f>IF(N360="nulová",J360,0)</f>
        <v>0</v>
      </c>
      <c r="BJ360" s="22" t="s">
        <v>80</v>
      </c>
      <c r="BK360" s="230">
        <f>ROUND(I360*H360,2)</f>
        <v>0</v>
      </c>
      <c r="BL360" s="22" t="s">
        <v>213</v>
      </c>
      <c r="BM360" s="22" t="s">
        <v>748</v>
      </c>
    </row>
    <row r="361" spans="2:63" s="10" customFormat="1" ht="29.85" customHeight="1">
      <c r="B361" s="203"/>
      <c r="C361" s="204"/>
      <c r="D361" s="205" t="s">
        <v>71</v>
      </c>
      <c r="E361" s="217" t="s">
        <v>749</v>
      </c>
      <c r="F361" s="217" t="s">
        <v>750</v>
      </c>
      <c r="G361" s="204"/>
      <c r="H361" s="204"/>
      <c r="I361" s="207"/>
      <c r="J361" s="218">
        <f>BK361</f>
        <v>0</v>
      </c>
      <c r="K361" s="204"/>
      <c r="L361" s="209"/>
      <c r="M361" s="210"/>
      <c r="N361" s="211"/>
      <c r="O361" s="211"/>
      <c r="P361" s="212">
        <f>SUM(P362:P369)</f>
        <v>0</v>
      </c>
      <c r="Q361" s="211"/>
      <c r="R361" s="212">
        <f>SUM(R362:R369)</f>
        <v>0.0015739999999999999</v>
      </c>
      <c r="S361" s="211"/>
      <c r="T361" s="213">
        <f>SUM(T362:T369)</f>
        <v>0</v>
      </c>
      <c r="AR361" s="214" t="s">
        <v>82</v>
      </c>
      <c r="AT361" s="215" t="s">
        <v>71</v>
      </c>
      <c r="AU361" s="215" t="s">
        <v>80</v>
      </c>
      <c r="AY361" s="214" t="s">
        <v>136</v>
      </c>
      <c r="BK361" s="216">
        <f>SUM(BK362:BK369)</f>
        <v>0</v>
      </c>
    </row>
    <row r="362" spans="2:65" s="1" customFormat="1" ht="16.5" customHeight="1">
      <c r="B362" s="44"/>
      <c r="C362" s="219" t="s">
        <v>751</v>
      </c>
      <c r="D362" s="219" t="s">
        <v>138</v>
      </c>
      <c r="E362" s="220" t="s">
        <v>752</v>
      </c>
      <c r="F362" s="221" t="s">
        <v>753</v>
      </c>
      <c r="G362" s="222" t="s">
        <v>141</v>
      </c>
      <c r="H362" s="223">
        <v>9.6</v>
      </c>
      <c r="I362" s="224"/>
      <c r="J362" s="225">
        <f>ROUND(I362*H362,2)</f>
        <v>0</v>
      </c>
      <c r="K362" s="221" t="s">
        <v>142</v>
      </c>
      <c r="L362" s="70"/>
      <c r="M362" s="226" t="s">
        <v>21</v>
      </c>
      <c r="N362" s="227" t="s">
        <v>43</v>
      </c>
      <c r="O362" s="45"/>
      <c r="P362" s="228">
        <f>O362*H362</f>
        <v>0</v>
      </c>
      <c r="Q362" s="228">
        <v>0.00014</v>
      </c>
      <c r="R362" s="228">
        <f>Q362*H362</f>
        <v>0.001344</v>
      </c>
      <c r="S362" s="228">
        <v>0</v>
      </c>
      <c r="T362" s="229">
        <f>S362*H362</f>
        <v>0</v>
      </c>
      <c r="AR362" s="22" t="s">
        <v>213</v>
      </c>
      <c r="AT362" s="22" t="s">
        <v>138</v>
      </c>
      <c r="AU362" s="22" t="s">
        <v>82</v>
      </c>
      <c r="AY362" s="22" t="s">
        <v>136</v>
      </c>
      <c r="BE362" s="230">
        <f>IF(N362="základní",J362,0)</f>
        <v>0</v>
      </c>
      <c r="BF362" s="230">
        <f>IF(N362="snížená",J362,0)</f>
        <v>0</v>
      </c>
      <c r="BG362" s="230">
        <f>IF(N362="zákl. přenesená",J362,0)</f>
        <v>0</v>
      </c>
      <c r="BH362" s="230">
        <f>IF(N362="sníž. přenesená",J362,0)</f>
        <v>0</v>
      </c>
      <c r="BI362" s="230">
        <f>IF(N362="nulová",J362,0)</f>
        <v>0</v>
      </c>
      <c r="BJ362" s="22" t="s">
        <v>80</v>
      </c>
      <c r="BK362" s="230">
        <f>ROUND(I362*H362,2)</f>
        <v>0</v>
      </c>
      <c r="BL362" s="22" t="s">
        <v>213</v>
      </c>
      <c r="BM362" s="22" t="s">
        <v>754</v>
      </c>
    </row>
    <row r="363" spans="2:51" s="11" customFormat="1" ht="13.5">
      <c r="B363" s="231"/>
      <c r="C363" s="232"/>
      <c r="D363" s="233" t="s">
        <v>161</v>
      </c>
      <c r="E363" s="234" t="s">
        <v>21</v>
      </c>
      <c r="F363" s="235" t="s">
        <v>755</v>
      </c>
      <c r="G363" s="232"/>
      <c r="H363" s="234" t="s">
        <v>21</v>
      </c>
      <c r="I363" s="236"/>
      <c r="J363" s="232"/>
      <c r="K363" s="232"/>
      <c r="L363" s="237"/>
      <c r="M363" s="238"/>
      <c r="N363" s="239"/>
      <c r="O363" s="239"/>
      <c r="P363" s="239"/>
      <c r="Q363" s="239"/>
      <c r="R363" s="239"/>
      <c r="S363" s="239"/>
      <c r="T363" s="240"/>
      <c r="AT363" s="241" t="s">
        <v>161</v>
      </c>
      <c r="AU363" s="241" t="s">
        <v>82</v>
      </c>
      <c r="AV363" s="11" t="s">
        <v>80</v>
      </c>
      <c r="AW363" s="11" t="s">
        <v>35</v>
      </c>
      <c r="AX363" s="11" t="s">
        <v>72</v>
      </c>
      <c r="AY363" s="241" t="s">
        <v>136</v>
      </c>
    </row>
    <row r="364" spans="2:51" s="12" customFormat="1" ht="13.5">
      <c r="B364" s="242"/>
      <c r="C364" s="243"/>
      <c r="D364" s="233" t="s">
        <v>161</v>
      </c>
      <c r="E364" s="244" t="s">
        <v>21</v>
      </c>
      <c r="F364" s="245" t="s">
        <v>80</v>
      </c>
      <c r="G364" s="243"/>
      <c r="H364" s="246">
        <v>1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AT364" s="252" t="s">
        <v>161</v>
      </c>
      <c r="AU364" s="252" t="s">
        <v>82</v>
      </c>
      <c r="AV364" s="12" t="s">
        <v>82</v>
      </c>
      <c r="AW364" s="12" t="s">
        <v>35</v>
      </c>
      <c r="AX364" s="12" t="s">
        <v>72</v>
      </c>
      <c r="AY364" s="252" t="s">
        <v>136</v>
      </c>
    </row>
    <row r="365" spans="2:51" s="11" customFormat="1" ht="13.5">
      <c r="B365" s="231"/>
      <c r="C365" s="232"/>
      <c r="D365" s="233" t="s">
        <v>161</v>
      </c>
      <c r="E365" s="234" t="s">
        <v>21</v>
      </c>
      <c r="F365" s="235" t="s">
        <v>756</v>
      </c>
      <c r="G365" s="232"/>
      <c r="H365" s="234" t="s">
        <v>21</v>
      </c>
      <c r="I365" s="236"/>
      <c r="J365" s="232"/>
      <c r="K365" s="232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161</v>
      </c>
      <c r="AU365" s="241" t="s">
        <v>82</v>
      </c>
      <c r="AV365" s="11" t="s">
        <v>80</v>
      </c>
      <c r="AW365" s="11" t="s">
        <v>35</v>
      </c>
      <c r="AX365" s="11" t="s">
        <v>72</v>
      </c>
      <c r="AY365" s="241" t="s">
        <v>136</v>
      </c>
    </row>
    <row r="366" spans="2:51" s="12" customFormat="1" ht="13.5">
      <c r="B366" s="242"/>
      <c r="C366" s="243"/>
      <c r="D366" s="233" t="s">
        <v>161</v>
      </c>
      <c r="E366" s="244" t="s">
        <v>21</v>
      </c>
      <c r="F366" s="245" t="s">
        <v>757</v>
      </c>
      <c r="G366" s="243"/>
      <c r="H366" s="246">
        <v>8.6</v>
      </c>
      <c r="I366" s="247"/>
      <c r="J366" s="243"/>
      <c r="K366" s="243"/>
      <c r="L366" s="248"/>
      <c r="M366" s="249"/>
      <c r="N366" s="250"/>
      <c r="O366" s="250"/>
      <c r="P366" s="250"/>
      <c r="Q366" s="250"/>
      <c r="R366" s="250"/>
      <c r="S366" s="250"/>
      <c r="T366" s="251"/>
      <c r="AT366" s="252" t="s">
        <v>161</v>
      </c>
      <c r="AU366" s="252" t="s">
        <v>82</v>
      </c>
      <c r="AV366" s="12" t="s">
        <v>82</v>
      </c>
      <c r="AW366" s="12" t="s">
        <v>35</v>
      </c>
      <c r="AX366" s="12" t="s">
        <v>72</v>
      </c>
      <c r="AY366" s="252" t="s">
        <v>136</v>
      </c>
    </row>
    <row r="367" spans="2:65" s="1" customFormat="1" ht="16.5" customHeight="1">
      <c r="B367" s="44"/>
      <c r="C367" s="219" t="s">
        <v>758</v>
      </c>
      <c r="D367" s="219" t="s">
        <v>138</v>
      </c>
      <c r="E367" s="220" t="s">
        <v>759</v>
      </c>
      <c r="F367" s="221" t="s">
        <v>760</v>
      </c>
      <c r="G367" s="222" t="s">
        <v>141</v>
      </c>
      <c r="H367" s="223">
        <v>1</v>
      </c>
      <c r="I367" s="224"/>
      <c r="J367" s="225">
        <f>ROUND(I367*H367,2)</f>
        <v>0</v>
      </c>
      <c r="K367" s="221" t="s">
        <v>142</v>
      </c>
      <c r="L367" s="70"/>
      <c r="M367" s="226" t="s">
        <v>21</v>
      </c>
      <c r="N367" s="227" t="s">
        <v>43</v>
      </c>
      <c r="O367" s="45"/>
      <c r="P367" s="228">
        <f>O367*H367</f>
        <v>0</v>
      </c>
      <c r="Q367" s="228">
        <v>0.00023</v>
      </c>
      <c r="R367" s="228">
        <f>Q367*H367</f>
        <v>0.00023</v>
      </c>
      <c r="S367" s="228">
        <v>0</v>
      </c>
      <c r="T367" s="229">
        <f>S367*H367</f>
        <v>0</v>
      </c>
      <c r="AR367" s="22" t="s">
        <v>213</v>
      </c>
      <c r="AT367" s="22" t="s">
        <v>138</v>
      </c>
      <c r="AU367" s="22" t="s">
        <v>82</v>
      </c>
      <c r="AY367" s="22" t="s">
        <v>136</v>
      </c>
      <c r="BE367" s="230">
        <f>IF(N367="základní",J367,0)</f>
        <v>0</v>
      </c>
      <c r="BF367" s="230">
        <f>IF(N367="snížená",J367,0)</f>
        <v>0</v>
      </c>
      <c r="BG367" s="230">
        <f>IF(N367="zákl. přenesená",J367,0)</f>
        <v>0</v>
      </c>
      <c r="BH367" s="230">
        <f>IF(N367="sníž. přenesená",J367,0)</f>
        <v>0</v>
      </c>
      <c r="BI367" s="230">
        <f>IF(N367="nulová",J367,0)</f>
        <v>0</v>
      </c>
      <c r="BJ367" s="22" t="s">
        <v>80</v>
      </c>
      <c r="BK367" s="230">
        <f>ROUND(I367*H367,2)</f>
        <v>0</v>
      </c>
      <c r="BL367" s="22" t="s">
        <v>213</v>
      </c>
      <c r="BM367" s="22" t="s">
        <v>761</v>
      </c>
    </row>
    <row r="368" spans="2:51" s="11" customFormat="1" ht="13.5">
      <c r="B368" s="231"/>
      <c r="C368" s="232"/>
      <c r="D368" s="233" t="s">
        <v>161</v>
      </c>
      <c r="E368" s="234" t="s">
        <v>21</v>
      </c>
      <c r="F368" s="235" t="s">
        <v>755</v>
      </c>
      <c r="G368" s="232"/>
      <c r="H368" s="234" t="s">
        <v>21</v>
      </c>
      <c r="I368" s="236"/>
      <c r="J368" s="232"/>
      <c r="K368" s="232"/>
      <c r="L368" s="237"/>
      <c r="M368" s="238"/>
      <c r="N368" s="239"/>
      <c r="O368" s="239"/>
      <c r="P368" s="239"/>
      <c r="Q368" s="239"/>
      <c r="R368" s="239"/>
      <c r="S368" s="239"/>
      <c r="T368" s="240"/>
      <c r="AT368" s="241" t="s">
        <v>161</v>
      </c>
      <c r="AU368" s="241" t="s">
        <v>82</v>
      </c>
      <c r="AV368" s="11" t="s">
        <v>80</v>
      </c>
      <c r="AW368" s="11" t="s">
        <v>35</v>
      </c>
      <c r="AX368" s="11" t="s">
        <v>72</v>
      </c>
      <c r="AY368" s="241" t="s">
        <v>136</v>
      </c>
    </row>
    <row r="369" spans="2:51" s="12" customFormat="1" ht="13.5">
      <c r="B369" s="242"/>
      <c r="C369" s="243"/>
      <c r="D369" s="233" t="s">
        <v>161</v>
      </c>
      <c r="E369" s="244" t="s">
        <v>21</v>
      </c>
      <c r="F369" s="245" t="s">
        <v>80</v>
      </c>
      <c r="G369" s="243"/>
      <c r="H369" s="246">
        <v>1</v>
      </c>
      <c r="I369" s="247"/>
      <c r="J369" s="243"/>
      <c r="K369" s="243"/>
      <c r="L369" s="248"/>
      <c r="M369" s="263"/>
      <c r="N369" s="264"/>
      <c r="O369" s="264"/>
      <c r="P369" s="264"/>
      <c r="Q369" s="264"/>
      <c r="R369" s="264"/>
      <c r="S369" s="264"/>
      <c r="T369" s="265"/>
      <c r="AT369" s="252" t="s">
        <v>161</v>
      </c>
      <c r="AU369" s="252" t="s">
        <v>82</v>
      </c>
      <c r="AV369" s="12" t="s">
        <v>82</v>
      </c>
      <c r="AW369" s="12" t="s">
        <v>35</v>
      </c>
      <c r="AX369" s="12" t="s">
        <v>72</v>
      </c>
      <c r="AY369" s="252" t="s">
        <v>136</v>
      </c>
    </row>
    <row r="370" spans="2:12" s="1" customFormat="1" ht="6.95" customHeight="1">
      <c r="B370" s="65"/>
      <c r="C370" s="66"/>
      <c r="D370" s="66"/>
      <c r="E370" s="66"/>
      <c r="F370" s="66"/>
      <c r="G370" s="66"/>
      <c r="H370" s="66"/>
      <c r="I370" s="164"/>
      <c r="J370" s="66"/>
      <c r="K370" s="66"/>
      <c r="L370" s="70"/>
    </row>
  </sheetData>
  <sheetProtection password="CC35" sheet="1" objects="1" scenarios="1" formatColumns="0" formatRows="0" autoFilter="0"/>
  <autoFilter ref="C95:K369"/>
  <mergeCells count="10">
    <mergeCell ref="E7:H7"/>
    <mergeCell ref="E9:H9"/>
    <mergeCell ref="E24:H24"/>
    <mergeCell ref="E45:H45"/>
    <mergeCell ref="E47:H47"/>
    <mergeCell ref="J51:J52"/>
    <mergeCell ref="E86:H86"/>
    <mergeCell ref="E88:H88"/>
    <mergeCell ref="G1:H1"/>
    <mergeCell ref="L2:V2"/>
  </mergeCells>
  <hyperlinks>
    <hyperlink ref="F1:G1" location="C2" display="1) Krycí list soupisu"/>
    <hyperlink ref="G1:H1" location="C54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87</v>
      </c>
      <c r="G1" s="137" t="s">
        <v>88</v>
      </c>
      <c r="H1" s="137"/>
      <c r="I1" s="138"/>
      <c r="J1" s="137" t="s">
        <v>89</v>
      </c>
      <c r="K1" s="136" t="s">
        <v>90</v>
      </c>
      <c r="L1" s="137" t="s">
        <v>91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86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82</v>
      </c>
    </row>
    <row r="4" spans="2:46" ht="36.95" customHeight="1">
      <c r="B4" s="26"/>
      <c r="C4" s="27"/>
      <c r="D4" s="28" t="s">
        <v>92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Rekonstrukce vily LIL-částečné odvlhčení objektu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93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762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24</v>
      </c>
      <c r="G12" s="45"/>
      <c r="H12" s="45"/>
      <c r="I12" s="144" t="s">
        <v>25</v>
      </c>
      <c r="J12" s="145" t="str">
        <f>'Rekapitulace stavby'!AN8</f>
        <v>23. 8. 2018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">
        <v>21</v>
      </c>
      <c r="K14" s="49"/>
    </row>
    <row r="15" spans="2:11" s="1" customFormat="1" ht="18" customHeight="1">
      <c r="B15" s="44"/>
      <c r="C15" s="45"/>
      <c r="D15" s="45"/>
      <c r="E15" s="33" t="s">
        <v>29</v>
      </c>
      <c r="F15" s="45"/>
      <c r="G15" s="45"/>
      <c r="H15" s="45"/>
      <c r="I15" s="144" t="s">
        <v>30</v>
      </c>
      <c r="J15" s="33" t="s">
        <v>21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31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30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33</v>
      </c>
      <c r="E20" s="45"/>
      <c r="F20" s="45"/>
      <c r="G20" s="45"/>
      <c r="H20" s="45"/>
      <c r="I20" s="144" t="s">
        <v>28</v>
      </c>
      <c r="J20" s="33" t="s">
        <v>21</v>
      </c>
      <c r="K20" s="49"/>
    </row>
    <row r="21" spans="2:11" s="1" customFormat="1" ht="18" customHeight="1">
      <c r="B21" s="44"/>
      <c r="C21" s="45"/>
      <c r="D21" s="45"/>
      <c r="E21" s="33" t="s">
        <v>34</v>
      </c>
      <c r="F21" s="45"/>
      <c r="G21" s="45"/>
      <c r="H21" s="45"/>
      <c r="I21" s="144" t="s">
        <v>30</v>
      </c>
      <c r="J21" s="33" t="s">
        <v>21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36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38</v>
      </c>
      <c r="E27" s="45"/>
      <c r="F27" s="45"/>
      <c r="G27" s="45"/>
      <c r="H27" s="45"/>
      <c r="I27" s="142"/>
      <c r="J27" s="153">
        <f>ROUND(J77,2)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40</v>
      </c>
      <c r="G29" s="45"/>
      <c r="H29" s="45"/>
      <c r="I29" s="154" t="s">
        <v>39</v>
      </c>
      <c r="J29" s="50" t="s">
        <v>41</v>
      </c>
      <c r="K29" s="49"/>
    </row>
    <row r="30" spans="2:11" s="1" customFormat="1" ht="14.4" customHeight="1">
      <c r="B30" s="44"/>
      <c r="C30" s="45"/>
      <c r="D30" s="53" t="s">
        <v>42</v>
      </c>
      <c r="E30" s="53" t="s">
        <v>43</v>
      </c>
      <c r="F30" s="155">
        <f>ROUND(SUM(BE77:BE87),2)</f>
        <v>0</v>
      </c>
      <c r="G30" s="45"/>
      <c r="H30" s="45"/>
      <c r="I30" s="156">
        <v>0.21</v>
      </c>
      <c r="J30" s="155">
        <f>ROUND(ROUND((SUM(BE77:BE87)),2)*I30,2)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44</v>
      </c>
      <c r="F31" s="155">
        <f>ROUND(SUM(BF77:BF87),2)</f>
        <v>0</v>
      </c>
      <c r="G31" s="45"/>
      <c r="H31" s="45"/>
      <c r="I31" s="156">
        <v>0.15</v>
      </c>
      <c r="J31" s="155">
        <f>ROUND(ROUND((SUM(BF77:BF87)),2)*I31,2)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45</v>
      </c>
      <c r="F32" s="155">
        <f>ROUND(SUM(BG77:BG87),2)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46</v>
      </c>
      <c r="F33" s="155">
        <f>ROUND(SUM(BH77:BH87),2)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47</v>
      </c>
      <c r="F34" s="155">
        <f>ROUND(SUM(BI77:BI87),2)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48</v>
      </c>
      <c r="E36" s="96"/>
      <c r="F36" s="96"/>
      <c r="G36" s="159" t="s">
        <v>49</v>
      </c>
      <c r="H36" s="160" t="s">
        <v>50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95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Rekonstrukce vily LIL-částečné odvlhčení objektu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93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>02 - Vedlejší a ostatní náklady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>Anglická 336, Mariánské Lázně</v>
      </c>
      <c r="G49" s="45"/>
      <c r="H49" s="45"/>
      <c r="I49" s="144" t="s">
        <v>25</v>
      </c>
      <c r="J49" s="145" t="str">
        <f>IF(J12="","",J12)</f>
        <v>23. 8. 2018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>Město Mariánské Lázně</v>
      </c>
      <c r="G51" s="45"/>
      <c r="H51" s="45"/>
      <c r="I51" s="144" t="s">
        <v>33</v>
      </c>
      <c r="J51" s="42" t="str">
        <f>E21</f>
        <v>Marian Bokr, Luční 264, 36472 Drmoul</v>
      </c>
      <c r="K51" s="49"/>
    </row>
    <row r="52" spans="2:11" s="1" customFormat="1" ht="14.4" customHeight="1">
      <c r="B52" s="44"/>
      <c r="C52" s="38" t="s">
        <v>31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96</v>
      </c>
      <c r="D54" s="157"/>
      <c r="E54" s="157"/>
      <c r="F54" s="157"/>
      <c r="G54" s="157"/>
      <c r="H54" s="157"/>
      <c r="I54" s="171"/>
      <c r="J54" s="172" t="s">
        <v>97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98</v>
      </c>
      <c r="D56" s="45"/>
      <c r="E56" s="45"/>
      <c r="F56" s="45"/>
      <c r="G56" s="45"/>
      <c r="H56" s="45"/>
      <c r="I56" s="142"/>
      <c r="J56" s="153">
        <f>J77</f>
        <v>0</v>
      </c>
      <c r="K56" s="49"/>
      <c r="AU56" s="22" t="s">
        <v>99</v>
      </c>
    </row>
    <row r="57" spans="2:11" s="7" customFormat="1" ht="24.95" customHeight="1">
      <c r="B57" s="175"/>
      <c r="C57" s="176"/>
      <c r="D57" s="177" t="s">
        <v>763</v>
      </c>
      <c r="E57" s="178"/>
      <c r="F57" s="178"/>
      <c r="G57" s="178"/>
      <c r="H57" s="178"/>
      <c r="I57" s="179"/>
      <c r="J57" s="180">
        <f>J78</f>
        <v>0</v>
      </c>
      <c r="K57" s="181"/>
    </row>
    <row r="58" spans="2:11" s="1" customFormat="1" ht="21.8" customHeight="1">
      <c r="B58" s="44"/>
      <c r="C58" s="45"/>
      <c r="D58" s="45"/>
      <c r="E58" s="45"/>
      <c r="F58" s="45"/>
      <c r="G58" s="45"/>
      <c r="H58" s="45"/>
      <c r="I58" s="142"/>
      <c r="J58" s="45"/>
      <c r="K58" s="49"/>
    </row>
    <row r="59" spans="2:11" s="1" customFormat="1" ht="6.95" customHeight="1">
      <c r="B59" s="65"/>
      <c r="C59" s="66"/>
      <c r="D59" s="66"/>
      <c r="E59" s="66"/>
      <c r="F59" s="66"/>
      <c r="G59" s="66"/>
      <c r="H59" s="66"/>
      <c r="I59" s="164"/>
      <c r="J59" s="66"/>
      <c r="K59" s="67"/>
    </row>
    <row r="63" spans="2:12" s="1" customFormat="1" ht="6.95" customHeight="1">
      <c r="B63" s="68"/>
      <c r="C63" s="69"/>
      <c r="D63" s="69"/>
      <c r="E63" s="69"/>
      <c r="F63" s="69"/>
      <c r="G63" s="69"/>
      <c r="H63" s="69"/>
      <c r="I63" s="167"/>
      <c r="J63" s="69"/>
      <c r="K63" s="69"/>
      <c r="L63" s="70"/>
    </row>
    <row r="64" spans="2:12" s="1" customFormat="1" ht="36.95" customHeight="1">
      <c r="B64" s="44"/>
      <c r="C64" s="71" t="s">
        <v>120</v>
      </c>
      <c r="D64" s="72"/>
      <c r="E64" s="72"/>
      <c r="F64" s="72"/>
      <c r="G64" s="72"/>
      <c r="H64" s="72"/>
      <c r="I64" s="189"/>
      <c r="J64" s="72"/>
      <c r="K64" s="72"/>
      <c r="L64" s="70"/>
    </row>
    <row r="65" spans="2:12" s="1" customFormat="1" ht="6.95" customHeight="1">
      <c r="B65" s="44"/>
      <c r="C65" s="72"/>
      <c r="D65" s="72"/>
      <c r="E65" s="72"/>
      <c r="F65" s="72"/>
      <c r="G65" s="72"/>
      <c r="H65" s="72"/>
      <c r="I65" s="189"/>
      <c r="J65" s="72"/>
      <c r="K65" s="72"/>
      <c r="L65" s="70"/>
    </row>
    <row r="66" spans="2:12" s="1" customFormat="1" ht="14.4" customHeight="1">
      <c r="B66" s="44"/>
      <c r="C66" s="74" t="s">
        <v>18</v>
      </c>
      <c r="D66" s="72"/>
      <c r="E66" s="72"/>
      <c r="F66" s="72"/>
      <c r="G66" s="72"/>
      <c r="H66" s="72"/>
      <c r="I66" s="189"/>
      <c r="J66" s="72"/>
      <c r="K66" s="72"/>
      <c r="L66" s="70"/>
    </row>
    <row r="67" spans="2:12" s="1" customFormat="1" ht="16.5" customHeight="1">
      <c r="B67" s="44"/>
      <c r="C67" s="72"/>
      <c r="D67" s="72"/>
      <c r="E67" s="190" t="str">
        <f>E7</f>
        <v>Rekonstrukce vily LIL-částečné odvlhčení objektu</v>
      </c>
      <c r="F67" s="74"/>
      <c r="G67" s="74"/>
      <c r="H67" s="74"/>
      <c r="I67" s="189"/>
      <c r="J67" s="72"/>
      <c r="K67" s="72"/>
      <c r="L67" s="70"/>
    </row>
    <row r="68" spans="2:12" s="1" customFormat="1" ht="14.4" customHeight="1">
      <c r="B68" s="44"/>
      <c r="C68" s="74" t="s">
        <v>93</v>
      </c>
      <c r="D68" s="72"/>
      <c r="E68" s="72"/>
      <c r="F68" s="72"/>
      <c r="G68" s="72"/>
      <c r="H68" s="72"/>
      <c r="I68" s="189"/>
      <c r="J68" s="72"/>
      <c r="K68" s="72"/>
      <c r="L68" s="70"/>
    </row>
    <row r="69" spans="2:12" s="1" customFormat="1" ht="17.25" customHeight="1">
      <c r="B69" s="44"/>
      <c r="C69" s="72"/>
      <c r="D69" s="72"/>
      <c r="E69" s="80" t="str">
        <f>E9</f>
        <v>02 - Vedlejší a ostatní náklady</v>
      </c>
      <c r="F69" s="72"/>
      <c r="G69" s="72"/>
      <c r="H69" s="72"/>
      <c r="I69" s="189"/>
      <c r="J69" s="72"/>
      <c r="K69" s="72"/>
      <c r="L69" s="70"/>
    </row>
    <row r="70" spans="2:12" s="1" customFormat="1" ht="6.95" customHeight="1">
      <c r="B70" s="44"/>
      <c r="C70" s="72"/>
      <c r="D70" s="72"/>
      <c r="E70" s="72"/>
      <c r="F70" s="72"/>
      <c r="G70" s="72"/>
      <c r="H70" s="72"/>
      <c r="I70" s="189"/>
      <c r="J70" s="72"/>
      <c r="K70" s="72"/>
      <c r="L70" s="70"/>
    </row>
    <row r="71" spans="2:12" s="1" customFormat="1" ht="18" customHeight="1">
      <c r="B71" s="44"/>
      <c r="C71" s="74" t="s">
        <v>23</v>
      </c>
      <c r="D71" s="72"/>
      <c r="E71" s="72"/>
      <c r="F71" s="191" t="str">
        <f>F12</f>
        <v>Anglická 336, Mariánské Lázně</v>
      </c>
      <c r="G71" s="72"/>
      <c r="H71" s="72"/>
      <c r="I71" s="192" t="s">
        <v>25</v>
      </c>
      <c r="J71" s="83" t="str">
        <f>IF(J12="","",J12)</f>
        <v>23. 8. 2018</v>
      </c>
      <c r="K71" s="72"/>
      <c r="L71" s="70"/>
    </row>
    <row r="72" spans="2:12" s="1" customFormat="1" ht="6.95" customHeight="1">
      <c r="B72" s="44"/>
      <c r="C72" s="72"/>
      <c r="D72" s="72"/>
      <c r="E72" s="72"/>
      <c r="F72" s="72"/>
      <c r="G72" s="72"/>
      <c r="H72" s="72"/>
      <c r="I72" s="189"/>
      <c r="J72" s="72"/>
      <c r="K72" s="72"/>
      <c r="L72" s="70"/>
    </row>
    <row r="73" spans="2:12" s="1" customFormat="1" ht="13.5">
      <c r="B73" s="44"/>
      <c r="C73" s="74" t="s">
        <v>27</v>
      </c>
      <c r="D73" s="72"/>
      <c r="E73" s="72"/>
      <c r="F73" s="191" t="str">
        <f>E15</f>
        <v>Město Mariánské Lázně</v>
      </c>
      <c r="G73" s="72"/>
      <c r="H73" s="72"/>
      <c r="I73" s="192" t="s">
        <v>33</v>
      </c>
      <c r="J73" s="191" t="str">
        <f>E21</f>
        <v>Marian Bokr, Luční 264, 36472 Drmoul</v>
      </c>
      <c r="K73" s="72"/>
      <c r="L73" s="70"/>
    </row>
    <row r="74" spans="2:12" s="1" customFormat="1" ht="14.4" customHeight="1">
      <c r="B74" s="44"/>
      <c r="C74" s="74" t="s">
        <v>31</v>
      </c>
      <c r="D74" s="72"/>
      <c r="E74" s="72"/>
      <c r="F74" s="191" t="str">
        <f>IF(E18="","",E18)</f>
        <v/>
      </c>
      <c r="G74" s="72"/>
      <c r="H74" s="72"/>
      <c r="I74" s="189"/>
      <c r="J74" s="72"/>
      <c r="K74" s="72"/>
      <c r="L74" s="70"/>
    </row>
    <row r="75" spans="2:12" s="1" customFormat="1" ht="10.3" customHeight="1">
      <c r="B75" s="44"/>
      <c r="C75" s="72"/>
      <c r="D75" s="72"/>
      <c r="E75" s="72"/>
      <c r="F75" s="72"/>
      <c r="G75" s="72"/>
      <c r="H75" s="72"/>
      <c r="I75" s="189"/>
      <c r="J75" s="72"/>
      <c r="K75" s="72"/>
      <c r="L75" s="70"/>
    </row>
    <row r="76" spans="2:20" s="9" customFormat="1" ht="29.25" customHeight="1">
      <c r="B76" s="193"/>
      <c r="C76" s="194" t="s">
        <v>121</v>
      </c>
      <c r="D76" s="195" t="s">
        <v>57</v>
      </c>
      <c r="E76" s="195" t="s">
        <v>53</v>
      </c>
      <c r="F76" s="195" t="s">
        <v>122</v>
      </c>
      <c r="G76" s="195" t="s">
        <v>123</v>
      </c>
      <c r="H76" s="195" t="s">
        <v>124</v>
      </c>
      <c r="I76" s="196" t="s">
        <v>125</v>
      </c>
      <c r="J76" s="195" t="s">
        <v>97</v>
      </c>
      <c r="K76" s="197" t="s">
        <v>126</v>
      </c>
      <c r="L76" s="198"/>
      <c r="M76" s="100" t="s">
        <v>127</v>
      </c>
      <c r="N76" s="101" t="s">
        <v>42</v>
      </c>
      <c r="O76" s="101" t="s">
        <v>128</v>
      </c>
      <c r="P76" s="101" t="s">
        <v>129</v>
      </c>
      <c r="Q76" s="101" t="s">
        <v>130</v>
      </c>
      <c r="R76" s="101" t="s">
        <v>131</v>
      </c>
      <c r="S76" s="101" t="s">
        <v>132</v>
      </c>
      <c r="T76" s="102" t="s">
        <v>133</v>
      </c>
    </row>
    <row r="77" spans="2:63" s="1" customFormat="1" ht="29.25" customHeight="1">
      <c r="B77" s="44"/>
      <c r="C77" s="106" t="s">
        <v>98</v>
      </c>
      <c r="D77" s="72"/>
      <c r="E77" s="72"/>
      <c r="F77" s="72"/>
      <c r="G77" s="72"/>
      <c r="H77" s="72"/>
      <c r="I77" s="189"/>
      <c r="J77" s="199">
        <f>BK77</f>
        <v>0</v>
      </c>
      <c r="K77" s="72"/>
      <c r="L77" s="70"/>
      <c r="M77" s="103"/>
      <c r="N77" s="104"/>
      <c r="O77" s="104"/>
      <c r="P77" s="200">
        <f>P78</f>
        <v>0</v>
      </c>
      <c r="Q77" s="104"/>
      <c r="R77" s="200">
        <f>R78</f>
        <v>0</v>
      </c>
      <c r="S77" s="104"/>
      <c r="T77" s="201">
        <f>T78</f>
        <v>0</v>
      </c>
      <c r="AT77" s="22" t="s">
        <v>71</v>
      </c>
      <c r="AU77" s="22" t="s">
        <v>99</v>
      </c>
      <c r="BK77" s="202">
        <f>BK78</f>
        <v>0</v>
      </c>
    </row>
    <row r="78" spans="2:63" s="10" customFormat="1" ht="37.4" customHeight="1">
      <c r="B78" s="203"/>
      <c r="C78" s="204"/>
      <c r="D78" s="205" t="s">
        <v>71</v>
      </c>
      <c r="E78" s="206" t="s">
        <v>764</v>
      </c>
      <c r="F78" s="206" t="s">
        <v>765</v>
      </c>
      <c r="G78" s="204"/>
      <c r="H78" s="204"/>
      <c r="I78" s="207"/>
      <c r="J78" s="208">
        <f>BK78</f>
        <v>0</v>
      </c>
      <c r="K78" s="204"/>
      <c r="L78" s="209"/>
      <c r="M78" s="210"/>
      <c r="N78" s="211"/>
      <c r="O78" s="211"/>
      <c r="P78" s="212">
        <f>SUM(P79:P87)</f>
        <v>0</v>
      </c>
      <c r="Q78" s="211"/>
      <c r="R78" s="212">
        <f>SUM(R79:R87)</f>
        <v>0</v>
      </c>
      <c r="S78" s="211"/>
      <c r="T78" s="213">
        <f>SUM(T79:T87)</f>
        <v>0</v>
      </c>
      <c r="AR78" s="214" t="s">
        <v>80</v>
      </c>
      <c r="AT78" s="215" t="s">
        <v>71</v>
      </c>
      <c r="AU78" s="215" t="s">
        <v>72</v>
      </c>
      <c r="AY78" s="214" t="s">
        <v>136</v>
      </c>
      <c r="BK78" s="216">
        <f>SUM(BK79:BK87)</f>
        <v>0</v>
      </c>
    </row>
    <row r="79" spans="2:65" s="1" customFormat="1" ht="16.5" customHeight="1">
      <c r="B79" s="44"/>
      <c r="C79" s="219" t="s">
        <v>80</v>
      </c>
      <c r="D79" s="219" t="s">
        <v>138</v>
      </c>
      <c r="E79" s="220" t="s">
        <v>766</v>
      </c>
      <c r="F79" s="221" t="s">
        <v>767</v>
      </c>
      <c r="G79" s="222" t="s">
        <v>768</v>
      </c>
      <c r="H79" s="223">
        <v>1</v>
      </c>
      <c r="I79" s="224"/>
      <c r="J79" s="225">
        <f>ROUND(I79*H79,2)</f>
        <v>0</v>
      </c>
      <c r="K79" s="221" t="s">
        <v>21</v>
      </c>
      <c r="L79" s="70"/>
      <c r="M79" s="226" t="s">
        <v>21</v>
      </c>
      <c r="N79" s="227" t="s">
        <v>43</v>
      </c>
      <c r="O79" s="45"/>
      <c r="P79" s="228">
        <f>O79*H79</f>
        <v>0</v>
      </c>
      <c r="Q79" s="228">
        <v>0</v>
      </c>
      <c r="R79" s="228">
        <f>Q79*H79</f>
        <v>0</v>
      </c>
      <c r="S79" s="228">
        <v>0</v>
      </c>
      <c r="T79" s="229">
        <f>S79*H79</f>
        <v>0</v>
      </c>
      <c r="AR79" s="22" t="s">
        <v>143</v>
      </c>
      <c r="AT79" s="22" t="s">
        <v>138</v>
      </c>
      <c r="AU79" s="22" t="s">
        <v>80</v>
      </c>
      <c r="AY79" s="22" t="s">
        <v>136</v>
      </c>
      <c r="BE79" s="230">
        <f>IF(N79="základní",J79,0)</f>
        <v>0</v>
      </c>
      <c r="BF79" s="230">
        <f>IF(N79="snížená",J79,0)</f>
        <v>0</v>
      </c>
      <c r="BG79" s="230">
        <f>IF(N79="zákl. přenesená",J79,0)</f>
        <v>0</v>
      </c>
      <c r="BH79" s="230">
        <f>IF(N79="sníž. přenesená",J79,0)</f>
        <v>0</v>
      </c>
      <c r="BI79" s="230">
        <f>IF(N79="nulová",J79,0)</f>
        <v>0</v>
      </c>
      <c r="BJ79" s="22" t="s">
        <v>80</v>
      </c>
      <c r="BK79" s="230">
        <f>ROUND(I79*H79,2)</f>
        <v>0</v>
      </c>
      <c r="BL79" s="22" t="s">
        <v>143</v>
      </c>
      <c r="BM79" s="22" t="s">
        <v>769</v>
      </c>
    </row>
    <row r="80" spans="2:65" s="1" customFormat="1" ht="38.25" customHeight="1">
      <c r="B80" s="44"/>
      <c r="C80" s="219" t="s">
        <v>82</v>
      </c>
      <c r="D80" s="219" t="s">
        <v>138</v>
      </c>
      <c r="E80" s="220" t="s">
        <v>770</v>
      </c>
      <c r="F80" s="221" t="s">
        <v>771</v>
      </c>
      <c r="G80" s="222" t="s">
        <v>768</v>
      </c>
      <c r="H80" s="223">
        <v>1</v>
      </c>
      <c r="I80" s="224"/>
      <c r="J80" s="225">
        <f>ROUND(I80*H80,2)</f>
        <v>0</v>
      </c>
      <c r="K80" s="221" t="s">
        <v>21</v>
      </c>
      <c r="L80" s="70"/>
      <c r="M80" s="226" t="s">
        <v>21</v>
      </c>
      <c r="N80" s="227" t="s">
        <v>43</v>
      </c>
      <c r="O80" s="45"/>
      <c r="P80" s="228">
        <f>O80*H80</f>
        <v>0</v>
      </c>
      <c r="Q80" s="228">
        <v>0</v>
      </c>
      <c r="R80" s="228">
        <f>Q80*H80</f>
        <v>0</v>
      </c>
      <c r="S80" s="228">
        <v>0</v>
      </c>
      <c r="T80" s="229">
        <f>S80*H80</f>
        <v>0</v>
      </c>
      <c r="AR80" s="22" t="s">
        <v>143</v>
      </c>
      <c r="AT80" s="22" t="s">
        <v>138</v>
      </c>
      <c r="AU80" s="22" t="s">
        <v>80</v>
      </c>
      <c r="AY80" s="22" t="s">
        <v>136</v>
      </c>
      <c r="BE80" s="230">
        <f>IF(N80="základní",J80,0)</f>
        <v>0</v>
      </c>
      <c r="BF80" s="230">
        <f>IF(N80="snížená",J80,0)</f>
        <v>0</v>
      </c>
      <c r="BG80" s="230">
        <f>IF(N80="zákl. přenesená",J80,0)</f>
        <v>0</v>
      </c>
      <c r="BH80" s="230">
        <f>IF(N80="sníž. přenesená",J80,0)</f>
        <v>0</v>
      </c>
      <c r="BI80" s="230">
        <f>IF(N80="nulová",J80,0)</f>
        <v>0</v>
      </c>
      <c r="BJ80" s="22" t="s">
        <v>80</v>
      </c>
      <c r="BK80" s="230">
        <f>ROUND(I80*H80,2)</f>
        <v>0</v>
      </c>
      <c r="BL80" s="22" t="s">
        <v>143</v>
      </c>
      <c r="BM80" s="22" t="s">
        <v>772</v>
      </c>
    </row>
    <row r="81" spans="2:65" s="1" customFormat="1" ht="140.25" customHeight="1">
      <c r="B81" s="44"/>
      <c r="C81" s="219" t="s">
        <v>148</v>
      </c>
      <c r="D81" s="219" t="s">
        <v>138</v>
      </c>
      <c r="E81" s="220" t="s">
        <v>773</v>
      </c>
      <c r="F81" s="221" t="s">
        <v>774</v>
      </c>
      <c r="G81" s="222" t="s">
        <v>768</v>
      </c>
      <c r="H81" s="223">
        <v>1</v>
      </c>
      <c r="I81" s="224"/>
      <c r="J81" s="225">
        <f>ROUND(I81*H81,2)</f>
        <v>0</v>
      </c>
      <c r="K81" s="221" t="s">
        <v>775</v>
      </c>
      <c r="L81" s="70"/>
      <c r="M81" s="226" t="s">
        <v>21</v>
      </c>
      <c r="N81" s="227" t="s">
        <v>43</v>
      </c>
      <c r="O81" s="45"/>
      <c r="P81" s="228">
        <f>O81*H81</f>
        <v>0</v>
      </c>
      <c r="Q81" s="228">
        <v>0</v>
      </c>
      <c r="R81" s="228">
        <f>Q81*H81</f>
        <v>0</v>
      </c>
      <c r="S81" s="228">
        <v>0</v>
      </c>
      <c r="T81" s="229">
        <f>S81*H81</f>
        <v>0</v>
      </c>
      <c r="AR81" s="22" t="s">
        <v>776</v>
      </c>
      <c r="AT81" s="22" t="s">
        <v>138</v>
      </c>
      <c r="AU81" s="22" t="s">
        <v>80</v>
      </c>
      <c r="AY81" s="22" t="s">
        <v>136</v>
      </c>
      <c r="BE81" s="230">
        <f>IF(N81="základní",J81,0)</f>
        <v>0</v>
      </c>
      <c r="BF81" s="230">
        <f>IF(N81="snížená",J81,0)</f>
        <v>0</v>
      </c>
      <c r="BG81" s="230">
        <f>IF(N81="zákl. přenesená",J81,0)</f>
        <v>0</v>
      </c>
      <c r="BH81" s="230">
        <f>IF(N81="sníž. přenesená",J81,0)</f>
        <v>0</v>
      </c>
      <c r="BI81" s="230">
        <f>IF(N81="nulová",J81,0)</f>
        <v>0</v>
      </c>
      <c r="BJ81" s="22" t="s">
        <v>80</v>
      </c>
      <c r="BK81" s="230">
        <f>ROUND(I81*H81,2)</f>
        <v>0</v>
      </c>
      <c r="BL81" s="22" t="s">
        <v>776</v>
      </c>
      <c r="BM81" s="22" t="s">
        <v>777</v>
      </c>
    </row>
    <row r="82" spans="2:65" s="1" customFormat="1" ht="76.5" customHeight="1">
      <c r="B82" s="44"/>
      <c r="C82" s="219" t="s">
        <v>143</v>
      </c>
      <c r="D82" s="219" t="s">
        <v>138</v>
      </c>
      <c r="E82" s="220" t="s">
        <v>778</v>
      </c>
      <c r="F82" s="221" t="s">
        <v>779</v>
      </c>
      <c r="G82" s="222" t="s">
        <v>768</v>
      </c>
      <c r="H82" s="223">
        <v>1</v>
      </c>
      <c r="I82" s="224"/>
      <c r="J82" s="225">
        <f>ROUND(I82*H82,2)</f>
        <v>0</v>
      </c>
      <c r="K82" s="221" t="s">
        <v>775</v>
      </c>
      <c r="L82" s="70"/>
      <c r="M82" s="226" t="s">
        <v>21</v>
      </c>
      <c r="N82" s="227" t="s">
        <v>43</v>
      </c>
      <c r="O82" s="45"/>
      <c r="P82" s="228">
        <f>O82*H82</f>
        <v>0</v>
      </c>
      <c r="Q82" s="228">
        <v>0</v>
      </c>
      <c r="R82" s="228">
        <f>Q82*H82</f>
        <v>0</v>
      </c>
      <c r="S82" s="228">
        <v>0</v>
      </c>
      <c r="T82" s="229">
        <f>S82*H82</f>
        <v>0</v>
      </c>
      <c r="AR82" s="22" t="s">
        <v>776</v>
      </c>
      <c r="AT82" s="22" t="s">
        <v>138</v>
      </c>
      <c r="AU82" s="22" t="s">
        <v>80</v>
      </c>
      <c r="AY82" s="22" t="s">
        <v>136</v>
      </c>
      <c r="BE82" s="230">
        <f>IF(N82="základní",J82,0)</f>
        <v>0</v>
      </c>
      <c r="BF82" s="230">
        <f>IF(N82="snížená",J82,0)</f>
        <v>0</v>
      </c>
      <c r="BG82" s="230">
        <f>IF(N82="zákl. přenesená",J82,0)</f>
        <v>0</v>
      </c>
      <c r="BH82" s="230">
        <f>IF(N82="sníž. přenesená",J82,0)</f>
        <v>0</v>
      </c>
      <c r="BI82" s="230">
        <f>IF(N82="nulová",J82,0)</f>
        <v>0</v>
      </c>
      <c r="BJ82" s="22" t="s">
        <v>80</v>
      </c>
      <c r="BK82" s="230">
        <f>ROUND(I82*H82,2)</f>
        <v>0</v>
      </c>
      <c r="BL82" s="22" t="s">
        <v>776</v>
      </c>
      <c r="BM82" s="22" t="s">
        <v>780</v>
      </c>
    </row>
    <row r="83" spans="2:65" s="1" customFormat="1" ht="25.5" customHeight="1">
      <c r="B83" s="44"/>
      <c r="C83" s="219" t="s">
        <v>156</v>
      </c>
      <c r="D83" s="219" t="s">
        <v>138</v>
      </c>
      <c r="E83" s="220" t="s">
        <v>781</v>
      </c>
      <c r="F83" s="221" t="s">
        <v>782</v>
      </c>
      <c r="G83" s="222" t="s">
        <v>768</v>
      </c>
      <c r="H83" s="223">
        <v>1</v>
      </c>
      <c r="I83" s="224"/>
      <c r="J83" s="225">
        <f>ROUND(I83*H83,2)</f>
        <v>0</v>
      </c>
      <c r="K83" s="221" t="s">
        <v>775</v>
      </c>
      <c r="L83" s="70"/>
      <c r="M83" s="226" t="s">
        <v>21</v>
      </c>
      <c r="N83" s="227" t="s">
        <v>43</v>
      </c>
      <c r="O83" s="45"/>
      <c r="P83" s="228">
        <f>O83*H83</f>
        <v>0</v>
      </c>
      <c r="Q83" s="228">
        <v>0</v>
      </c>
      <c r="R83" s="228">
        <f>Q83*H83</f>
        <v>0</v>
      </c>
      <c r="S83" s="228">
        <v>0</v>
      </c>
      <c r="T83" s="229">
        <f>S83*H83</f>
        <v>0</v>
      </c>
      <c r="AR83" s="22" t="s">
        <v>776</v>
      </c>
      <c r="AT83" s="22" t="s">
        <v>138</v>
      </c>
      <c r="AU83" s="22" t="s">
        <v>80</v>
      </c>
      <c r="AY83" s="22" t="s">
        <v>136</v>
      </c>
      <c r="BE83" s="230">
        <f>IF(N83="základní",J83,0)</f>
        <v>0</v>
      </c>
      <c r="BF83" s="230">
        <f>IF(N83="snížená",J83,0)</f>
        <v>0</v>
      </c>
      <c r="BG83" s="230">
        <f>IF(N83="zákl. přenesená",J83,0)</f>
        <v>0</v>
      </c>
      <c r="BH83" s="230">
        <f>IF(N83="sníž. přenesená",J83,0)</f>
        <v>0</v>
      </c>
      <c r="BI83" s="230">
        <f>IF(N83="nulová",J83,0)</f>
        <v>0</v>
      </c>
      <c r="BJ83" s="22" t="s">
        <v>80</v>
      </c>
      <c r="BK83" s="230">
        <f>ROUND(I83*H83,2)</f>
        <v>0</v>
      </c>
      <c r="BL83" s="22" t="s">
        <v>776</v>
      </c>
      <c r="BM83" s="22" t="s">
        <v>783</v>
      </c>
    </row>
    <row r="84" spans="2:65" s="1" customFormat="1" ht="76.5" customHeight="1">
      <c r="B84" s="44"/>
      <c r="C84" s="219" t="s">
        <v>166</v>
      </c>
      <c r="D84" s="219" t="s">
        <v>138</v>
      </c>
      <c r="E84" s="220" t="s">
        <v>784</v>
      </c>
      <c r="F84" s="221" t="s">
        <v>785</v>
      </c>
      <c r="G84" s="222" t="s">
        <v>768</v>
      </c>
      <c r="H84" s="223">
        <v>1</v>
      </c>
      <c r="I84" s="224"/>
      <c r="J84" s="225">
        <f>ROUND(I84*H84,2)</f>
        <v>0</v>
      </c>
      <c r="K84" s="221" t="s">
        <v>775</v>
      </c>
      <c r="L84" s="70"/>
      <c r="M84" s="226" t="s">
        <v>21</v>
      </c>
      <c r="N84" s="227" t="s">
        <v>43</v>
      </c>
      <c r="O84" s="45"/>
      <c r="P84" s="228">
        <f>O84*H84</f>
        <v>0</v>
      </c>
      <c r="Q84" s="228">
        <v>0</v>
      </c>
      <c r="R84" s="228">
        <f>Q84*H84</f>
        <v>0</v>
      </c>
      <c r="S84" s="228">
        <v>0</v>
      </c>
      <c r="T84" s="229">
        <f>S84*H84</f>
        <v>0</v>
      </c>
      <c r="AR84" s="22" t="s">
        <v>776</v>
      </c>
      <c r="AT84" s="22" t="s">
        <v>138</v>
      </c>
      <c r="AU84" s="22" t="s">
        <v>80</v>
      </c>
      <c r="AY84" s="22" t="s">
        <v>136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22" t="s">
        <v>80</v>
      </c>
      <c r="BK84" s="230">
        <f>ROUND(I84*H84,2)</f>
        <v>0</v>
      </c>
      <c r="BL84" s="22" t="s">
        <v>776</v>
      </c>
      <c r="BM84" s="22" t="s">
        <v>786</v>
      </c>
    </row>
    <row r="85" spans="2:65" s="1" customFormat="1" ht="25.5" customHeight="1">
      <c r="B85" s="44"/>
      <c r="C85" s="219" t="s">
        <v>171</v>
      </c>
      <c r="D85" s="219" t="s">
        <v>138</v>
      </c>
      <c r="E85" s="220" t="s">
        <v>787</v>
      </c>
      <c r="F85" s="221" t="s">
        <v>788</v>
      </c>
      <c r="G85" s="222" t="s">
        <v>768</v>
      </c>
      <c r="H85" s="223">
        <v>1</v>
      </c>
      <c r="I85" s="224"/>
      <c r="J85" s="225">
        <f>ROUND(I85*H85,2)</f>
        <v>0</v>
      </c>
      <c r="K85" s="221" t="s">
        <v>21</v>
      </c>
      <c r="L85" s="70"/>
      <c r="M85" s="226" t="s">
        <v>21</v>
      </c>
      <c r="N85" s="227" t="s">
        <v>43</v>
      </c>
      <c r="O85" s="45"/>
      <c r="P85" s="228">
        <f>O85*H85</f>
        <v>0</v>
      </c>
      <c r="Q85" s="228">
        <v>0</v>
      </c>
      <c r="R85" s="228">
        <f>Q85*H85</f>
        <v>0</v>
      </c>
      <c r="S85" s="228">
        <v>0</v>
      </c>
      <c r="T85" s="229">
        <f>S85*H85</f>
        <v>0</v>
      </c>
      <c r="AR85" s="22" t="s">
        <v>143</v>
      </c>
      <c r="AT85" s="22" t="s">
        <v>138</v>
      </c>
      <c r="AU85" s="22" t="s">
        <v>80</v>
      </c>
      <c r="AY85" s="22" t="s">
        <v>136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22" t="s">
        <v>80</v>
      </c>
      <c r="BK85" s="230">
        <f>ROUND(I85*H85,2)</f>
        <v>0</v>
      </c>
      <c r="BL85" s="22" t="s">
        <v>143</v>
      </c>
      <c r="BM85" s="22" t="s">
        <v>789</v>
      </c>
    </row>
    <row r="86" spans="2:65" s="1" customFormat="1" ht="25.5" customHeight="1">
      <c r="B86" s="44"/>
      <c r="C86" s="219" t="s">
        <v>177</v>
      </c>
      <c r="D86" s="219" t="s">
        <v>138</v>
      </c>
      <c r="E86" s="220" t="s">
        <v>790</v>
      </c>
      <c r="F86" s="221" t="s">
        <v>791</v>
      </c>
      <c r="G86" s="222" t="s">
        <v>768</v>
      </c>
      <c r="H86" s="223">
        <v>1</v>
      </c>
      <c r="I86" s="224"/>
      <c r="J86" s="225">
        <f>ROUND(I86*H86,2)</f>
        <v>0</v>
      </c>
      <c r="K86" s="221" t="s">
        <v>21</v>
      </c>
      <c r="L86" s="70"/>
      <c r="M86" s="226" t="s">
        <v>21</v>
      </c>
      <c r="N86" s="227" t="s">
        <v>43</v>
      </c>
      <c r="O86" s="4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AR86" s="22" t="s">
        <v>143</v>
      </c>
      <c r="AT86" s="22" t="s">
        <v>138</v>
      </c>
      <c r="AU86" s="22" t="s">
        <v>80</v>
      </c>
      <c r="AY86" s="22" t="s">
        <v>136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22" t="s">
        <v>80</v>
      </c>
      <c r="BK86" s="230">
        <f>ROUND(I86*H86,2)</f>
        <v>0</v>
      </c>
      <c r="BL86" s="22" t="s">
        <v>143</v>
      </c>
      <c r="BM86" s="22" t="s">
        <v>792</v>
      </c>
    </row>
    <row r="87" spans="2:65" s="1" customFormat="1" ht="16.5" customHeight="1">
      <c r="B87" s="44"/>
      <c r="C87" s="219" t="s">
        <v>182</v>
      </c>
      <c r="D87" s="219" t="s">
        <v>138</v>
      </c>
      <c r="E87" s="220" t="s">
        <v>793</v>
      </c>
      <c r="F87" s="221" t="s">
        <v>794</v>
      </c>
      <c r="G87" s="222" t="s">
        <v>768</v>
      </c>
      <c r="H87" s="223">
        <v>1</v>
      </c>
      <c r="I87" s="224"/>
      <c r="J87" s="225">
        <f>ROUND(I87*H87,2)</f>
        <v>0</v>
      </c>
      <c r="K87" s="221" t="s">
        <v>775</v>
      </c>
      <c r="L87" s="70"/>
      <c r="M87" s="226" t="s">
        <v>21</v>
      </c>
      <c r="N87" s="266" t="s">
        <v>43</v>
      </c>
      <c r="O87" s="267"/>
      <c r="P87" s="268">
        <f>O87*H87</f>
        <v>0</v>
      </c>
      <c r="Q87" s="268">
        <v>0</v>
      </c>
      <c r="R87" s="268">
        <f>Q87*H87</f>
        <v>0</v>
      </c>
      <c r="S87" s="268">
        <v>0</v>
      </c>
      <c r="T87" s="269">
        <f>S87*H87</f>
        <v>0</v>
      </c>
      <c r="AR87" s="22" t="s">
        <v>776</v>
      </c>
      <c r="AT87" s="22" t="s">
        <v>138</v>
      </c>
      <c r="AU87" s="22" t="s">
        <v>80</v>
      </c>
      <c r="AY87" s="22" t="s">
        <v>136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22" t="s">
        <v>80</v>
      </c>
      <c r="BK87" s="230">
        <f>ROUND(I87*H87,2)</f>
        <v>0</v>
      </c>
      <c r="BL87" s="22" t="s">
        <v>776</v>
      </c>
      <c r="BM87" s="22" t="s">
        <v>795</v>
      </c>
    </row>
    <row r="88" spans="2:12" s="1" customFormat="1" ht="6.95" customHeight="1">
      <c r="B88" s="65"/>
      <c r="C88" s="66"/>
      <c r="D88" s="66"/>
      <c r="E88" s="66"/>
      <c r="F88" s="66"/>
      <c r="G88" s="66"/>
      <c r="H88" s="66"/>
      <c r="I88" s="164"/>
      <c r="J88" s="66"/>
      <c r="K88" s="66"/>
      <c r="L88" s="70"/>
    </row>
  </sheetData>
  <sheetProtection password="CC35" sheet="1" objects="1" scenarios="1" formatColumns="0" formatRows="0" autoFilter="0"/>
  <autoFilter ref="C76:K87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0" customWidth="1"/>
    <col min="2" max="2" width="1.66796875" style="270" customWidth="1"/>
    <col min="3" max="4" width="5" style="270" customWidth="1"/>
    <col min="5" max="5" width="11.66015625" style="270" customWidth="1"/>
    <col min="6" max="6" width="9.16015625" style="270" customWidth="1"/>
    <col min="7" max="7" width="5" style="270" customWidth="1"/>
    <col min="8" max="8" width="77.83203125" style="270" customWidth="1"/>
    <col min="9" max="10" width="20" style="270" customWidth="1"/>
    <col min="11" max="11" width="1.66796875" style="270" customWidth="1"/>
  </cols>
  <sheetData>
    <row r="1" ht="37.5" customHeight="1"/>
    <row r="2" spans="2:1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3" customFormat="1" ht="45" customHeight="1">
      <c r="B3" s="274"/>
      <c r="C3" s="275" t="s">
        <v>796</v>
      </c>
      <c r="D3" s="275"/>
      <c r="E3" s="275"/>
      <c r="F3" s="275"/>
      <c r="G3" s="275"/>
      <c r="H3" s="275"/>
      <c r="I3" s="275"/>
      <c r="J3" s="275"/>
      <c r="K3" s="276"/>
    </row>
    <row r="4" spans="2:11" ht="25.5" customHeight="1">
      <c r="B4" s="277"/>
      <c r="C4" s="278" t="s">
        <v>797</v>
      </c>
      <c r="D4" s="278"/>
      <c r="E4" s="278"/>
      <c r="F4" s="278"/>
      <c r="G4" s="278"/>
      <c r="H4" s="278"/>
      <c r="I4" s="278"/>
      <c r="J4" s="278"/>
      <c r="K4" s="279"/>
    </row>
    <row r="5" spans="2:11" ht="5.25" customHeight="1">
      <c r="B5" s="277"/>
      <c r="C5" s="280"/>
      <c r="D5" s="280"/>
      <c r="E5" s="280"/>
      <c r="F5" s="280"/>
      <c r="G5" s="280"/>
      <c r="H5" s="280"/>
      <c r="I5" s="280"/>
      <c r="J5" s="280"/>
      <c r="K5" s="279"/>
    </row>
    <row r="6" spans="2:11" ht="15" customHeight="1">
      <c r="B6" s="277"/>
      <c r="C6" s="281" t="s">
        <v>798</v>
      </c>
      <c r="D6" s="281"/>
      <c r="E6" s="281"/>
      <c r="F6" s="281"/>
      <c r="G6" s="281"/>
      <c r="H6" s="281"/>
      <c r="I6" s="281"/>
      <c r="J6" s="281"/>
      <c r="K6" s="279"/>
    </row>
    <row r="7" spans="2:11" ht="15" customHeight="1">
      <c r="B7" s="282"/>
      <c r="C7" s="281" t="s">
        <v>799</v>
      </c>
      <c r="D7" s="281"/>
      <c r="E7" s="281"/>
      <c r="F7" s="281"/>
      <c r="G7" s="281"/>
      <c r="H7" s="281"/>
      <c r="I7" s="281"/>
      <c r="J7" s="281"/>
      <c r="K7" s="279"/>
    </row>
    <row r="8" spans="2:11" ht="12.75" customHeight="1">
      <c r="B8" s="282"/>
      <c r="C8" s="281"/>
      <c r="D8" s="281"/>
      <c r="E8" s="281"/>
      <c r="F8" s="281"/>
      <c r="G8" s="281"/>
      <c r="H8" s="281"/>
      <c r="I8" s="281"/>
      <c r="J8" s="281"/>
      <c r="K8" s="279"/>
    </row>
    <row r="9" spans="2:11" ht="15" customHeight="1">
      <c r="B9" s="282"/>
      <c r="C9" s="281" t="s">
        <v>800</v>
      </c>
      <c r="D9" s="281"/>
      <c r="E9" s="281"/>
      <c r="F9" s="281"/>
      <c r="G9" s="281"/>
      <c r="H9" s="281"/>
      <c r="I9" s="281"/>
      <c r="J9" s="281"/>
      <c r="K9" s="279"/>
    </row>
    <row r="10" spans="2:11" ht="15" customHeight="1">
      <c r="B10" s="282"/>
      <c r="C10" s="281"/>
      <c r="D10" s="281" t="s">
        <v>801</v>
      </c>
      <c r="E10" s="281"/>
      <c r="F10" s="281"/>
      <c r="G10" s="281"/>
      <c r="H10" s="281"/>
      <c r="I10" s="281"/>
      <c r="J10" s="281"/>
      <c r="K10" s="279"/>
    </row>
    <row r="11" spans="2:11" ht="15" customHeight="1">
      <c r="B11" s="282"/>
      <c r="C11" s="283"/>
      <c r="D11" s="281" t="s">
        <v>802</v>
      </c>
      <c r="E11" s="281"/>
      <c r="F11" s="281"/>
      <c r="G11" s="281"/>
      <c r="H11" s="281"/>
      <c r="I11" s="281"/>
      <c r="J11" s="281"/>
      <c r="K11" s="279"/>
    </row>
    <row r="12" spans="2:11" ht="12.75" customHeight="1">
      <c r="B12" s="282"/>
      <c r="C12" s="283"/>
      <c r="D12" s="283"/>
      <c r="E12" s="283"/>
      <c r="F12" s="283"/>
      <c r="G12" s="283"/>
      <c r="H12" s="283"/>
      <c r="I12" s="283"/>
      <c r="J12" s="283"/>
      <c r="K12" s="279"/>
    </row>
    <row r="13" spans="2:11" ht="15" customHeight="1">
      <c r="B13" s="282"/>
      <c r="C13" s="283"/>
      <c r="D13" s="281" t="s">
        <v>803</v>
      </c>
      <c r="E13" s="281"/>
      <c r="F13" s="281"/>
      <c r="G13" s="281"/>
      <c r="H13" s="281"/>
      <c r="I13" s="281"/>
      <c r="J13" s="281"/>
      <c r="K13" s="279"/>
    </row>
    <row r="14" spans="2:11" ht="15" customHeight="1">
      <c r="B14" s="282"/>
      <c r="C14" s="283"/>
      <c r="D14" s="281" t="s">
        <v>804</v>
      </c>
      <c r="E14" s="281"/>
      <c r="F14" s="281"/>
      <c r="G14" s="281"/>
      <c r="H14" s="281"/>
      <c r="I14" s="281"/>
      <c r="J14" s="281"/>
      <c r="K14" s="279"/>
    </row>
    <row r="15" spans="2:11" ht="15" customHeight="1">
      <c r="B15" s="282"/>
      <c r="C15" s="283"/>
      <c r="D15" s="281" t="s">
        <v>805</v>
      </c>
      <c r="E15" s="281"/>
      <c r="F15" s="281"/>
      <c r="G15" s="281"/>
      <c r="H15" s="281"/>
      <c r="I15" s="281"/>
      <c r="J15" s="281"/>
      <c r="K15" s="279"/>
    </row>
    <row r="16" spans="2:11" ht="15" customHeight="1">
      <c r="B16" s="282"/>
      <c r="C16" s="283"/>
      <c r="D16" s="283"/>
      <c r="E16" s="284" t="s">
        <v>79</v>
      </c>
      <c r="F16" s="281" t="s">
        <v>806</v>
      </c>
      <c r="G16" s="281"/>
      <c r="H16" s="281"/>
      <c r="I16" s="281"/>
      <c r="J16" s="281"/>
      <c r="K16" s="279"/>
    </row>
    <row r="17" spans="2:11" ht="15" customHeight="1">
      <c r="B17" s="282"/>
      <c r="C17" s="283"/>
      <c r="D17" s="283"/>
      <c r="E17" s="284" t="s">
        <v>807</v>
      </c>
      <c r="F17" s="281" t="s">
        <v>808</v>
      </c>
      <c r="G17" s="281"/>
      <c r="H17" s="281"/>
      <c r="I17" s="281"/>
      <c r="J17" s="281"/>
      <c r="K17" s="279"/>
    </row>
    <row r="18" spans="2:11" ht="15" customHeight="1">
      <c r="B18" s="282"/>
      <c r="C18" s="283"/>
      <c r="D18" s="283"/>
      <c r="E18" s="284" t="s">
        <v>809</v>
      </c>
      <c r="F18" s="281" t="s">
        <v>810</v>
      </c>
      <c r="G18" s="281"/>
      <c r="H18" s="281"/>
      <c r="I18" s="281"/>
      <c r="J18" s="281"/>
      <c r="K18" s="279"/>
    </row>
    <row r="19" spans="2:11" ht="15" customHeight="1">
      <c r="B19" s="282"/>
      <c r="C19" s="283"/>
      <c r="D19" s="283"/>
      <c r="E19" s="284" t="s">
        <v>85</v>
      </c>
      <c r="F19" s="281" t="s">
        <v>84</v>
      </c>
      <c r="G19" s="281"/>
      <c r="H19" s="281"/>
      <c r="I19" s="281"/>
      <c r="J19" s="281"/>
      <c r="K19" s="279"/>
    </row>
    <row r="20" spans="2:11" ht="15" customHeight="1">
      <c r="B20" s="282"/>
      <c r="C20" s="283"/>
      <c r="D20" s="283"/>
      <c r="E20" s="284" t="s">
        <v>811</v>
      </c>
      <c r="F20" s="281" t="s">
        <v>812</v>
      </c>
      <c r="G20" s="281"/>
      <c r="H20" s="281"/>
      <c r="I20" s="281"/>
      <c r="J20" s="281"/>
      <c r="K20" s="279"/>
    </row>
    <row r="21" spans="2:11" ht="15" customHeight="1">
      <c r="B21" s="282"/>
      <c r="C21" s="283"/>
      <c r="D21" s="283"/>
      <c r="E21" s="284" t="s">
        <v>813</v>
      </c>
      <c r="F21" s="281" t="s">
        <v>814</v>
      </c>
      <c r="G21" s="281"/>
      <c r="H21" s="281"/>
      <c r="I21" s="281"/>
      <c r="J21" s="281"/>
      <c r="K21" s="279"/>
    </row>
    <row r="22" spans="2:11" ht="12.75" customHeight="1">
      <c r="B22" s="282"/>
      <c r="C22" s="283"/>
      <c r="D22" s="283"/>
      <c r="E22" s="283"/>
      <c r="F22" s="283"/>
      <c r="G22" s="283"/>
      <c r="H22" s="283"/>
      <c r="I22" s="283"/>
      <c r="J22" s="283"/>
      <c r="K22" s="279"/>
    </row>
    <row r="23" spans="2:11" ht="15" customHeight="1">
      <c r="B23" s="282"/>
      <c r="C23" s="281" t="s">
        <v>815</v>
      </c>
      <c r="D23" s="281"/>
      <c r="E23" s="281"/>
      <c r="F23" s="281"/>
      <c r="G23" s="281"/>
      <c r="H23" s="281"/>
      <c r="I23" s="281"/>
      <c r="J23" s="281"/>
      <c r="K23" s="279"/>
    </row>
    <row r="24" spans="2:11" ht="15" customHeight="1">
      <c r="B24" s="282"/>
      <c r="C24" s="281" t="s">
        <v>816</v>
      </c>
      <c r="D24" s="281"/>
      <c r="E24" s="281"/>
      <c r="F24" s="281"/>
      <c r="G24" s="281"/>
      <c r="H24" s="281"/>
      <c r="I24" s="281"/>
      <c r="J24" s="281"/>
      <c r="K24" s="279"/>
    </row>
    <row r="25" spans="2:11" ht="15" customHeight="1">
      <c r="B25" s="282"/>
      <c r="C25" s="281"/>
      <c r="D25" s="281" t="s">
        <v>817</v>
      </c>
      <c r="E25" s="281"/>
      <c r="F25" s="281"/>
      <c r="G25" s="281"/>
      <c r="H25" s="281"/>
      <c r="I25" s="281"/>
      <c r="J25" s="281"/>
      <c r="K25" s="279"/>
    </row>
    <row r="26" spans="2:11" ht="15" customHeight="1">
      <c r="B26" s="282"/>
      <c r="C26" s="283"/>
      <c r="D26" s="281" t="s">
        <v>818</v>
      </c>
      <c r="E26" s="281"/>
      <c r="F26" s="281"/>
      <c r="G26" s="281"/>
      <c r="H26" s="281"/>
      <c r="I26" s="281"/>
      <c r="J26" s="281"/>
      <c r="K26" s="279"/>
    </row>
    <row r="27" spans="2:11" ht="12.75" customHeight="1">
      <c r="B27" s="282"/>
      <c r="C27" s="283"/>
      <c r="D27" s="283"/>
      <c r="E27" s="283"/>
      <c r="F27" s="283"/>
      <c r="G27" s="283"/>
      <c r="H27" s="283"/>
      <c r="I27" s="283"/>
      <c r="J27" s="283"/>
      <c r="K27" s="279"/>
    </row>
    <row r="28" spans="2:11" ht="15" customHeight="1">
      <c r="B28" s="282"/>
      <c r="C28" s="283"/>
      <c r="D28" s="281" t="s">
        <v>819</v>
      </c>
      <c r="E28" s="281"/>
      <c r="F28" s="281"/>
      <c r="G28" s="281"/>
      <c r="H28" s="281"/>
      <c r="I28" s="281"/>
      <c r="J28" s="281"/>
      <c r="K28" s="279"/>
    </row>
    <row r="29" spans="2:11" ht="15" customHeight="1">
      <c r="B29" s="282"/>
      <c r="C29" s="283"/>
      <c r="D29" s="281" t="s">
        <v>820</v>
      </c>
      <c r="E29" s="281"/>
      <c r="F29" s="281"/>
      <c r="G29" s="281"/>
      <c r="H29" s="281"/>
      <c r="I29" s="281"/>
      <c r="J29" s="281"/>
      <c r="K29" s="279"/>
    </row>
    <row r="30" spans="2:11" ht="12.75" customHeight="1">
      <c r="B30" s="282"/>
      <c r="C30" s="283"/>
      <c r="D30" s="283"/>
      <c r="E30" s="283"/>
      <c r="F30" s="283"/>
      <c r="G30" s="283"/>
      <c r="H30" s="283"/>
      <c r="I30" s="283"/>
      <c r="J30" s="283"/>
      <c r="K30" s="279"/>
    </row>
    <row r="31" spans="2:11" ht="15" customHeight="1">
      <c r="B31" s="282"/>
      <c r="C31" s="283"/>
      <c r="D31" s="281" t="s">
        <v>821</v>
      </c>
      <c r="E31" s="281"/>
      <c r="F31" s="281"/>
      <c r="G31" s="281"/>
      <c r="H31" s="281"/>
      <c r="I31" s="281"/>
      <c r="J31" s="281"/>
      <c r="K31" s="279"/>
    </row>
    <row r="32" spans="2:11" ht="15" customHeight="1">
      <c r="B32" s="282"/>
      <c r="C32" s="283"/>
      <c r="D32" s="281" t="s">
        <v>822</v>
      </c>
      <c r="E32" s="281"/>
      <c r="F32" s="281"/>
      <c r="G32" s="281"/>
      <c r="H32" s="281"/>
      <c r="I32" s="281"/>
      <c r="J32" s="281"/>
      <c r="K32" s="279"/>
    </row>
    <row r="33" spans="2:11" ht="15" customHeight="1">
      <c r="B33" s="282"/>
      <c r="C33" s="283"/>
      <c r="D33" s="281" t="s">
        <v>823</v>
      </c>
      <c r="E33" s="281"/>
      <c r="F33" s="281"/>
      <c r="G33" s="281"/>
      <c r="H33" s="281"/>
      <c r="I33" s="281"/>
      <c r="J33" s="281"/>
      <c r="K33" s="279"/>
    </row>
    <row r="34" spans="2:11" ht="15" customHeight="1">
      <c r="B34" s="282"/>
      <c r="C34" s="283"/>
      <c r="D34" s="281"/>
      <c r="E34" s="285" t="s">
        <v>121</v>
      </c>
      <c r="F34" s="281"/>
      <c r="G34" s="281" t="s">
        <v>824</v>
      </c>
      <c r="H34" s="281"/>
      <c r="I34" s="281"/>
      <c r="J34" s="281"/>
      <c r="K34" s="279"/>
    </row>
    <row r="35" spans="2:11" ht="30.75" customHeight="1">
      <c r="B35" s="282"/>
      <c r="C35" s="283"/>
      <c r="D35" s="281"/>
      <c r="E35" s="285" t="s">
        <v>825</v>
      </c>
      <c r="F35" s="281"/>
      <c r="G35" s="281" t="s">
        <v>826</v>
      </c>
      <c r="H35" s="281"/>
      <c r="I35" s="281"/>
      <c r="J35" s="281"/>
      <c r="K35" s="279"/>
    </row>
    <row r="36" spans="2:11" ht="15" customHeight="1">
      <c r="B36" s="282"/>
      <c r="C36" s="283"/>
      <c r="D36" s="281"/>
      <c r="E36" s="285" t="s">
        <v>53</v>
      </c>
      <c r="F36" s="281"/>
      <c r="G36" s="281" t="s">
        <v>827</v>
      </c>
      <c r="H36" s="281"/>
      <c r="I36" s="281"/>
      <c r="J36" s="281"/>
      <c r="K36" s="279"/>
    </row>
    <row r="37" spans="2:11" ht="15" customHeight="1">
      <c r="B37" s="282"/>
      <c r="C37" s="283"/>
      <c r="D37" s="281"/>
      <c r="E37" s="285" t="s">
        <v>122</v>
      </c>
      <c r="F37" s="281"/>
      <c r="G37" s="281" t="s">
        <v>828</v>
      </c>
      <c r="H37" s="281"/>
      <c r="I37" s="281"/>
      <c r="J37" s="281"/>
      <c r="K37" s="279"/>
    </row>
    <row r="38" spans="2:11" ht="15" customHeight="1">
      <c r="B38" s="282"/>
      <c r="C38" s="283"/>
      <c r="D38" s="281"/>
      <c r="E38" s="285" t="s">
        <v>123</v>
      </c>
      <c r="F38" s="281"/>
      <c r="G38" s="281" t="s">
        <v>829</v>
      </c>
      <c r="H38" s="281"/>
      <c r="I38" s="281"/>
      <c r="J38" s="281"/>
      <c r="K38" s="279"/>
    </row>
    <row r="39" spans="2:11" ht="15" customHeight="1">
      <c r="B39" s="282"/>
      <c r="C39" s="283"/>
      <c r="D39" s="281"/>
      <c r="E39" s="285" t="s">
        <v>124</v>
      </c>
      <c r="F39" s="281"/>
      <c r="G39" s="281" t="s">
        <v>830</v>
      </c>
      <c r="H39" s="281"/>
      <c r="I39" s="281"/>
      <c r="J39" s="281"/>
      <c r="K39" s="279"/>
    </row>
    <row r="40" spans="2:11" ht="15" customHeight="1">
      <c r="B40" s="282"/>
      <c r="C40" s="283"/>
      <c r="D40" s="281"/>
      <c r="E40" s="285" t="s">
        <v>831</v>
      </c>
      <c r="F40" s="281"/>
      <c r="G40" s="281" t="s">
        <v>832</v>
      </c>
      <c r="H40" s="281"/>
      <c r="I40" s="281"/>
      <c r="J40" s="281"/>
      <c r="K40" s="279"/>
    </row>
    <row r="41" spans="2:11" ht="15" customHeight="1">
      <c r="B41" s="282"/>
      <c r="C41" s="283"/>
      <c r="D41" s="281"/>
      <c r="E41" s="285"/>
      <c r="F41" s="281"/>
      <c r="G41" s="281" t="s">
        <v>833</v>
      </c>
      <c r="H41" s="281"/>
      <c r="I41" s="281"/>
      <c r="J41" s="281"/>
      <c r="K41" s="279"/>
    </row>
    <row r="42" spans="2:11" ht="15" customHeight="1">
      <c r="B42" s="282"/>
      <c r="C42" s="283"/>
      <c r="D42" s="281"/>
      <c r="E42" s="285" t="s">
        <v>834</v>
      </c>
      <c r="F42" s="281"/>
      <c r="G42" s="281" t="s">
        <v>835</v>
      </c>
      <c r="H42" s="281"/>
      <c r="I42" s="281"/>
      <c r="J42" s="281"/>
      <c r="K42" s="279"/>
    </row>
    <row r="43" spans="2:11" ht="15" customHeight="1">
      <c r="B43" s="282"/>
      <c r="C43" s="283"/>
      <c r="D43" s="281"/>
      <c r="E43" s="285" t="s">
        <v>126</v>
      </c>
      <c r="F43" s="281"/>
      <c r="G43" s="281" t="s">
        <v>836</v>
      </c>
      <c r="H43" s="281"/>
      <c r="I43" s="281"/>
      <c r="J43" s="281"/>
      <c r="K43" s="279"/>
    </row>
    <row r="44" spans="2:11" ht="12.75" customHeight="1">
      <c r="B44" s="282"/>
      <c r="C44" s="283"/>
      <c r="D44" s="281"/>
      <c r="E44" s="281"/>
      <c r="F44" s="281"/>
      <c r="G44" s="281"/>
      <c r="H44" s="281"/>
      <c r="I44" s="281"/>
      <c r="J44" s="281"/>
      <c r="K44" s="279"/>
    </row>
    <row r="45" spans="2:11" ht="15" customHeight="1">
      <c r="B45" s="282"/>
      <c r="C45" s="283"/>
      <c r="D45" s="281" t="s">
        <v>837</v>
      </c>
      <c r="E45" s="281"/>
      <c r="F45" s="281"/>
      <c r="G45" s="281"/>
      <c r="H45" s="281"/>
      <c r="I45" s="281"/>
      <c r="J45" s="281"/>
      <c r="K45" s="279"/>
    </row>
    <row r="46" spans="2:11" ht="15" customHeight="1">
      <c r="B46" s="282"/>
      <c r="C46" s="283"/>
      <c r="D46" s="283"/>
      <c r="E46" s="281" t="s">
        <v>838</v>
      </c>
      <c r="F46" s="281"/>
      <c r="G46" s="281"/>
      <c r="H46" s="281"/>
      <c r="I46" s="281"/>
      <c r="J46" s="281"/>
      <c r="K46" s="279"/>
    </row>
    <row r="47" spans="2:11" ht="15" customHeight="1">
      <c r="B47" s="282"/>
      <c r="C47" s="283"/>
      <c r="D47" s="283"/>
      <c r="E47" s="281" t="s">
        <v>839</v>
      </c>
      <c r="F47" s="281"/>
      <c r="G47" s="281"/>
      <c r="H47" s="281"/>
      <c r="I47" s="281"/>
      <c r="J47" s="281"/>
      <c r="K47" s="279"/>
    </row>
    <row r="48" spans="2:11" ht="15" customHeight="1">
      <c r="B48" s="282"/>
      <c r="C48" s="283"/>
      <c r="D48" s="283"/>
      <c r="E48" s="281" t="s">
        <v>840</v>
      </c>
      <c r="F48" s="281"/>
      <c r="G48" s="281"/>
      <c r="H48" s="281"/>
      <c r="I48" s="281"/>
      <c r="J48" s="281"/>
      <c r="K48" s="279"/>
    </row>
    <row r="49" spans="2:11" ht="15" customHeight="1">
      <c r="B49" s="282"/>
      <c r="C49" s="283"/>
      <c r="D49" s="281" t="s">
        <v>841</v>
      </c>
      <c r="E49" s="281"/>
      <c r="F49" s="281"/>
      <c r="G49" s="281"/>
      <c r="H49" s="281"/>
      <c r="I49" s="281"/>
      <c r="J49" s="281"/>
      <c r="K49" s="279"/>
    </row>
    <row r="50" spans="2:11" ht="25.5" customHeight="1">
      <c r="B50" s="277"/>
      <c r="C50" s="278" t="s">
        <v>842</v>
      </c>
      <c r="D50" s="278"/>
      <c r="E50" s="278"/>
      <c r="F50" s="278"/>
      <c r="G50" s="278"/>
      <c r="H50" s="278"/>
      <c r="I50" s="278"/>
      <c r="J50" s="278"/>
      <c r="K50" s="279"/>
    </row>
    <row r="51" spans="2:11" ht="5.25" customHeight="1">
      <c r="B51" s="277"/>
      <c r="C51" s="280"/>
      <c r="D51" s="280"/>
      <c r="E51" s="280"/>
      <c r="F51" s="280"/>
      <c r="G51" s="280"/>
      <c r="H51" s="280"/>
      <c r="I51" s="280"/>
      <c r="J51" s="280"/>
      <c r="K51" s="279"/>
    </row>
    <row r="52" spans="2:11" ht="15" customHeight="1">
      <c r="B52" s="277"/>
      <c r="C52" s="281" t="s">
        <v>843</v>
      </c>
      <c r="D52" s="281"/>
      <c r="E52" s="281"/>
      <c r="F52" s="281"/>
      <c r="G52" s="281"/>
      <c r="H52" s="281"/>
      <c r="I52" s="281"/>
      <c r="J52" s="281"/>
      <c r="K52" s="279"/>
    </row>
    <row r="53" spans="2:11" ht="15" customHeight="1">
      <c r="B53" s="277"/>
      <c r="C53" s="281" t="s">
        <v>844</v>
      </c>
      <c r="D53" s="281"/>
      <c r="E53" s="281"/>
      <c r="F53" s="281"/>
      <c r="G53" s="281"/>
      <c r="H53" s="281"/>
      <c r="I53" s="281"/>
      <c r="J53" s="281"/>
      <c r="K53" s="279"/>
    </row>
    <row r="54" spans="2:11" ht="12.75" customHeight="1">
      <c r="B54" s="277"/>
      <c r="C54" s="281"/>
      <c r="D54" s="281"/>
      <c r="E54" s="281"/>
      <c r="F54" s="281"/>
      <c r="G54" s="281"/>
      <c r="H54" s="281"/>
      <c r="I54" s="281"/>
      <c r="J54" s="281"/>
      <c r="K54" s="279"/>
    </row>
    <row r="55" spans="2:11" ht="15" customHeight="1">
      <c r="B55" s="277"/>
      <c r="C55" s="281" t="s">
        <v>845</v>
      </c>
      <c r="D55" s="281"/>
      <c r="E55" s="281"/>
      <c r="F55" s="281"/>
      <c r="G55" s="281"/>
      <c r="H55" s="281"/>
      <c r="I55" s="281"/>
      <c r="J55" s="281"/>
      <c r="K55" s="279"/>
    </row>
    <row r="56" spans="2:11" ht="15" customHeight="1">
      <c r="B56" s="277"/>
      <c r="C56" s="283"/>
      <c r="D56" s="281" t="s">
        <v>846</v>
      </c>
      <c r="E56" s="281"/>
      <c r="F56" s="281"/>
      <c r="G56" s="281"/>
      <c r="H56" s="281"/>
      <c r="I56" s="281"/>
      <c r="J56" s="281"/>
      <c r="K56" s="279"/>
    </row>
    <row r="57" spans="2:11" ht="15" customHeight="1">
      <c r="B57" s="277"/>
      <c r="C57" s="283"/>
      <c r="D57" s="281" t="s">
        <v>847</v>
      </c>
      <c r="E57" s="281"/>
      <c r="F57" s="281"/>
      <c r="G57" s="281"/>
      <c r="H57" s="281"/>
      <c r="I57" s="281"/>
      <c r="J57" s="281"/>
      <c r="K57" s="279"/>
    </row>
    <row r="58" spans="2:11" ht="15" customHeight="1">
      <c r="B58" s="277"/>
      <c r="C58" s="283"/>
      <c r="D58" s="281" t="s">
        <v>848</v>
      </c>
      <c r="E58" s="281"/>
      <c r="F58" s="281"/>
      <c r="G58" s="281"/>
      <c r="H58" s="281"/>
      <c r="I58" s="281"/>
      <c r="J58" s="281"/>
      <c r="K58" s="279"/>
    </row>
    <row r="59" spans="2:11" ht="15" customHeight="1">
      <c r="B59" s="277"/>
      <c r="C59" s="283"/>
      <c r="D59" s="281" t="s">
        <v>849</v>
      </c>
      <c r="E59" s="281"/>
      <c r="F59" s="281"/>
      <c r="G59" s="281"/>
      <c r="H59" s="281"/>
      <c r="I59" s="281"/>
      <c r="J59" s="281"/>
      <c r="K59" s="279"/>
    </row>
    <row r="60" spans="2:11" ht="15" customHeight="1">
      <c r="B60" s="277"/>
      <c r="C60" s="283"/>
      <c r="D60" s="286" t="s">
        <v>850</v>
      </c>
      <c r="E60" s="286"/>
      <c r="F60" s="286"/>
      <c r="G60" s="286"/>
      <c r="H60" s="286"/>
      <c r="I60" s="286"/>
      <c r="J60" s="286"/>
      <c r="K60" s="279"/>
    </row>
    <row r="61" spans="2:11" ht="15" customHeight="1">
      <c r="B61" s="277"/>
      <c r="C61" s="283"/>
      <c r="D61" s="281" t="s">
        <v>851</v>
      </c>
      <c r="E61" s="281"/>
      <c r="F61" s="281"/>
      <c r="G61" s="281"/>
      <c r="H61" s="281"/>
      <c r="I61" s="281"/>
      <c r="J61" s="281"/>
      <c r="K61" s="279"/>
    </row>
    <row r="62" spans="2:11" ht="12.75" customHeight="1">
      <c r="B62" s="277"/>
      <c r="C62" s="283"/>
      <c r="D62" s="283"/>
      <c r="E62" s="287"/>
      <c r="F62" s="283"/>
      <c r="G62" s="283"/>
      <c r="H62" s="283"/>
      <c r="I62" s="283"/>
      <c r="J62" s="283"/>
      <c r="K62" s="279"/>
    </row>
    <row r="63" spans="2:11" ht="15" customHeight="1">
      <c r="B63" s="277"/>
      <c r="C63" s="283"/>
      <c r="D63" s="281" t="s">
        <v>852</v>
      </c>
      <c r="E63" s="281"/>
      <c r="F63" s="281"/>
      <c r="G63" s="281"/>
      <c r="H63" s="281"/>
      <c r="I63" s="281"/>
      <c r="J63" s="281"/>
      <c r="K63" s="279"/>
    </row>
    <row r="64" spans="2:11" ht="15" customHeight="1">
      <c r="B64" s="277"/>
      <c r="C64" s="283"/>
      <c r="D64" s="286" t="s">
        <v>853</v>
      </c>
      <c r="E64" s="286"/>
      <c r="F64" s="286"/>
      <c r="G64" s="286"/>
      <c r="H64" s="286"/>
      <c r="I64" s="286"/>
      <c r="J64" s="286"/>
      <c r="K64" s="279"/>
    </row>
    <row r="65" spans="2:11" ht="15" customHeight="1">
      <c r="B65" s="277"/>
      <c r="C65" s="283"/>
      <c r="D65" s="281" t="s">
        <v>854</v>
      </c>
      <c r="E65" s="281"/>
      <c r="F65" s="281"/>
      <c r="G65" s="281"/>
      <c r="H65" s="281"/>
      <c r="I65" s="281"/>
      <c r="J65" s="281"/>
      <c r="K65" s="279"/>
    </row>
    <row r="66" spans="2:11" ht="15" customHeight="1">
      <c r="B66" s="277"/>
      <c r="C66" s="283"/>
      <c r="D66" s="281" t="s">
        <v>855</v>
      </c>
      <c r="E66" s="281"/>
      <c r="F66" s="281"/>
      <c r="G66" s="281"/>
      <c r="H66" s="281"/>
      <c r="I66" s="281"/>
      <c r="J66" s="281"/>
      <c r="K66" s="279"/>
    </row>
    <row r="67" spans="2:11" ht="15" customHeight="1">
      <c r="B67" s="277"/>
      <c r="C67" s="283"/>
      <c r="D67" s="281" t="s">
        <v>856</v>
      </c>
      <c r="E67" s="281"/>
      <c r="F67" s="281"/>
      <c r="G67" s="281"/>
      <c r="H67" s="281"/>
      <c r="I67" s="281"/>
      <c r="J67" s="281"/>
      <c r="K67" s="279"/>
    </row>
    <row r="68" spans="2:11" ht="15" customHeight="1">
      <c r="B68" s="277"/>
      <c r="C68" s="283"/>
      <c r="D68" s="281" t="s">
        <v>857</v>
      </c>
      <c r="E68" s="281"/>
      <c r="F68" s="281"/>
      <c r="G68" s="281"/>
      <c r="H68" s="281"/>
      <c r="I68" s="281"/>
      <c r="J68" s="281"/>
      <c r="K68" s="279"/>
    </row>
    <row r="69" spans="2:11" ht="12.75" customHeight="1">
      <c r="B69" s="288"/>
      <c r="C69" s="289"/>
      <c r="D69" s="289"/>
      <c r="E69" s="289"/>
      <c r="F69" s="289"/>
      <c r="G69" s="289"/>
      <c r="H69" s="289"/>
      <c r="I69" s="289"/>
      <c r="J69" s="289"/>
      <c r="K69" s="290"/>
    </row>
    <row r="70" spans="2:11" ht="18.75" customHeight="1">
      <c r="B70" s="291"/>
      <c r="C70" s="291"/>
      <c r="D70" s="291"/>
      <c r="E70" s="291"/>
      <c r="F70" s="291"/>
      <c r="G70" s="291"/>
      <c r="H70" s="291"/>
      <c r="I70" s="291"/>
      <c r="J70" s="291"/>
      <c r="K70" s="292"/>
    </row>
    <row r="71" spans="2:11" ht="18.75" customHeight="1">
      <c r="B71" s="292"/>
      <c r="C71" s="292"/>
      <c r="D71" s="292"/>
      <c r="E71" s="292"/>
      <c r="F71" s="292"/>
      <c r="G71" s="292"/>
      <c r="H71" s="292"/>
      <c r="I71" s="292"/>
      <c r="J71" s="292"/>
      <c r="K71" s="292"/>
    </row>
    <row r="72" spans="2:11" ht="7.5" customHeight="1">
      <c r="B72" s="293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ht="45" customHeight="1">
      <c r="B73" s="296"/>
      <c r="C73" s="297" t="s">
        <v>91</v>
      </c>
      <c r="D73" s="297"/>
      <c r="E73" s="297"/>
      <c r="F73" s="297"/>
      <c r="G73" s="297"/>
      <c r="H73" s="297"/>
      <c r="I73" s="297"/>
      <c r="J73" s="297"/>
      <c r="K73" s="298"/>
    </row>
    <row r="74" spans="2:11" ht="17.25" customHeight="1">
      <c r="B74" s="296"/>
      <c r="C74" s="299" t="s">
        <v>858</v>
      </c>
      <c r="D74" s="299"/>
      <c r="E74" s="299"/>
      <c r="F74" s="299" t="s">
        <v>859</v>
      </c>
      <c r="G74" s="300"/>
      <c r="H74" s="299" t="s">
        <v>122</v>
      </c>
      <c r="I74" s="299" t="s">
        <v>57</v>
      </c>
      <c r="J74" s="299" t="s">
        <v>860</v>
      </c>
      <c r="K74" s="298"/>
    </row>
    <row r="75" spans="2:11" ht="17.25" customHeight="1">
      <c r="B75" s="296"/>
      <c r="C75" s="301" t="s">
        <v>861</v>
      </c>
      <c r="D75" s="301"/>
      <c r="E75" s="301"/>
      <c r="F75" s="302" t="s">
        <v>862</v>
      </c>
      <c r="G75" s="303"/>
      <c r="H75" s="301"/>
      <c r="I75" s="301"/>
      <c r="J75" s="301" t="s">
        <v>863</v>
      </c>
      <c r="K75" s="298"/>
    </row>
    <row r="76" spans="2:11" ht="5.25" customHeight="1">
      <c r="B76" s="296"/>
      <c r="C76" s="304"/>
      <c r="D76" s="304"/>
      <c r="E76" s="304"/>
      <c r="F76" s="304"/>
      <c r="G76" s="305"/>
      <c r="H76" s="304"/>
      <c r="I76" s="304"/>
      <c r="J76" s="304"/>
      <c r="K76" s="298"/>
    </row>
    <row r="77" spans="2:11" ht="15" customHeight="1">
      <c r="B77" s="296"/>
      <c r="C77" s="285" t="s">
        <v>53</v>
      </c>
      <c r="D77" s="304"/>
      <c r="E77" s="304"/>
      <c r="F77" s="306" t="s">
        <v>864</v>
      </c>
      <c r="G77" s="305"/>
      <c r="H77" s="285" t="s">
        <v>865</v>
      </c>
      <c r="I77" s="285" t="s">
        <v>866</v>
      </c>
      <c r="J77" s="285">
        <v>20</v>
      </c>
      <c r="K77" s="298"/>
    </row>
    <row r="78" spans="2:11" ht="15" customHeight="1">
      <c r="B78" s="296"/>
      <c r="C78" s="285" t="s">
        <v>867</v>
      </c>
      <c r="D78" s="285"/>
      <c r="E78" s="285"/>
      <c r="F78" s="306" t="s">
        <v>864</v>
      </c>
      <c r="G78" s="305"/>
      <c r="H78" s="285" t="s">
        <v>868</v>
      </c>
      <c r="I78" s="285" t="s">
        <v>866</v>
      </c>
      <c r="J78" s="285">
        <v>120</v>
      </c>
      <c r="K78" s="298"/>
    </row>
    <row r="79" spans="2:11" ht="15" customHeight="1">
      <c r="B79" s="307"/>
      <c r="C79" s="285" t="s">
        <v>869</v>
      </c>
      <c r="D79" s="285"/>
      <c r="E79" s="285"/>
      <c r="F79" s="306" t="s">
        <v>870</v>
      </c>
      <c r="G79" s="305"/>
      <c r="H79" s="285" t="s">
        <v>871</v>
      </c>
      <c r="I79" s="285" t="s">
        <v>866</v>
      </c>
      <c r="J79" s="285">
        <v>50</v>
      </c>
      <c r="K79" s="298"/>
    </row>
    <row r="80" spans="2:11" ht="15" customHeight="1">
      <c r="B80" s="307"/>
      <c r="C80" s="285" t="s">
        <v>872</v>
      </c>
      <c r="D80" s="285"/>
      <c r="E80" s="285"/>
      <c r="F80" s="306" t="s">
        <v>864</v>
      </c>
      <c r="G80" s="305"/>
      <c r="H80" s="285" t="s">
        <v>873</v>
      </c>
      <c r="I80" s="285" t="s">
        <v>874</v>
      </c>
      <c r="J80" s="285"/>
      <c r="K80" s="298"/>
    </row>
    <row r="81" spans="2:11" ht="15" customHeight="1">
      <c r="B81" s="307"/>
      <c r="C81" s="308" t="s">
        <v>875</v>
      </c>
      <c r="D81" s="308"/>
      <c r="E81" s="308"/>
      <c r="F81" s="309" t="s">
        <v>870</v>
      </c>
      <c r="G81" s="308"/>
      <c r="H81" s="308" t="s">
        <v>876</v>
      </c>
      <c r="I81" s="308" t="s">
        <v>866</v>
      </c>
      <c r="J81" s="308">
        <v>15</v>
      </c>
      <c r="K81" s="298"/>
    </row>
    <row r="82" spans="2:11" ht="15" customHeight="1">
      <c r="B82" s="307"/>
      <c r="C82" s="308" t="s">
        <v>877</v>
      </c>
      <c r="D82" s="308"/>
      <c r="E82" s="308"/>
      <c r="F82" s="309" t="s">
        <v>870</v>
      </c>
      <c r="G82" s="308"/>
      <c r="H82" s="308" t="s">
        <v>878</v>
      </c>
      <c r="I82" s="308" t="s">
        <v>866</v>
      </c>
      <c r="J82" s="308">
        <v>15</v>
      </c>
      <c r="K82" s="298"/>
    </row>
    <row r="83" spans="2:11" ht="15" customHeight="1">
      <c r="B83" s="307"/>
      <c r="C83" s="308" t="s">
        <v>879</v>
      </c>
      <c r="D83" s="308"/>
      <c r="E83" s="308"/>
      <c r="F83" s="309" t="s">
        <v>870</v>
      </c>
      <c r="G83" s="308"/>
      <c r="H83" s="308" t="s">
        <v>880</v>
      </c>
      <c r="I83" s="308" t="s">
        <v>866</v>
      </c>
      <c r="J83" s="308">
        <v>20</v>
      </c>
      <c r="K83" s="298"/>
    </row>
    <row r="84" spans="2:11" ht="15" customHeight="1">
      <c r="B84" s="307"/>
      <c r="C84" s="308" t="s">
        <v>881</v>
      </c>
      <c r="D84" s="308"/>
      <c r="E84" s="308"/>
      <c r="F84" s="309" t="s">
        <v>870</v>
      </c>
      <c r="G84" s="308"/>
      <c r="H84" s="308" t="s">
        <v>882</v>
      </c>
      <c r="I84" s="308" t="s">
        <v>866</v>
      </c>
      <c r="J84" s="308">
        <v>20</v>
      </c>
      <c r="K84" s="298"/>
    </row>
    <row r="85" spans="2:11" ht="15" customHeight="1">
      <c r="B85" s="307"/>
      <c r="C85" s="285" t="s">
        <v>883</v>
      </c>
      <c r="D85" s="285"/>
      <c r="E85" s="285"/>
      <c r="F85" s="306" t="s">
        <v>870</v>
      </c>
      <c r="G85" s="305"/>
      <c r="H85" s="285" t="s">
        <v>884</v>
      </c>
      <c r="I85" s="285" t="s">
        <v>866</v>
      </c>
      <c r="J85" s="285">
        <v>50</v>
      </c>
      <c r="K85" s="298"/>
    </row>
    <row r="86" spans="2:11" ht="15" customHeight="1">
      <c r="B86" s="307"/>
      <c r="C86" s="285" t="s">
        <v>885</v>
      </c>
      <c r="D86" s="285"/>
      <c r="E86" s="285"/>
      <c r="F86" s="306" t="s">
        <v>870</v>
      </c>
      <c r="G86" s="305"/>
      <c r="H86" s="285" t="s">
        <v>886</v>
      </c>
      <c r="I86" s="285" t="s">
        <v>866</v>
      </c>
      <c r="J86" s="285">
        <v>20</v>
      </c>
      <c r="K86" s="298"/>
    </row>
    <row r="87" spans="2:11" ht="15" customHeight="1">
      <c r="B87" s="307"/>
      <c r="C87" s="285" t="s">
        <v>887</v>
      </c>
      <c r="D87" s="285"/>
      <c r="E87" s="285"/>
      <c r="F87" s="306" t="s">
        <v>870</v>
      </c>
      <c r="G87" s="305"/>
      <c r="H87" s="285" t="s">
        <v>888</v>
      </c>
      <c r="I87" s="285" t="s">
        <v>866</v>
      </c>
      <c r="J87" s="285">
        <v>20</v>
      </c>
      <c r="K87" s="298"/>
    </row>
    <row r="88" spans="2:11" ht="15" customHeight="1">
      <c r="B88" s="307"/>
      <c r="C88" s="285" t="s">
        <v>889</v>
      </c>
      <c r="D88" s="285"/>
      <c r="E88" s="285"/>
      <c r="F88" s="306" t="s">
        <v>870</v>
      </c>
      <c r="G88" s="305"/>
      <c r="H88" s="285" t="s">
        <v>890</v>
      </c>
      <c r="I88" s="285" t="s">
        <v>866</v>
      </c>
      <c r="J88" s="285">
        <v>50</v>
      </c>
      <c r="K88" s="298"/>
    </row>
    <row r="89" spans="2:11" ht="15" customHeight="1">
      <c r="B89" s="307"/>
      <c r="C89" s="285" t="s">
        <v>891</v>
      </c>
      <c r="D89" s="285"/>
      <c r="E89" s="285"/>
      <c r="F89" s="306" t="s">
        <v>870</v>
      </c>
      <c r="G89" s="305"/>
      <c r="H89" s="285" t="s">
        <v>891</v>
      </c>
      <c r="I89" s="285" t="s">
        <v>866</v>
      </c>
      <c r="J89" s="285">
        <v>50</v>
      </c>
      <c r="K89" s="298"/>
    </row>
    <row r="90" spans="2:11" ht="15" customHeight="1">
      <c r="B90" s="307"/>
      <c r="C90" s="285" t="s">
        <v>127</v>
      </c>
      <c r="D90" s="285"/>
      <c r="E90" s="285"/>
      <c r="F90" s="306" t="s">
        <v>870</v>
      </c>
      <c r="G90" s="305"/>
      <c r="H90" s="285" t="s">
        <v>892</v>
      </c>
      <c r="I90" s="285" t="s">
        <v>866</v>
      </c>
      <c r="J90" s="285">
        <v>255</v>
      </c>
      <c r="K90" s="298"/>
    </row>
    <row r="91" spans="2:11" ht="15" customHeight="1">
      <c r="B91" s="307"/>
      <c r="C91" s="285" t="s">
        <v>893</v>
      </c>
      <c r="D91" s="285"/>
      <c r="E91" s="285"/>
      <c r="F91" s="306" t="s">
        <v>864</v>
      </c>
      <c r="G91" s="305"/>
      <c r="H91" s="285" t="s">
        <v>894</v>
      </c>
      <c r="I91" s="285" t="s">
        <v>895</v>
      </c>
      <c r="J91" s="285"/>
      <c r="K91" s="298"/>
    </row>
    <row r="92" spans="2:11" ht="15" customHeight="1">
      <c r="B92" s="307"/>
      <c r="C92" s="285" t="s">
        <v>896</v>
      </c>
      <c r="D92" s="285"/>
      <c r="E92" s="285"/>
      <c r="F92" s="306" t="s">
        <v>864</v>
      </c>
      <c r="G92" s="305"/>
      <c r="H92" s="285" t="s">
        <v>897</v>
      </c>
      <c r="I92" s="285" t="s">
        <v>898</v>
      </c>
      <c r="J92" s="285"/>
      <c r="K92" s="298"/>
    </row>
    <row r="93" spans="2:11" ht="15" customHeight="1">
      <c r="B93" s="307"/>
      <c r="C93" s="285" t="s">
        <v>899</v>
      </c>
      <c r="D93" s="285"/>
      <c r="E93" s="285"/>
      <c r="F93" s="306" t="s">
        <v>864</v>
      </c>
      <c r="G93" s="305"/>
      <c r="H93" s="285" t="s">
        <v>899</v>
      </c>
      <c r="I93" s="285" t="s">
        <v>898</v>
      </c>
      <c r="J93" s="285"/>
      <c r="K93" s="298"/>
    </row>
    <row r="94" spans="2:11" ht="15" customHeight="1">
      <c r="B94" s="307"/>
      <c r="C94" s="285" t="s">
        <v>38</v>
      </c>
      <c r="D94" s="285"/>
      <c r="E94" s="285"/>
      <c r="F94" s="306" t="s">
        <v>864</v>
      </c>
      <c r="G94" s="305"/>
      <c r="H94" s="285" t="s">
        <v>900</v>
      </c>
      <c r="I94" s="285" t="s">
        <v>898</v>
      </c>
      <c r="J94" s="285"/>
      <c r="K94" s="298"/>
    </row>
    <row r="95" spans="2:11" ht="15" customHeight="1">
      <c r="B95" s="307"/>
      <c r="C95" s="285" t="s">
        <v>48</v>
      </c>
      <c r="D95" s="285"/>
      <c r="E95" s="285"/>
      <c r="F95" s="306" t="s">
        <v>864</v>
      </c>
      <c r="G95" s="305"/>
      <c r="H95" s="285" t="s">
        <v>901</v>
      </c>
      <c r="I95" s="285" t="s">
        <v>898</v>
      </c>
      <c r="J95" s="285"/>
      <c r="K95" s="298"/>
    </row>
    <row r="96" spans="2:11" ht="15" customHeight="1">
      <c r="B96" s="310"/>
      <c r="C96" s="311"/>
      <c r="D96" s="311"/>
      <c r="E96" s="311"/>
      <c r="F96" s="311"/>
      <c r="G96" s="311"/>
      <c r="H96" s="311"/>
      <c r="I96" s="311"/>
      <c r="J96" s="311"/>
      <c r="K96" s="312"/>
    </row>
    <row r="97" spans="2:11" ht="18.75" customHeight="1">
      <c r="B97" s="313"/>
      <c r="C97" s="314"/>
      <c r="D97" s="314"/>
      <c r="E97" s="314"/>
      <c r="F97" s="314"/>
      <c r="G97" s="314"/>
      <c r="H97" s="314"/>
      <c r="I97" s="314"/>
      <c r="J97" s="314"/>
      <c r="K97" s="313"/>
    </row>
    <row r="98" spans="2:11" ht="18.75" customHeight="1">
      <c r="B98" s="292"/>
      <c r="C98" s="292"/>
      <c r="D98" s="292"/>
      <c r="E98" s="292"/>
      <c r="F98" s="292"/>
      <c r="G98" s="292"/>
      <c r="H98" s="292"/>
      <c r="I98" s="292"/>
      <c r="J98" s="292"/>
      <c r="K98" s="292"/>
    </row>
    <row r="99" spans="2:11" ht="7.5" customHeight="1">
      <c r="B99" s="293"/>
      <c r="C99" s="294"/>
      <c r="D99" s="294"/>
      <c r="E99" s="294"/>
      <c r="F99" s="294"/>
      <c r="G99" s="294"/>
      <c r="H99" s="294"/>
      <c r="I99" s="294"/>
      <c r="J99" s="294"/>
      <c r="K99" s="295"/>
    </row>
    <row r="100" spans="2:11" ht="45" customHeight="1">
      <c r="B100" s="296"/>
      <c r="C100" s="297" t="s">
        <v>902</v>
      </c>
      <c r="D100" s="297"/>
      <c r="E100" s="297"/>
      <c r="F100" s="297"/>
      <c r="G100" s="297"/>
      <c r="H100" s="297"/>
      <c r="I100" s="297"/>
      <c r="J100" s="297"/>
      <c r="K100" s="298"/>
    </row>
    <row r="101" spans="2:11" ht="17.25" customHeight="1">
      <c r="B101" s="296"/>
      <c r="C101" s="299" t="s">
        <v>858</v>
      </c>
      <c r="D101" s="299"/>
      <c r="E101" s="299"/>
      <c r="F101" s="299" t="s">
        <v>859</v>
      </c>
      <c r="G101" s="300"/>
      <c r="H101" s="299" t="s">
        <v>122</v>
      </c>
      <c r="I101" s="299" t="s">
        <v>57</v>
      </c>
      <c r="J101" s="299" t="s">
        <v>860</v>
      </c>
      <c r="K101" s="298"/>
    </row>
    <row r="102" spans="2:11" ht="17.25" customHeight="1">
      <c r="B102" s="296"/>
      <c r="C102" s="301" t="s">
        <v>861</v>
      </c>
      <c r="D102" s="301"/>
      <c r="E102" s="301"/>
      <c r="F102" s="302" t="s">
        <v>862</v>
      </c>
      <c r="G102" s="303"/>
      <c r="H102" s="301"/>
      <c r="I102" s="301"/>
      <c r="J102" s="301" t="s">
        <v>863</v>
      </c>
      <c r="K102" s="298"/>
    </row>
    <row r="103" spans="2:11" ht="5.25" customHeight="1">
      <c r="B103" s="296"/>
      <c r="C103" s="299"/>
      <c r="D103" s="299"/>
      <c r="E103" s="299"/>
      <c r="F103" s="299"/>
      <c r="G103" s="315"/>
      <c r="H103" s="299"/>
      <c r="I103" s="299"/>
      <c r="J103" s="299"/>
      <c r="K103" s="298"/>
    </row>
    <row r="104" spans="2:11" ht="15" customHeight="1">
      <c r="B104" s="296"/>
      <c r="C104" s="285" t="s">
        <v>53</v>
      </c>
      <c r="D104" s="304"/>
      <c r="E104" s="304"/>
      <c r="F104" s="306" t="s">
        <v>864</v>
      </c>
      <c r="G104" s="315"/>
      <c r="H104" s="285" t="s">
        <v>903</v>
      </c>
      <c r="I104" s="285" t="s">
        <v>866</v>
      </c>
      <c r="J104" s="285">
        <v>20</v>
      </c>
      <c r="K104" s="298"/>
    </row>
    <row r="105" spans="2:11" ht="15" customHeight="1">
      <c r="B105" s="296"/>
      <c r="C105" s="285" t="s">
        <v>867</v>
      </c>
      <c r="D105" s="285"/>
      <c r="E105" s="285"/>
      <c r="F105" s="306" t="s">
        <v>864</v>
      </c>
      <c r="G105" s="285"/>
      <c r="H105" s="285" t="s">
        <v>903</v>
      </c>
      <c r="I105" s="285" t="s">
        <v>866</v>
      </c>
      <c r="J105" s="285">
        <v>120</v>
      </c>
      <c r="K105" s="298"/>
    </row>
    <row r="106" spans="2:11" ht="15" customHeight="1">
      <c r="B106" s="307"/>
      <c r="C106" s="285" t="s">
        <v>869</v>
      </c>
      <c r="D106" s="285"/>
      <c r="E106" s="285"/>
      <c r="F106" s="306" t="s">
        <v>870</v>
      </c>
      <c r="G106" s="285"/>
      <c r="H106" s="285" t="s">
        <v>903</v>
      </c>
      <c r="I106" s="285" t="s">
        <v>866</v>
      </c>
      <c r="J106" s="285">
        <v>50</v>
      </c>
      <c r="K106" s="298"/>
    </row>
    <row r="107" spans="2:11" ht="15" customHeight="1">
      <c r="B107" s="307"/>
      <c r="C107" s="285" t="s">
        <v>872</v>
      </c>
      <c r="D107" s="285"/>
      <c r="E107" s="285"/>
      <c r="F107" s="306" t="s">
        <v>864</v>
      </c>
      <c r="G107" s="285"/>
      <c r="H107" s="285" t="s">
        <v>903</v>
      </c>
      <c r="I107" s="285" t="s">
        <v>874</v>
      </c>
      <c r="J107" s="285"/>
      <c r="K107" s="298"/>
    </row>
    <row r="108" spans="2:11" ht="15" customHeight="1">
      <c r="B108" s="307"/>
      <c r="C108" s="285" t="s">
        <v>883</v>
      </c>
      <c r="D108" s="285"/>
      <c r="E108" s="285"/>
      <c r="F108" s="306" t="s">
        <v>870</v>
      </c>
      <c r="G108" s="285"/>
      <c r="H108" s="285" t="s">
        <v>903</v>
      </c>
      <c r="I108" s="285" t="s">
        <v>866</v>
      </c>
      <c r="J108" s="285">
        <v>50</v>
      </c>
      <c r="K108" s="298"/>
    </row>
    <row r="109" spans="2:11" ht="15" customHeight="1">
      <c r="B109" s="307"/>
      <c r="C109" s="285" t="s">
        <v>891</v>
      </c>
      <c r="D109" s="285"/>
      <c r="E109" s="285"/>
      <c r="F109" s="306" t="s">
        <v>870</v>
      </c>
      <c r="G109" s="285"/>
      <c r="H109" s="285" t="s">
        <v>903</v>
      </c>
      <c r="I109" s="285" t="s">
        <v>866</v>
      </c>
      <c r="J109" s="285">
        <v>50</v>
      </c>
      <c r="K109" s="298"/>
    </row>
    <row r="110" spans="2:11" ht="15" customHeight="1">
      <c r="B110" s="307"/>
      <c r="C110" s="285" t="s">
        <v>889</v>
      </c>
      <c r="D110" s="285"/>
      <c r="E110" s="285"/>
      <c r="F110" s="306" t="s">
        <v>870</v>
      </c>
      <c r="G110" s="285"/>
      <c r="H110" s="285" t="s">
        <v>903</v>
      </c>
      <c r="I110" s="285" t="s">
        <v>866</v>
      </c>
      <c r="J110" s="285">
        <v>50</v>
      </c>
      <c r="K110" s="298"/>
    </row>
    <row r="111" spans="2:11" ht="15" customHeight="1">
      <c r="B111" s="307"/>
      <c r="C111" s="285" t="s">
        <v>53</v>
      </c>
      <c r="D111" s="285"/>
      <c r="E111" s="285"/>
      <c r="F111" s="306" t="s">
        <v>864</v>
      </c>
      <c r="G111" s="285"/>
      <c r="H111" s="285" t="s">
        <v>904</v>
      </c>
      <c r="I111" s="285" t="s">
        <v>866</v>
      </c>
      <c r="J111" s="285">
        <v>20</v>
      </c>
      <c r="K111" s="298"/>
    </row>
    <row r="112" spans="2:11" ht="15" customHeight="1">
      <c r="B112" s="307"/>
      <c r="C112" s="285" t="s">
        <v>905</v>
      </c>
      <c r="D112" s="285"/>
      <c r="E112" s="285"/>
      <c r="F112" s="306" t="s">
        <v>864</v>
      </c>
      <c r="G112" s="285"/>
      <c r="H112" s="285" t="s">
        <v>906</v>
      </c>
      <c r="I112" s="285" t="s">
        <v>866</v>
      </c>
      <c r="J112" s="285">
        <v>120</v>
      </c>
      <c r="K112" s="298"/>
    </row>
    <row r="113" spans="2:11" ht="15" customHeight="1">
      <c r="B113" s="307"/>
      <c r="C113" s="285" t="s">
        <v>38</v>
      </c>
      <c r="D113" s="285"/>
      <c r="E113" s="285"/>
      <c r="F113" s="306" t="s">
        <v>864</v>
      </c>
      <c r="G113" s="285"/>
      <c r="H113" s="285" t="s">
        <v>907</v>
      </c>
      <c r="I113" s="285" t="s">
        <v>898</v>
      </c>
      <c r="J113" s="285"/>
      <c r="K113" s="298"/>
    </row>
    <row r="114" spans="2:11" ht="15" customHeight="1">
      <c r="B114" s="307"/>
      <c r="C114" s="285" t="s">
        <v>48</v>
      </c>
      <c r="D114" s="285"/>
      <c r="E114" s="285"/>
      <c r="F114" s="306" t="s">
        <v>864</v>
      </c>
      <c r="G114" s="285"/>
      <c r="H114" s="285" t="s">
        <v>908</v>
      </c>
      <c r="I114" s="285" t="s">
        <v>898</v>
      </c>
      <c r="J114" s="285"/>
      <c r="K114" s="298"/>
    </row>
    <row r="115" spans="2:11" ht="15" customHeight="1">
      <c r="B115" s="307"/>
      <c r="C115" s="285" t="s">
        <v>57</v>
      </c>
      <c r="D115" s="285"/>
      <c r="E115" s="285"/>
      <c r="F115" s="306" t="s">
        <v>864</v>
      </c>
      <c r="G115" s="285"/>
      <c r="H115" s="285" t="s">
        <v>909</v>
      </c>
      <c r="I115" s="285" t="s">
        <v>910</v>
      </c>
      <c r="J115" s="285"/>
      <c r="K115" s="298"/>
    </row>
    <row r="116" spans="2:11" ht="15" customHeight="1">
      <c r="B116" s="310"/>
      <c r="C116" s="316"/>
      <c r="D116" s="316"/>
      <c r="E116" s="316"/>
      <c r="F116" s="316"/>
      <c r="G116" s="316"/>
      <c r="H116" s="316"/>
      <c r="I116" s="316"/>
      <c r="J116" s="316"/>
      <c r="K116" s="312"/>
    </row>
    <row r="117" spans="2:11" ht="18.75" customHeight="1">
      <c r="B117" s="317"/>
      <c r="C117" s="281"/>
      <c r="D117" s="281"/>
      <c r="E117" s="281"/>
      <c r="F117" s="318"/>
      <c r="G117" s="281"/>
      <c r="H117" s="281"/>
      <c r="I117" s="281"/>
      <c r="J117" s="281"/>
      <c r="K117" s="317"/>
    </row>
    <row r="118" spans="2:11" ht="18.75" customHeight="1"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</row>
    <row r="119" spans="2:11" ht="7.5" customHeight="1">
      <c r="B119" s="319"/>
      <c r="C119" s="320"/>
      <c r="D119" s="320"/>
      <c r="E119" s="320"/>
      <c r="F119" s="320"/>
      <c r="G119" s="320"/>
      <c r="H119" s="320"/>
      <c r="I119" s="320"/>
      <c r="J119" s="320"/>
      <c r="K119" s="321"/>
    </row>
    <row r="120" spans="2:11" ht="45" customHeight="1">
      <c r="B120" s="322"/>
      <c r="C120" s="275" t="s">
        <v>911</v>
      </c>
      <c r="D120" s="275"/>
      <c r="E120" s="275"/>
      <c r="F120" s="275"/>
      <c r="G120" s="275"/>
      <c r="H120" s="275"/>
      <c r="I120" s="275"/>
      <c r="J120" s="275"/>
      <c r="K120" s="323"/>
    </row>
    <row r="121" spans="2:11" ht="17.25" customHeight="1">
      <c r="B121" s="324"/>
      <c r="C121" s="299" t="s">
        <v>858</v>
      </c>
      <c r="D121" s="299"/>
      <c r="E121" s="299"/>
      <c r="F121" s="299" t="s">
        <v>859</v>
      </c>
      <c r="G121" s="300"/>
      <c r="H121" s="299" t="s">
        <v>122</v>
      </c>
      <c r="I121" s="299" t="s">
        <v>57</v>
      </c>
      <c r="J121" s="299" t="s">
        <v>860</v>
      </c>
      <c r="K121" s="325"/>
    </row>
    <row r="122" spans="2:11" ht="17.25" customHeight="1">
      <c r="B122" s="324"/>
      <c r="C122" s="301" t="s">
        <v>861</v>
      </c>
      <c r="D122" s="301"/>
      <c r="E122" s="301"/>
      <c r="F122" s="302" t="s">
        <v>862</v>
      </c>
      <c r="G122" s="303"/>
      <c r="H122" s="301"/>
      <c r="I122" s="301"/>
      <c r="J122" s="301" t="s">
        <v>863</v>
      </c>
      <c r="K122" s="325"/>
    </row>
    <row r="123" spans="2:11" ht="5.25" customHeight="1">
      <c r="B123" s="326"/>
      <c r="C123" s="304"/>
      <c r="D123" s="304"/>
      <c r="E123" s="304"/>
      <c r="F123" s="304"/>
      <c r="G123" s="285"/>
      <c r="H123" s="304"/>
      <c r="I123" s="304"/>
      <c r="J123" s="304"/>
      <c r="K123" s="327"/>
    </row>
    <row r="124" spans="2:11" ht="15" customHeight="1">
      <c r="B124" s="326"/>
      <c r="C124" s="285" t="s">
        <v>867</v>
      </c>
      <c r="D124" s="304"/>
      <c r="E124" s="304"/>
      <c r="F124" s="306" t="s">
        <v>864</v>
      </c>
      <c r="G124" s="285"/>
      <c r="H124" s="285" t="s">
        <v>903</v>
      </c>
      <c r="I124" s="285" t="s">
        <v>866</v>
      </c>
      <c r="J124" s="285">
        <v>120</v>
      </c>
      <c r="K124" s="328"/>
    </row>
    <row r="125" spans="2:11" ht="15" customHeight="1">
      <c r="B125" s="326"/>
      <c r="C125" s="285" t="s">
        <v>912</v>
      </c>
      <c r="D125" s="285"/>
      <c r="E125" s="285"/>
      <c r="F125" s="306" t="s">
        <v>864</v>
      </c>
      <c r="G125" s="285"/>
      <c r="H125" s="285" t="s">
        <v>913</v>
      </c>
      <c r="I125" s="285" t="s">
        <v>866</v>
      </c>
      <c r="J125" s="285" t="s">
        <v>914</v>
      </c>
      <c r="K125" s="328"/>
    </row>
    <row r="126" spans="2:11" ht="15" customHeight="1">
      <c r="B126" s="326"/>
      <c r="C126" s="285" t="s">
        <v>813</v>
      </c>
      <c r="D126" s="285"/>
      <c r="E126" s="285"/>
      <c r="F126" s="306" t="s">
        <v>864</v>
      </c>
      <c r="G126" s="285"/>
      <c r="H126" s="285" t="s">
        <v>915</v>
      </c>
      <c r="I126" s="285" t="s">
        <v>866</v>
      </c>
      <c r="J126" s="285" t="s">
        <v>914</v>
      </c>
      <c r="K126" s="328"/>
    </row>
    <row r="127" spans="2:11" ht="15" customHeight="1">
      <c r="B127" s="326"/>
      <c r="C127" s="285" t="s">
        <v>875</v>
      </c>
      <c r="D127" s="285"/>
      <c r="E127" s="285"/>
      <c r="F127" s="306" t="s">
        <v>870</v>
      </c>
      <c r="G127" s="285"/>
      <c r="H127" s="285" t="s">
        <v>876</v>
      </c>
      <c r="I127" s="285" t="s">
        <v>866</v>
      </c>
      <c r="J127" s="285">
        <v>15</v>
      </c>
      <c r="K127" s="328"/>
    </row>
    <row r="128" spans="2:11" ht="15" customHeight="1">
      <c r="B128" s="326"/>
      <c r="C128" s="308" t="s">
        <v>877</v>
      </c>
      <c r="D128" s="308"/>
      <c r="E128" s="308"/>
      <c r="F128" s="309" t="s">
        <v>870</v>
      </c>
      <c r="G128" s="308"/>
      <c r="H128" s="308" t="s">
        <v>878</v>
      </c>
      <c r="I128" s="308" t="s">
        <v>866</v>
      </c>
      <c r="J128" s="308">
        <v>15</v>
      </c>
      <c r="K128" s="328"/>
    </row>
    <row r="129" spans="2:11" ht="15" customHeight="1">
      <c r="B129" s="326"/>
      <c r="C129" s="308" t="s">
        <v>879</v>
      </c>
      <c r="D129" s="308"/>
      <c r="E129" s="308"/>
      <c r="F129" s="309" t="s">
        <v>870</v>
      </c>
      <c r="G129" s="308"/>
      <c r="H129" s="308" t="s">
        <v>880</v>
      </c>
      <c r="I129" s="308" t="s">
        <v>866</v>
      </c>
      <c r="J129" s="308">
        <v>20</v>
      </c>
      <c r="K129" s="328"/>
    </row>
    <row r="130" spans="2:11" ht="15" customHeight="1">
      <c r="B130" s="326"/>
      <c r="C130" s="308" t="s">
        <v>881</v>
      </c>
      <c r="D130" s="308"/>
      <c r="E130" s="308"/>
      <c r="F130" s="309" t="s">
        <v>870</v>
      </c>
      <c r="G130" s="308"/>
      <c r="H130" s="308" t="s">
        <v>882</v>
      </c>
      <c r="I130" s="308" t="s">
        <v>866</v>
      </c>
      <c r="J130" s="308">
        <v>20</v>
      </c>
      <c r="K130" s="328"/>
    </row>
    <row r="131" spans="2:11" ht="15" customHeight="1">
      <c r="B131" s="326"/>
      <c r="C131" s="285" t="s">
        <v>869</v>
      </c>
      <c r="D131" s="285"/>
      <c r="E131" s="285"/>
      <c r="F131" s="306" t="s">
        <v>870</v>
      </c>
      <c r="G131" s="285"/>
      <c r="H131" s="285" t="s">
        <v>903</v>
      </c>
      <c r="I131" s="285" t="s">
        <v>866</v>
      </c>
      <c r="J131" s="285">
        <v>50</v>
      </c>
      <c r="K131" s="328"/>
    </row>
    <row r="132" spans="2:11" ht="15" customHeight="1">
      <c r="B132" s="326"/>
      <c r="C132" s="285" t="s">
        <v>883</v>
      </c>
      <c r="D132" s="285"/>
      <c r="E132" s="285"/>
      <c r="F132" s="306" t="s">
        <v>870</v>
      </c>
      <c r="G132" s="285"/>
      <c r="H132" s="285" t="s">
        <v>903</v>
      </c>
      <c r="I132" s="285" t="s">
        <v>866</v>
      </c>
      <c r="J132" s="285">
        <v>50</v>
      </c>
      <c r="K132" s="328"/>
    </row>
    <row r="133" spans="2:11" ht="15" customHeight="1">
      <c r="B133" s="326"/>
      <c r="C133" s="285" t="s">
        <v>889</v>
      </c>
      <c r="D133" s="285"/>
      <c r="E133" s="285"/>
      <c r="F133" s="306" t="s">
        <v>870</v>
      </c>
      <c r="G133" s="285"/>
      <c r="H133" s="285" t="s">
        <v>903</v>
      </c>
      <c r="I133" s="285" t="s">
        <v>866</v>
      </c>
      <c r="J133" s="285">
        <v>50</v>
      </c>
      <c r="K133" s="328"/>
    </row>
    <row r="134" spans="2:11" ht="15" customHeight="1">
      <c r="B134" s="326"/>
      <c r="C134" s="285" t="s">
        <v>891</v>
      </c>
      <c r="D134" s="285"/>
      <c r="E134" s="285"/>
      <c r="F134" s="306" t="s">
        <v>870</v>
      </c>
      <c r="G134" s="285"/>
      <c r="H134" s="285" t="s">
        <v>903</v>
      </c>
      <c r="I134" s="285" t="s">
        <v>866</v>
      </c>
      <c r="J134" s="285">
        <v>50</v>
      </c>
      <c r="K134" s="328"/>
    </row>
    <row r="135" spans="2:11" ht="15" customHeight="1">
      <c r="B135" s="326"/>
      <c r="C135" s="285" t="s">
        <v>127</v>
      </c>
      <c r="D135" s="285"/>
      <c r="E135" s="285"/>
      <c r="F135" s="306" t="s">
        <v>870</v>
      </c>
      <c r="G135" s="285"/>
      <c r="H135" s="285" t="s">
        <v>916</v>
      </c>
      <c r="I135" s="285" t="s">
        <v>866</v>
      </c>
      <c r="J135" s="285">
        <v>255</v>
      </c>
      <c r="K135" s="328"/>
    </row>
    <row r="136" spans="2:11" ht="15" customHeight="1">
      <c r="B136" s="326"/>
      <c r="C136" s="285" t="s">
        <v>893</v>
      </c>
      <c r="D136" s="285"/>
      <c r="E136" s="285"/>
      <c r="F136" s="306" t="s">
        <v>864</v>
      </c>
      <c r="G136" s="285"/>
      <c r="H136" s="285" t="s">
        <v>917</v>
      </c>
      <c r="I136" s="285" t="s">
        <v>895</v>
      </c>
      <c r="J136" s="285"/>
      <c r="K136" s="328"/>
    </row>
    <row r="137" spans="2:11" ht="15" customHeight="1">
      <c r="B137" s="326"/>
      <c r="C137" s="285" t="s">
        <v>896</v>
      </c>
      <c r="D137" s="285"/>
      <c r="E137" s="285"/>
      <c r="F137" s="306" t="s">
        <v>864</v>
      </c>
      <c r="G137" s="285"/>
      <c r="H137" s="285" t="s">
        <v>918</v>
      </c>
      <c r="I137" s="285" t="s">
        <v>898</v>
      </c>
      <c r="J137" s="285"/>
      <c r="K137" s="328"/>
    </row>
    <row r="138" spans="2:11" ht="15" customHeight="1">
      <c r="B138" s="326"/>
      <c r="C138" s="285" t="s">
        <v>899</v>
      </c>
      <c r="D138" s="285"/>
      <c r="E138" s="285"/>
      <c r="F138" s="306" t="s">
        <v>864</v>
      </c>
      <c r="G138" s="285"/>
      <c r="H138" s="285" t="s">
        <v>899</v>
      </c>
      <c r="I138" s="285" t="s">
        <v>898</v>
      </c>
      <c r="J138" s="285"/>
      <c r="K138" s="328"/>
    </row>
    <row r="139" spans="2:11" ht="15" customHeight="1">
      <c r="B139" s="326"/>
      <c r="C139" s="285" t="s">
        <v>38</v>
      </c>
      <c r="D139" s="285"/>
      <c r="E139" s="285"/>
      <c r="F139" s="306" t="s">
        <v>864</v>
      </c>
      <c r="G139" s="285"/>
      <c r="H139" s="285" t="s">
        <v>919</v>
      </c>
      <c r="I139" s="285" t="s">
        <v>898</v>
      </c>
      <c r="J139" s="285"/>
      <c r="K139" s="328"/>
    </row>
    <row r="140" spans="2:11" ht="15" customHeight="1">
      <c r="B140" s="326"/>
      <c r="C140" s="285" t="s">
        <v>920</v>
      </c>
      <c r="D140" s="285"/>
      <c r="E140" s="285"/>
      <c r="F140" s="306" t="s">
        <v>864</v>
      </c>
      <c r="G140" s="285"/>
      <c r="H140" s="285" t="s">
        <v>921</v>
      </c>
      <c r="I140" s="285" t="s">
        <v>898</v>
      </c>
      <c r="J140" s="285"/>
      <c r="K140" s="328"/>
    </row>
    <row r="141" spans="2:11" ht="15" customHeight="1">
      <c r="B141" s="329"/>
      <c r="C141" s="330"/>
      <c r="D141" s="330"/>
      <c r="E141" s="330"/>
      <c r="F141" s="330"/>
      <c r="G141" s="330"/>
      <c r="H141" s="330"/>
      <c r="I141" s="330"/>
      <c r="J141" s="330"/>
      <c r="K141" s="331"/>
    </row>
    <row r="142" spans="2:11" ht="18.75" customHeight="1">
      <c r="B142" s="281"/>
      <c r="C142" s="281"/>
      <c r="D142" s="281"/>
      <c r="E142" s="281"/>
      <c r="F142" s="318"/>
      <c r="G142" s="281"/>
      <c r="H142" s="281"/>
      <c r="I142" s="281"/>
      <c r="J142" s="281"/>
      <c r="K142" s="281"/>
    </row>
    <row r="143" spans="2:11" ht="18.75" customHeight="1">
      <c r="B143" s="292"/>
      <c r="C143" s="292"/>
      <c r="D143" s="292"/>
      <c r="E143" s="292"/>
      <c r="F143" s="292"/>
      <c r="G143" s="292"/>
      <c r="H143" s="292"/>
      <c r="I143" s="292"/>
      <c r="J143" s="292"/>
      <c r="K143" s="292"/>
    </row>
    <row r="144" spans="2:11" ht="7.5" customHeight="1">
      <c r="B144" s="293"/>
      <c r="C144" s="294"/>
      <c r="D144" s="294"/>
      <c r="E144" s="294"/>
      <c r="F144" s="294"/>
      <c r="G144" s="294"/>
      <c r="H144" s="294"/>
      <c r="I144" s="294"/>
      <c r="J144" s="294"/>
      <c r="K144" s="295"/>
    </row>
    <row r="145" spans="2:11" ht="45" customHeight="1">
      <c r="B145" s="296"/>
      <c r="C145" s="297" t="s">
        <v>922</v>
      </c>
      <c r="D145" s="297"/>
      <c r="E145" s="297"/>
      <c r="F145" s="297"/>
      <c r="G145" s="297"/>
      <c r="H145" s="297"/>
      <c r="I145" s="297"/>
      <c r="J145" s="297"/>
      <c r="K145" s="298"/>
    </row>
    <row r="146" spans="2:11" ht="17.25" customHeight="1">
      <c r="B146" s="296"/>
      <c r="C146" s="299" t="s">
        <v>858</v>
      </c>
      <c r="D146" s="299"/>
      <c r="E146" s="299"/>
      <c r="F146" s="299" t="s">
        <v>859</v>
      </c>
      <c r="G146" s="300"/>
      <c r="H146" s="299" t="s">
        <v>122</v>
      </c>
      <c r="I146" s="299" t="s">
        <v>57</v>
      </c>
      <c r="J146" s="299" t="s">
        <v>860</v>
      </c>
      <c r="K146" s="298"/>
    </row>
    <row r="147" spans="2:11" ht="17.25" customHeight="1">
      <c r="B147" s="296"/>
      <c r="C147" s="301" t="s">
        <v>861</v>
      </c>
      <c r="D147" s="301"/>
      <c r="E147" s="301"/>
      <c r="F147" s="302" t="s">
        <v>862</v>
      </c>
      <c r="G147" s="303"/>
      <c r="H147" s="301"/>
      <c r="I147" s="301"/>
      <c r="J147" s="301" t="s">
        <v>863</v>
      </c>
      <c r="K147" s="298"/>
    </row>
    <row r="148" spans="2:11" ht="5.25" customHeight="1">
      <c r="B148" s="307"/>
      <c r="C148" s="304"/>
      <c r="D148" s="304"/>
      <c r="E148" s="304"/>
      <c r="F148" s="304"/>
      <c r="G148" s="305"/>
      <c r="H148" s="304"/>
      <c r="I148" s="304"/>
      <c r="J148" s="304"/>
      <c r="K148" s="328"/>
    </row>
    <row r="149" spans="2:11" ht="15" customHeight="1">
      <c r="B149" s="307"/>
      <c r="C149" s="332" t="s">
        <v>867</v>
      </c>
      <c r="D149" s="285"/>
      <c r="E149" s="285"/>
      <c r="F149" s="333" t="s">
        <v>864</v>
      </c>
      <c r="G149" s="285"/>
      <c r="H149" s="332" t="s">
        <v>903</v>
      </c>
      <c r="I149" s="332" t="s">
        <v>866</v>
      </c>
      <c r="J149" s="332">
        <v>120</v>
      </c>
      <c r="K149" s="328"/>
    </row>
    <row r="150" spans="2:11" ht="15" customHeight="1">
      <c r="B150" s="307"/>
      <c r="C150" s="332" t="s">
        <v>912</v>
      </c>
      <c r="D150" s="285"/>
      <c r="E150" s="285"/>
      <c r="F150" s="333" t="s">
        <v>864</v>
      </c>
      <c r="G150" s="285"/>
      <c r="H150" s="332" t="s">
        <v>923</v>
      </c>
      <c r="I150" s="332" t="s">
        <v>866</v>
      </c>
      <c r="J150" s="332" t="s">
        <v>914</v>
      </c>
      <c r="K150" s="328"/>
    </row>
    <row r="151" spans="2:11" ht="15" customHeight="1">
      <c r="B151" s="307"/>
      <c r="C151" s="332" t="s">
        <v>813</v>
      </c>
      <c r="D151" s="285"/>
      <c r="E151" s="285"/>
      <c r="F151" s="333" t="s">
        <v>864</v>
      </c>
      <c r="G151" s="285"/>
      <c r="H151" s="332" t="s">
        <v>924</v>
      </c>
      <c r="I151" s="332" t="s">
        <v>866</v>
      </c>
      <c r="J151" s="332" t="s">
        <v>914</v>
      </c>
      <c r="K151" s="328"/>
    </row>
    <row r="152" spans="2:11" ht="15" customHeight="1">
      <c r="B152" s="307"/>
      <c r="C152" s="332" t="s">
        <v>869</v>
      </c>
      <c r="D152" s="285"/>
      <c r="E152" s="285"/>
      <c r="F152" s="333" t="s">
        <v>870</v>
      </c>
      <c r="G152" s="285"/>
      <c r="H152" s="332" t="s">
        <v>903</v>
      </c>
      <c r="I152" s="332" t="s">
        <v>866</v>
      </c>
      <c r="J152" s="332">
        <v>50</v>
      </c>
      <c r="K152" s="328"/>
    </row>
    <row r="153" spans="2:11" ht="15" customHeight="1">
      <c r="B153" s="307"/>
      <c r="C153" s="332" t="s">
        <v>872</v>
      </c>
      <c r="D153" s="285"/>
      <c r="E153" s="285"/>
      <c r="F153" s="333" t="s">
        <v>864</v>
      </c>
      <c r="G153" s="285"/>
      <c r="H153" s="332" t="s">
        <v>903</v>
      </c>
      <c r="I153" s="332" t="s">
        <v>874</v>
      </c>
      <c r="J153" s="332"/>
      <c r="K153" s="328"/>
    </row>
    <row r="154" spans="2:11" ht="15" customHeight="1">
      <c r="B154" s="307"/>
      <c r="C154" s="332" t="s">
        <v>883</v>
      </c>
      <c r="D154" s="285"/>
      <c r="E154" s="285"/>
      <c r="F154" s="333" t="s">
        <v>870</v>
      </c>
      <c r="G154" s="285"/>
      <c r="H154" s="332" t="s">
        <v>903</v>
      </c>
      <c r="I154" s="332" t="s">
        <v>866</v>
      </c>
      <c r="J154" s="332">
        <v>50</v>
      </c>
      <c r="K154" s="328"/>
    </row>
    <row r="155" spans="2:11" ht="15" customHeight="1">
      <c r="B155" s="307"/>
      <c r="C155" s="332" t="s">
        <v>891</v>
      </c>
      <c r="D155" s="285"/>
      <c r="E155" s="285"/>
      <c r="F155" s="333" t="s">
        <v>870</v>
      </c>
      <c r="G155" s="285"/>
      <c r="H155" s="332" t="s">
        <v>903</v>
      </c>
      <c r="I155" s="332" t="s">
        <v>866</v>
      </c>
      <c r="J155" s="332">
        <v>50</v>
      </c>
      <c r="K155" s="328"/>
    </row>
    <row r="156" spans="2:11" ht="15" customHeight="1">
      <c r="B156" s="307"/>
      <c r="C156" s="332" t="s">
        <v>889</v>
      </c>
      <c r="D156" s="285"/>
      <c r="E156" s="285"/>
      <c r="F156" s="333" t="s">
        <v>870</v>
      </c>
      <c r="G156" s="285"/>
      <c r="H156" s="332" t="s">
        <v>903</v>
      </c>
      <c r="I156" s="332" t="s">
        <v>866</v>
      </c>
      <c r="J156" s="332">
        <v>50</v>
      </c>
      <c r="K156" s="328"/>
    </row>
    <row r="157" spans="2:11" ht="15" customHeight="1">
      <c r="B157" s="307"/>
      <c r="C157" s="332" t="s">
        <v>96</v>
      </c>
      <c r="D157" s="285"/>
      <c r="E157" s="285"/>
      <c r="F157" s="333" t="s">
        <v>864</v>
      </c>
      <c r="G157" s="285"/>
      <c r="H157" s="332" t="s">
        <v>925</v>
      </c>
      <c r="I157" s="332" t="s">
        <v>866</v>
      </c>
      <c r="J157" s="332" t="s">
        <v>926</v>
      </c>
      <c r="K157" s="328"/>
    </row>
    <row r="158" spans="2:11" ht="15" customHeight="1">
      <c r="B158" s="307"/>
      <c r="C158" s="332" t="s">
        <v>927</v>
      </c>
      <c r="D158" s="285"/>
      <c r="E158" s="285"/>
      <c r="F158" s="333" t="s">
        <v>864</v>
      </c>
      <c r="G158" s="285"/>
      <c r="H158" s="332" t="s">
        <v>928</v>
      </c>
      <c r="I158" s="332" t="s">
        <v>898</v>
      </c>
      <c r="J158" s="332"/>
      <c r="K158" s="328"/>
    </row>
    <row r="159" spans="2:11" ht="15" customHeight="1">
      <c r="B159" s="334"/>
      <c r="C159" s="316"/>
      <c r="D159" s="316"/>
      <c r="E159" s="316"/>
      <c r="F159" s="316"/>
      <c r="G159" s="316"/>
      <c r="H159" s="316"/>
      <c r="I159" s="316"/>
      <c r="J159" s="316"/>
      <c r="K159" s="335"/>
    </row>
    <row r="160" spans="2:11" ht="18.75" customHeight="1">
      <c r="B160" s="281"/>
      <c r="C160" s="285"/>
      <c r="D160" s="285"/>
      <c r="E160" s="285"/>
      <c r="F160" s="306"/>
      <c r="G160" s="285"/>
      <c r="H160" s="285"/>
      <c r="I160" s="285"/>
      <c r="J160" s="285"/>
      <c r="K160" s="281"/>
    </row>
    <row r="161" spans="2:11" ht="18.75" customHeight="1">
      <c r="B161" s="292"/>
      <c r="C161" s="292"/>
      <c r="D161" s="292"/>
      <c r="E161" s="292"/>
      <c r="F161" s="292"/>
      <c r="G161" s="292"/>
      <c r="H161" s="292"/>
      <c r="I161" s="292"/>
      <c r="J161" s="292"/>
      <c r="K161" s="292"/>
    </row>
    <row r="162" spans="2:11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1" ht="45" customHeight="1">
      <c r="B163" s="274"/>
      <c r="C163" s="275" t="s">
        <v>929</v>
      </c>
      <c r="D163" s="275"/>
      <c r="E163" s="275"/>
      <c r="F163" s="275"/>
      <c r="G163" s="275"/>
      <c r="H163" s="275"/>
      <c r="I163" s="275"/>
      <c r="J163" s="275"/>
      <c r="K163" s="276"/>
    </row>
    <row r="164" spans="2:11" ht="17.25" customHeight="1">
      <c r="B164" s="274"/>
      <c r="C164" s="299" t="s">
        <v>858</v>
      </c>
      <c r="D164" s="299"/>
      <c r="E164" s="299"/>
      <c r="F164" s="299" t="s">
        <v>859</v>
      </c>
      <c r="G164" s="336"/>
      <c r="H164" s="337" t="s">
        <v>122</v>
      </c>
      <c r="I164" s="337" t="s">
        <v>57</v>
      </c>
      <c r="J164" s="299" t="s">
        <v>860</v>
      </c>
      <c r="K164" s="276"/>
    </row>
    <row r="165" spans="2:11" ht="17.25" customHeight="1">
      <c r="B165" s="277"/>
      <c r="C165" s="301" t="s">
        <v>861</v>
      </c>
      <c r="D165" s="301"/>
      <c r="E165" s="301"/>
      <c r="F165" s="302" t="s">
        <v>862</v>
      </c>
      <c r="G165" s="338"/>
      <c r="H165" s="339"/>
      <c r="I165" s="339"/>
      <c r="J165" s="301" t="s">
        <v>863</v>
      </c>
      <c r="K165" s="279"/>
    </row>
    <row r="166" spans="2:11" ht="5.25" customHeight="1">
      <c r="B166" s="307"/>
      <c r="C166" s="304"/>
      <c r="D166" s="304"/>
      <c r="E166" s="304"/>
      <c r="F166" s="304"/>
      <c r="G166" s="305"/>
      <c r="H166" s="304"/>
      <c r="I166" s="304"/>
      <c r="J166" s="304"/>
      <c r="K166" s="328"/>
    </row>
    <row r="167" spans="2:11" ht="15" customHeight="1">
      <c r="B167" s="307"/>
      <c r="C167" s="285" t="s">
        <v>867</v>
      </c>
      <c r="D167" s="285"/>
      <c r="E167" s="285"/>
      <c r="F167" s="306" t="s">
        <v>864</v>
      </c>
      <c r="G167" s="285"/>
      <c r="H167" s="285" t="s">
        <v>903</v>
      </c>
      <c r="I167" s="285" t="s">
        <v>866</v>
      </c>
      <c r="J167" s="285">
        <v>120</v>
      </c>
      <c r="K167" s="328"/>
    </row>
    <row r="168" spans="2:11" ht="15" customHeight="1">
      <c r="B168" s="307"/>
      <c r="C168" s="285" t="s">
        <v>912</v>
      </c>
      <c r="D168" s="285"/>
      <c r="E168" s="285"/>
      <c r="F168" s="306" t="s">
        <v>864</v>
      </c>
      <c r="G168" s="285"/>
      <c r="H168" s="285" t="s">
        <v>913</v>
      </c>
      <c r="I168" s="285" t="s">
        <v>866</v>
      </c>
      <c r="J168" s="285" t="s">
        <v>914</v>
      </c>
      <c r="K168" s="328"/>
    </row>
    <row r="169" spans="2:11" ht="15" customHeight="1">
      <c r="B169" s="307"/>
      <c r="C169" s="285" t="s">
        <v>813</v>
      </c>
      <c r="D169" s="285"/>
      <c r="E169" s="285"/>
      <c r="F169" s="306" t="s">
        <v>864</v>
      </c>
      <c r="G169" s="285"/>
      <c r="H169" s="285" t="s">
        <v>930</v>
      </c>
      <c r="I169" s="285" t="s">
        <v>866</v>
      </c>
      <c r="J169" s="285" t="s">
        <v>914</v>
      </c>
      <c r="K169" s="328"/>
    </row>
    <row r="170" spans="2:11" ht="15" customHeight="1">
      <c r="B170" s="307"/>
      <c r="C170" s="285" t="s">
        <v>869</v>
      </c>
      <c r="D170" s="285"/>
      <c r="E170" s="285"/>
      <c r="F170" s="306" t="s">
        <v>870</v>
      </c>
      <c r="G170" s="285"/>
      <c r="H170" s="285" t="s">
        <v>930</v>
      </c>
      <c r="I170" s="285" t="s">
        <v>866</v>
      </c>
      <c r="J170" s="285">
        <v>50</v>
      </c>
      <c r="K170" s="328"/>
    </row>
    <row r="171" spans="2:11" ht="15" customHeight="1">
      <c r="B171" s="307"/>
      <c r="C171" s="285" t="s">
        <v>872</v>
      </c>
      <c r="D171" s="285"/>
      <c r="E171" s="285"/>
      <c r="F171" s="306" t="s">
        <v>864</v>
      </c>
      <c r="G171" s="285"/>
      <c r="H171" s="285" t="s">
        <v>930</v>
      </c>
      <c r="I171" s="285" t="s">
        <v>874</v>
      </c>
      <c r="J171" s="285"/>
      <c r="K171" s="328"/>
    </row>
    <row r="172" spans="2:11" ht="15" customHeight="1">
      <c r="B172" s="307"/>
      <c r="C172" s="285" t="s">
        <v>883</v>
      </c>
      <c r="D172" s="285"/>
      <c r="E172" s="285"/>
      <c r="F172" s="306" t="s">
        <v>870</v>
      </c>
      <c r="G172" s="285"/>
      <c r="H172" s="285" t="s">
        <v>930</v>
      </c>
      <c r="I172" s="285" t="s">
        <v>866</v>
      </c>
      <c r="J172" s="285">
        <v>50</v>
      </c>
      <c r="K172" s="328"/>
    </row>
    <row r="173" spans="2:11" ht="15" customHeight="1">
      <c r="B173" s="307"/>
      <c r="C173" s="285" t="s">
        <v>891</v>
      </c>
      <c r="D173" s="285"/>
      <c r="E173" s="285"/>
      <c r="F173" s="306" t="s">
        <v>870</v>
      </c>
      <c r="G173" s="285"/>
      <c r="H173" s="285" t="s">
        <v>930</v>
      </c>
      <c r="I173" s="285" t="s">
        <v>866</v>
      </c>
      <c r="J173" s="285">
        <v>50</v>
      </c>
      <c r="K173" s="328"/>
    </row>
    <row r="174" spans="2:11" ht="15" customHeight="1">
      <c r="B174" s="307"/>
      <c r="C174" s="285" t="s">
        <v>889</v>
      </c>
      <c r="D174" s="285"/>
      <c r="E174" s="285"/>
      <c r="F174" s="306" t="s">
        <v>870</v>
      </c>
      <c r="G174" s="285"/>
      <c r="H174" s="285" t="s">
        <v>930</v>
      </c>
      <c r="I174" s="285" t="s">
        <v>866</v>
      </c>
      <c r="J174" s="285">
        <v>50</v>
      </c>
      <c r="K174" s="328"/>
    </row>
    <row r="175" spans="2:11" ht="15" customHeight="1">
      <c r="B175" s="307"/>
      <c r="C175" s="285" t="s">
        <v>121</v>
      </c>
      <c r="D175" s="285"/>
      <c r="E175" s="285"/>
      <c r="F175" s="306" t="s">
        <v>864</v>
      </c>
      <c r="G175" s="285"/>
      <c r="H175" s="285" t="s">
        <v>931</v>
      </c>
      <c r="I175" s="285" t="s">
        <v>932</v>
      </c>
      <c r="J175" s="285"/>
      <c r="K175" s="328"/>
    </row>
    <row r="176" spans="2:11" ht="15" customHeight="1">
      <c r="B176" s="307"/>
      <c r="C176" s="285" t="s">
        <v>57</v>
      </c>
      <c r="D176" s="285"/>
      <c r="E176" s="285"/>
      <c r="F176" s="306" t="s">
        <v>864</v>
      </c>
      <c r="G176" s="285"/>
      <c r="H176" s="285" t="s">
        <v>933</v>
      </c>
      <c r="I176" s="285" t="s">
        <v>934</v>
      </c>
      <c r="J176" s="285">
        <v>1</v>
      </c>
      <c r="K176" s="328"/>
    </row>
    <row r="177" spans="2:11" ht="15" customHeight="1">
      <c r="B177" s="307"/>
      <c r="C177" s="285" t="s">
        <v>53</v>
      </c>
      <c r="D177" s="285"/>
      <c r="E177" s="285"/>
      <c r="F177" s="306" t="s">
        <v>864</v>
      </c>
      <c r="G177" s="285"/>
      <c r="H177" s="285" t="s">
        <v>935</v>
      </c>
      <c r="I177" s="285" t="s">
        <v>866</v>
      </c>
      <c r="J177" s="285">
        <v>20</v>
      </c>
      <c r="K177" s="328"/>
    </row>
    <row r="178" spans="2:11" ht="15" customHeight="1">
      <c r="B178" s="307"/>
      <c r="C178" s="285" t="s">
        <v>122</v>
      </c>
      <c r="D178" s="285"/>
      <c r="E178" s="285"/>
      <c r="F178" s="306" t="s">
        <v>864</v>
      </c>
      <c r="G178" s="285"/>
      <c r="H178" s="285" t="s">
        <v>936</v>
      </c>
      <c r="I178" s="285" t="s">
        <v>866</v>
      </c>
      <c r="J178" s="285">
        <v>255</v>
      </c>
      <c r="K178" s="328"/>
    </row>
    <row r="179" spans="2:11" ht="15" customHeight="1">
      <c r="B179" s="307"/>
      <c r="C179" s="285" t="s">
        <v>123</v>
      </c>
      <c r="D179" s="285"/>
      <c r="E179" s="285"/>
      <c r="F179" s="306" t="s">
        <v>864</v>
      </c>
      <c r="G179" s="285"/>
      <c r="H179" s="285" t="s">
        <v>829</v>
      </c>
      <c r="I179" s="285" t="s">
        <v>866</v>
      </c>
      <c r="J179" s="285">
        <v>10</v>
      </c>
      <c r="K179" s="328"/>
    </row>
    <row r="180" spans="2:11" ht="15" customHeight="1">
      <c r="B180" s="307"/>
      <c r="C180" s="285" t="s">
        <v>124</v>
      </c>
      <c r="D180" s="285"/>
      <c r="E180" s="285"/>
      <c r="F180" s="306" t="s">
        <v>864</v>
      </c>
      <c r="G180" s="285"/>
      <c r="H180" s="285" t="s">
        <v>937</v>
      </c>
      <c r="I180" s="285" t="s">
        <v>898</v>
      </c>
      <c r="J180" s="285"/>
      <c r="K180" s="328"/>
    </row>
    <row r="181" spans="2:11" ht="15" customHeight="1">
      <c r="B181" s="307"/>
      <c r="C181" s="285" t="s">
        <v>938</v>
      </c>
      <c r="D181" s="285"/>
      <c r="E181" s="285"/>
      <c r="F181" s="306" t="s">
        <v>864</v>
      </c>
      <c r="G181" s="285"/>
      <c r="H181" s="285" t="s">
        <v>939</v>
      </c>
      <c r="I181" s="285" t="s">
        <v>898</v>
      </c>
      <c r="J181" s="285"/>
      <c r="K181" s="328"/>
    </row>
    <row r="182" spans="2:11" ht="15" customHeight="1">
      <c r="B182" s="307"/>
      <c r="C182" s="285" t="s">
        <v>927</v>
      </c>
      <c r="D182" s="285"/>
      <c r="E182" s="285"/>
      <c r="F182" s="306" t="s">
        <v>864</v>
      </c>
      <c r="G182" s="285"/>
      <c r="H182" s="285" t="s">
        <v>940</v>
      </c>
      <c r="I182" s="285" t="s">
        <v>898</v>
      </c>
      <c r="J182" s="285"/>
      <c r="K182" s="328"/>
    </row>
    <row r="183" spans="2:11" ht="15" customHeight="1">
      <c r="B183" s="307"/>
      <c r="C183" s="285" t="s">
        <v>126</v>
      </c>
      <c r="D183" s="285"/>
      <c r="E183" s="285"/>
      <c r="F183" s="306" t="s">
        <v>870</v>
      </c>
      <c r="G183" s="285"/>
      <c r="H183" s="285" t="s">
        <v>941</v>
      </c>
      <c r="I183" s="285" t="s">
        <v>866</v>
      </c>
      <c r="J183" s="285">
        <v>50</v>
      </c>
      <c r="K183" s="328"/>
    </row>
    <row r="184" spans="2:11" ht="15" customHeight="1">
      <c r="B184" s="307"/>
      <c r="C184" s="285" t="s">
        <v>942</v>
      </c>
      <c r="D184" s="285"/>
      <c r="E184" s="285"/>
      <c r="F184" s="306" t="s">
        <v>870</v>
      </c>
      <c r="G184" s="285"/>
      <c r="H184" s="285" t="s">
        <v>943</v>
      </c>
      <c r="I184" s="285" t="s">
        <v>944</v>
      </c>
      <c r="J184" s="285"/>
      <c r="K184" s="328"/>
    </row>
    <row r="185" spans="2:11" ht="15" customHeight="1">
      <c r="B185" s="307"/>
      <c r="C185" s="285" t="s">
        <v>945</v>
      </c>
      <c r="D185" s="285"/>
      <c r="E185" s="285"/>
      <c r="F185" s="306" t="s">
        <v>870</v>
      </c>
      <c r="G185" s="285"/>
      <c r="H185" s="285" t="s">
        <v>946</v>
      </c>
      <c r="I185" s="285" t="s">
        <v>944</v>
      </c>
      <c r="J185" s="285"/>
      <c r="K185" s="328"/>
    </row>
    <row r="186" spans="2:11" ht="15" customHeight="1">
      <c r="B186" s="307"/>
      <c r="C186" s="285" t="s">
        <v>947</v>
      </c>
      <c r="D186" s="285"/>
      <c r="E186" s="285"/>
      <c r="F186" s="306" t="s">
        <v>870</v>
      </c>
      <c r="G186" s="285"/>
      <c r="H186" s="285" t="s">
        <v>948</v>
      </c>
      <c r="I186" s="285" t="s">
        <v>944</v>
      </c>
      <c r="J186" s="285"/>
      <c r="K186" s="328"/>
    </row>
    <row r="187" spans="2:11" ht="15" customHeight="1">
      <c r="B187" s="307"/>
      <c r="C187" s="340" t="s">
        <v>949</v>
      </c>
      <c r="D187" s="285"/>
      <c r="E187" s="285"/>
      <c r="F187" s="306" t="s">
        <v>870</v>
      </c>
      <c r="G187" s="285"/>
      <c r="H187" s="285" t="s">
        <v>950</v>
      </c>
      <c r="I187" s="285" t="s">
        <v>951</v>
      </c>
      <c r="J187" s="341" t="s">
        <v>952</v>
      </c>
      <c r="K187" s="328"/>
    </row>
    <row r="188" spans="2:11" ht="15" customHeight="1">
      <c r="B188" s="307"/>
      <c r="C188" s="291" t="s">
        <v>42</v>
      </c>
      <c r="D188" s="285"/>
      <c r="E188" s="285"/>
      <c r="F188" s="306" t="s">
        <v>864</v>
      </c>
      <c r="G188" s="285"/>
      <c r="H188" s="281" t="s">
        <v>953</v>
      </c>
      <c r="I188" s="285" t="s">
        <v>954</v>
      </c>
      <c r="J188" s="285"/>
      <c r="K188" s="328"/>
    </row>
    <row r="189" spans="2:11" ht="15" customHeight="1">
      <c r="B189" s="307"/>
      <c r="C189" s="291" t="s">
        <v>955</v>
      </c>
      <c r="D189" s="285"/>
      <c r="E189" s="285"/>
      <c r="F189" s="306" t="s">
        <v>864</v>
      </c>
      <c r="G189" s="285"/>
      <c r="H189" s="285" t="s">
        <v>956</v>
      </c>
      <c r="I189" s="285" t="s">
        <v>898</v>
      </c>
      <c r="J189" s="285"/>
      <c r="K189" s="328"/>
    </row>
    <row r="190" spans="2:11" ht="15" customHeight="1">
      <c r="B190" s="307"/>
      <c r="C190" s="291" t="s">
        <v>957</v>
      </c>
      <c r="D190" s="285"/>
      <c r="E190" s="285"/>
      <c r="F190" s="306" t="s">
        <v>864</v>
      </c>
      <c r="G190" s="285"/>
      <c r="H190" s="285" t="s">
        <v>958</v>
      </c>
      <c r="I190" s="285" t="s">
        <v>898</v>
      </c>
      <c r="J190" s="285"/>
      <c r="K190" s="328"/>
    </row>
    <row r="191" spans="2:11" ht="15" customHeight="1">
      <c r="B191" s="307"/>
      <c r="C191" s="291" t="s">
        <v>959</v>
      </c>
      <c r="D191" s="285"/>
      <c r="E191" s="285"/>
      <c r="F191" s="306" t="s">
        <v>870</v>
      </c>
      <c r="G191" s="285"/>
      <c r="H191" s="285" t="s">
        <v>960</v>
      </c>
      <c r="I191" s="285" t="s">
        <v>898</v>
      </c>
      <c r="J191" s="285"/>
      <c r="K191" s="328"/>
    </row>
    <row r="192" spans="2:11" ht="15" customHeight="1">
      <c r="B192" s="334"/>
      <c r="C192" s="342"/>
      <c r="D192" s="316"/>
      <c r="E192" s="316"/>
      <c r="F192" s="316"/>
      <c r="G192" s="316"/>
      <c r="H192" s="316"/>
      <c r="I192" s="316"/>
      <c r="J192" s="316"/>
      <c r="K192" s="335"/>
    </row>
    <row r="193" spans="2:11" ht="18.75" customHeight="1">
      <c r="B193" s="281"/>
      <c r="C193" s="285"/>
      <c r="D193" s="285"/>
      <c r="E193" s="285"/>
      <c r="F193" s="306"/>
      <c r="G193" s="285"/>
      <c r="H193" s="285"/>
      <c r="I193" s="285"/>
      <c r="J193" s="285"/>
      <c r="K193" s="281"/>
    </row>
    <row r="194" spans="2:11" ht="18.75" customHeight="1">
      <c r="B194" s="281"/>
      <c r="C194" s="285"/>
      <c r="D194" s="285"/>
      <c r="E194" s="285"/>
      <c r="F194" s="306"/>
      <c r="G194" s="285"/>
      <c r="H194" s="285"/>
      <c r="I194" s="285"/>
      <c r="J194" s="285"/>
      <c r="K194" s="281"/>
    </row>
    <row r="195" spans="2:11" ht="18.75" customHeight="1">
      <c r="B195" s="292"/>
      <c r="C195" s="292"/>
      <c r="D195" s="292"/>
      <c r="E195" s="292"/>
      <c r="F195" s="292"/>
      <c r="G195" s="292"/>
      <c r="H195" s="292"/>
      <c r="I195" s="292"/>
      <c r="J195" s="292"/>
      <c r="K195" s="292"/>
    </row>
    <row r="196" spans="2:11" ht="13.5">
      <c r="B196" s="271"/>
      <c r="C196" s="272"/>
      <c r="D196" s="272"/>
      <c r="E196" s="272"/>
      <c r="F196" s="272"/>
      <c r="G196" s="272"/>
      <c r="H196" s="272"/>
      <c r="I196" s="272"/>
      <c r="J196" s="272"/>
      <c r="K196" s="273"/>
    </row>
    <row r="197" spans="2:11" ht="21">
      <c r="B197" s="274"/>
      <c r="C197" s="275" t="s">
        <v>961</v>
      </c>
      <c r="D197" s="275"/>
      <c r="E197" s="275"/>
      <c r="F197" s="275"/>
      <c r="G197" s="275"/>
      <c r="H197" s="275"/>
      <c r="I197" s="275"/>
      <c r="J197" s="275"/>
      <c r="K197" s="276"/>
    </row>
    <row r="198" spans="2:11" ht="25.5" customHeight="1">
      <c r="B198" s="274"/>
      <c r="C198" s="343" t="s">
        <v>962</v>
      </c>
      <c r="D198" s="343"/>
      <c r="E198" s="343"/>
      <c r="F198" s="343" t="s">
        <v>963</v>
      </c>
      <c r="G198" s="344"/>
      <c r="H198" s="343" t="s">
        <v>964</v>
      </c>
      <c r="I198" s="343"/>
      <c r="J198" s="343"/>
      <c r="K198" s="276"/>
    </row>
    <row r="199" spans="2:11" ht="5.25" customHeight="1">
      <c r="B199" s="307"/>
      <c r="C199" s="304"/>
      <c r="D199" s="304"/>
      <c r="E199" s="304"/>
      <c r="F199" s="304"/>
      <c r="G199" s="285"/>
      <c r="H199" s="304"/>
      <c r="I199" s="304"/>
      <c r="J199" s="304"/>
      <c r="K199" s="328"/>
    </row>
    <row r="200" spans="2:11" ht="15" customHeight="1">
      <c r="B200" s="307"/>
      <c r="C200" s="285" t="s">
        <v>954</v>
      </c>
      <c r="D200" s="285"/>
      <c r="E200" s="285"/>
      <c r="F200" s="306" t="s">
        <v>43</v>
      </c>
      <c r="G200" s="285"/>
      <c r="H200" s="285" t="s">
        <v>965</v>
      </c>
      <c r="I200" s="285"/>
      <c r="J200" s="285"/>
      <c r="K200" s="328"/>
    </row>
    <row r="201" spans="2:11" ht="15" customHeight="1">
      <c r="B201" s="307"/>
      <c r="C201" s="313"/>
      <c r="D201" s="285"/>
      <c r="E201" s="285"/>
      <c r="F201" s="306" t="s">
        <v>44</v>
      </c>
      <c r="G201" s="285"/>
      <c r="H201" s="285" t="s">
        <v>966</v>
      </c>
      <c r="I201" s="285"/>
      <c r="J201" s="285"/>
      <c r="K201" s="328"/>
    </row>
    <row r="202" spans="2:11" ht="15" customHeight="1">
      <c r="B202" s="307"/>
      <c r="C202" s="313"/>
      <c r="D202" s="285"/>
      <c r="E202" s="285"/>
      <c r="F202" s="306" t="s">
        <v>47</v>
      </c>
      <c r="G202" s="285"/>
      <c r="H202" s="285" t="s">
        <v>967</v>
      </c>
      <c r="I202" s="285"/>
      <c r="J202" s="285"/>
      <c r="K202" s="328"/>
    </row>
    <row r="203" spans="2:11" ht="15" customHeight="1">
      <c r="B203" s="307"/>
      <c r="C203" s="285"/>
      <c r="D203" s="285"/>
      <c r="E203" s="285"/>
      <c r="F203" s="306" t="s">
        <v>45</v>
      </c>
      <c r="G203" s="285"/>
      <c r="H203" s="285" t="s">
        <v>968</v>
      </c>
      <c r="I203" s="285"/>
      <c r="J203" s="285"/>
      <c r="K203" s="328"/>
    </row>
    <row r="204" spans="2:11" ht="15" customHeight="1">
      <c r="B204" s="307"/>
      <c r="C204" s="285"/>
      <c r="D204" s="285"/>
      <c r="E204" s="285"/>
      <c r="F204" s="306" t="s">
        <v>46</v>
      </c>
      <c r="G204" s="285"/>
      <c r="H204" s="285" t="s">
        <v>969</v>
      </c>
      <c r="I204" s="285"/>
      <c r="J204" s="285"/>
      <c r="K204" s="328"/>
    </row>
    <row r="205" spans="2:11" ht="15" customHeight="1">
      <c r="B205" s="307"/>
      <c r="C205" s="285"/>
      <c r="D205" s="285"/>
      <c r="E205" s="285"/>
      <c r="F205" s="306"/>
      <c r="G205" s="285"/>
      <c r="H205" s="285"/>
      <c r="I205" s="285"/>
      <c r="J205" s="285"/>
      <c r="K205" s="328"/>
    </row>
    <row r="206" spans="2:11" ht="15" customHeight="1">
      <c r="B206" s="307"/>
      <c r="C206" s="285" t="s">
        <v>910</v>
      </c>
      <c r="D206" s="285"/>
      <c r="E206" s="285"/>
      <c r="F206" s="306" t="s">
        <v>79</v>
      </c>
      <c r="G206" s="285"/>
      <c r="H206" s="285" t="s">
        <v>78</v>
      </c>
      <c r="I206" s="285"/>
      <c r="J206" s="285"/>
      <c r="K206" s="328"/>
    </row>
    <row r="207" spans="2:11" ht="15" customHeight="1">
      <c r="B207" s="307"/>
      <c r="C207" s="313"/>
      <c r="D207" s="285"/>
      <c r="E207" s="285"/>
      <c r="F207" s="306" t="s">
        <v>809</v>
      </c>
      <c r="G207" s="285"/>
      <c r="H207" s="285" t="s">
        <v>810</v>
      </c>
      <c r="I207" s="285"/>
      <c r="J207" s="285"/>
      <c r="K207" s="328"/>
    </row>
    <row r="208" spans="2:11" ht="15" customHeight="1">
      <c r="B208" s="307"/>
      <c r="C208" s="285"/>
      <c r="D208" s="285"/>
      <c r="E208" s="285"/>
      <c r="F208" s="306" t="s">
        <v>807</v>
      </c>
      <c r="G208" s="285"/>
      <c r="H208" s="285" t="s">
        <v>970</v>
      </c>
      <c r="I208" s="285"/>
      <c r="J208" s="285"/>
      <c r="K208" s="328"/>
    </row>
    <row r="209" spans="2:11" ht="15" customHeight="1">
      <c r="B209" s="345"/>
      <c r="C209" s="313"/>
      <c r="D209" s="313"/>
      <c r="E209" s="313"/>
      <c r="F209" s="306" t="s">
        <v>85</v>
      </c>
      <c r="G209" s="291"/>
      <c r="H209" s="332" t="s">
        <v>84</v>
      </c>
      <c r="I209" s="332"/>
      <c r="J209" s="332"/>
      <c r="K209" s="346"/>
    </row>
    <row r="210" spans="2:11" ht="15" customHeight="1">
      <c r="B210" s="345"/>
      <c r="C210" s="313"/>
      <c r="D210" s="313"/>
      <c r="E210" s="313"/>
      <c r="F210" s="306" t="s">
        <v>811</v>
      </c>
      <c r="G210" s="291"/>
      <c r="H210" s="332" t="s">
        <v>971</v>
      </c>
      <c r="I210" s="332"/>
      <c r="J210" s="332"/>
      <c r="K210" s="346"/>
    </row>
    <row r="211" spans="2:11" ht="15" customHeight="1">
      <c r="B211" s="345"/>
      <c r="C211" s="313"/>
      <c r="D211" s="313"/>
      <c r="E211" s="313"/>
      <c r="F211" s="347"/>
      <c r="G211" s="291"/>
      <c r="H211" s="348"/>
      <c r="I211" s="348"/>
      <c r="J211" s="348"/>
      <c r="K211" s="346"/>
    </row>
    <row r="212" spans="2:11" ht="15" customHeight="1">
      <c r="B212" s="345"/>
      <c r="C212" s="285" t="s">
        <v>934</v>
      </c>
      <c r="D212" s="313"/>
      <c r="E212" s="313"/>
      <c r="F212" s="306">
        <v>1</v>
      </c>
      <c r="G212" s="291"/>
      <c r="H212" s="332" t="s">
        <v>972</v>
      </c>
      <c r="I212" s="332"/>
      <c r="J212" s="332"/>
      <c r="K212" s="346"/>
    </row>
    <row r="213" spans="2:11" ht="15" customHeight="1">
      <c r="B213" s="345"/>
      <c r="C213" s="313"/>
      <c r="D213" s="313"/>
      <c r="E213" s="313"/>
      <c r="F213" s="306">
        <v>2</v>
      </c>
      <c r="G213" s="291"/>
      <c r="H213" s="332" t="s">
        <v>973</v>
      </c>
      <c r="I213" s="332"/>
      <c r="J213" s="332"/>
      <c r="K213" s="346"/>
    </row>
    <row r="214" spans="2:11" ht="15" customHeight="1">
      <c r="B214" s="345"/>
      <c r="C214" s="313"/>
      <c r="D214" s="313"/>
      <c r="E214" s="313"/>
      <c r="F214" s="306">
        <v>3</v>
      </c>
      <c r="G214" s="291"/>
      <c r="H214" s="332" t="s">
        <v>974</v>
      </c>
      <c r="I214" s="332"/>
      <c r="J214" s="332"/>
      <c r="K214" s="346"/>
    </row>
    <row r="215" spans="2:11" ht="15" customHeight="1">
      <c r="B215" s="345"/>
      <c r="C215" s="313"/>
      <c r="D215" s="313"/>
      <c r="E215" s="313"/>
      <c r="F215" s="306">
        <v>4</v>
      </c>
      <c r="G215" s="291"/>
      <c r="H215" s="332" t="s">
        <v>975</v>
      </c>
      <c r="I215" s="332"/>
      <c r="J215" s="332"/>
      <c r="K215" s="346"/>
    </row>
    <row r="216" spans="2:11" ht="12.75" customHeight="1">
      <c r="B216" s="349"/>
      <c r="C216" s="350"/>
      <c r="D216" s="350"/>
      <c r="E216" s="350"/>
      <c r="F216" s="350"/>
      <c r="G216" s="350"/>
      <c r="H216" s="350"/>
      <c r="I216" s="350"/>
      <c r="J216" s="350"/>
      <c r="K216" s="351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Martina-PC\Martina</dc:creator>
  <cp:keywords/>
  <dc:description/>
  <cp:lastModifiedBy>Martina-PC\Martina</cp:lastModifiedBy>
  <dcterms:created xsi:type="dcterms:W3CDTF">2018-09-03T11:20:51Z</dcterms:created>
  <dcterms:modified xsi:type="dcterms:W3CDTF">2018-09-03T11:20:59Z</dcterms:modified>
  <cp:category/>
  <cp:version/>
  <cp:contentType/>
  <cp:contentStatus/>
</cp:coreProperties>
</file>